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0" yWindow="0" windowWidth="28800" windowHeight="11700" firstSheet="4" activeTab="8"/>
  </bookViews>
  <sheets>
    <sheet name="Rekapitulace stavby" sheetId="1" r:id="rId1"/>
    <sheet name="BOURACÍ PRÁCE - STAVEBNÍ ..." sheetId="2" r:id="rId2"/>
    <sheet name="ELEKTROINSTALACE - DPO si..." sheetId="3" r:id="rId3"/>
    <sheet name="VZDUCHOTECHNIKA - VZT 1 -..." sheetId="4" r:id="rId4"/>
    <sheet name="VZDUCHOTECHNIKA2 - VZT2" sheetId="5" r:id="rId5"/>
    <sheet name="VZDUCHOTECHNIKA3 - VZT3" sheetId="6" r:id="rId6"/>
    <sheet name="ZDRAVOTECHNIKA - ROZPOČET" sheetId="7" r:id="rId7"/>
    <sheet name="STAVEBNÍ ČÁST - HSV+PSV" sheetId="8" r:id="rId8"/>
    <sheet name="Pokyny pro vyplnění" sheetId="9" r:id="rId9"/>
  </sheets>
  <definedNames>
    <definedName name="_xlnm._FilterDatabase" localSheetId="1" hidden="1">'BOURACÍ PRÁCE - STAVEBNÍ ...'!$C$85:$K$136</definedName>
    <definedName name="_xlnm._FilterDatabase" localSheetId="2" hidden="1">'ELEKTROINSTALACE - DPO si...'!$C$75:$K$170</definedName>
    <definedName name="_xlnm._FilterDatabase" localSheetId="7" hidden="1">'STAVEBNÍ ČÁST - HSV+PSV'!$C$121:$K$244</definedName>
    <definedName name="_xlnm._FilterDatabase" localSheetId="3" hidden="1">'VZDUCHOTECHNIKA - VZT 1 -...'!$C$75:$K$82</definedName>
    <definedName name="_xlnm._FilterDatabase" localSheetId="4" hidden="1">'VZDUCHOTECHNIKA2 - VZT2'!$C$75:$K$136</definedName>
    <definedName name="_xlnm._FilterDatabase" localSheetId="5" hidden="1">'VZDUCHOTECHNIKA3 - VZT3'!$C$76:$K$96</definedName>
    <definedName name="_xlnm._FilterDatabase" localSheetId="6" hidden="1">'ZDRAVOTECHNIKA - ROZPOČET'!$C$78:$K$108</definedName>
    <definedName name="_xlnm.Print_Titles" localSheetId="1">'BOURACÍ PRÁCE - STAVEBNÍ ...'!$85:$85</definedName>
    <definedName name="_xlnm.Print_Titles" localSheetId="2">'ELEKTROINSTALACE - DPO si...'!$75:$75</definedName>
    <definedName name="_xlnm.Print_Titles" localSheetId="0">'Rekapitulace stavby'!$49:$49</definedName>
    <definedName name="_xlnm.Print_Titles" localSheetId="7">'STAVEBNÍ ČÁST - HSV+PSV'!$121:$121</definedName>
    <definedName name="_xlnm.Print_Titles" localSheetId="3">'VZDUCHOTECHNIKA - VZT 1 -...'!$75:$75</definedName>
    <definedName name="_xlnm.Print_Titles" localSheetId="4">'VZDUCHOTECHNIKA2 - VZT2'!$75:$75</definedName>
    <definedName name="_xlnm.Print_Titles" localSheetId="5">'VZDUCHOTECHNIKA3 - VZT3'!$76:$76</definedName>
    <definedName name="_xlnm.Print_Titles" localSheetId="6">'ZDRAVOTECHNIKA - ROZPOČET'!$78:$78</definedName>
    <definedName name="_xlnm.Print_Area" localSheetId="1">'BOURACÍ PRÁCE - STAVEBNÍ ...'!$C$4:$J$36,'BOURACÍ PRÁCE - STAVEBNÍ ...'!$C$42:$J$67,'BOURACÍ PRÁCE - STAVEBNÍ ...'!$C$73:$K$136</definedName>
    <definedName name="_xlnm.Print_Area" localSheetId="2">'ELEKTROINSTALACE - DPO si...'!$C$4:$J$36,'ELEKTROINSTALACE - DPO si...'!$C$42:$J$57,'ELEKTROINSTALACE - DPO si...'!$C$63:$K$170</definedName>
    <definedName name="_xlnm.Print_Area" localSheetId="8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stavby'!$C$39:$AQ$59</definedName>
    <definedName name="_xlnm.Print_Area" localSheetId="7">'STAVEBNÍ ČÁST - HSV+PSV'!$C$4:$J$36,'STAVEBNÍ ČÁST - HSV+PSV'!$C$42:$J$103,'STAVEBNÍ ČÁST - HSV+PSV'!$C$109:$K$244</definedName>
    <definedName name="_xlnm.Print_Area" localSheetId="3">'VZDUCHOTECHNIKA - VZT 1 -...'!$C$4:$J$36,'VZDUCHOTECHNIKA - VZT 1 -...'!$C$42:$J$57,'VZDUCHOTECHNIKA - VZT 1 -...'!$C$63:$K$82</definedName>
    <definedName name="_xlnm.Print_Area" localSheetId="4">'VZDUCHOTECHNIKA2 - VZT2'!$C$4:$J$36,'VZDUCHOTECHNIKA2 - VZT2'!$C$42:$J$57,'VZDUCHOTECHNIKA2 - VZT2'!$C$63:$K$136</definedName>
    <definedName name="_xlnm.Print_Area" localSheetId="5">'VZDUCHOTECHNIKA3 - VZT3'!$C$4:$J$36,'VZDUCHOTECHNIKA3 - VZT3'!$C$42:$J$58,'VZDUCHOTECHNIKA3 - VZT3'!$C$64:$K$96</definedName>
    <definedName name="_xlnm.Print_Area" localSheetId="6">'ZDRAVOTECHNIKA - ROZPOČET'!$C$4:$J$36,'ZDRAVOTECHNIKA - ROZPOČET'!$C$42:$J$60,'ZDRAVOTECHNIKA - ROZPOČET'!$C$66:$K$108</definedName>
  </definedNames>
  <calcPr calcId="162913"/>
</workbook>
</file>

<file path=xl/calcChain.xml><?xml version="1.0" encoding="utf-8"?>
<calcChain xmlns="http://schemas.openxmlformats.org/spreadsheetml/2006/main">
  <c r="J244" i="8" l="1"/>
  <c r="J102" i="8" s="1"/>
  <c r="J232" i="8"/>
  <c r="AY58" i="1"/>
  <c r="AX58" i="1"/>
  <c r="BI243" i="8"/>
  <c r="BH243" i="8"/>
  <c r="BG243" i="8"/>
  <c r="BF243" i="8"/>
  <c r="T243" i="8"/>
  <c r="R243" i="8"/>
  <c r="P243" i="8"/>
  <c r="BK243" i="8"/>
  <c r="J243" i="8"/>
  <c r="BE243" i="8" s="1"/>
  <c r="BI242" i="8"/>
  <c r="BH242" i="8"/>
  <c r="BG242" i="8"/>
  <c r="BF242" i="8"/>
  <c r="T242" i="8"/>
  <c r="T241" i="8"/>
  <c r="T240" i="8"/>
  <c r="R242" i="8"/>
  <c r="R241" i="8"/>
  <c r="R240" i="8" s="1"/>
  <c r="P242" i="8"/>
  <c r="P241" i="8" s="1"/>
  <c r="P240" i="8" s="1"/>
  <c r="BK242" i="8"/>
  <c r="BK241" i="8"/>
  <c r="J241" i="8" s="1"/>
  <c r="J101" i="8" s="1"/>
  <c r="BK240" i="8"/>
  <c r="J240" i="8" s="1"/>
  <c r="J100" i="8" s="1"/>
  <c r="J242" i="8"/>
  <c r="BE242" i="8"/>
  <c r="BI239" i="8"/>
  <c r="BH239" i="8"/>
  <c r="BG239" i="8"/>
  <c r="BF239" i="8"/>
  <c r="T239" i="8"/>
  <c r="T238" i="8"/>
  <c r="T237" i="8" s="1"/>
  <c r="R239" i="8"/>
  <c r="R238" i="8"/>
  <c r="R237" i="8" s="1"/>
  <c r="P239" i="8"/>
  <c r="P238" i="8" s="1"/>
  <c r="P237" i="8" s="1"/>
  <c r="BK239" i="8"/>
  <c r="BK238" i="8" s="1"/>
  <c r="J238" i="8" s="1"/>
  <c r="J99" i="8" s="1"/>
  <c r="BK237" i="8"/>
  <c r="J237" i="8" s="1"/>
  <c r="J98" i="8" s="1"/>
  <c r="J239" i="8"/>
  <c r="BE239" i="8" s="1"/>
  <c r="BI236" i="8"/>
  <c r="BH236" i="8"/>
  <c r="BG236" i="8"/>
  <c r="BF236" i="8"/>
  <c r="T236" i="8"/>
  <c r="T233" i="8" s="1"/>
  <c r="R236" i="8"/>
  <c r="P236" i="8"/>
  <c r="BK236" i="8"/>
  <c r="J236" i="8"/>
  <c r="BE236" i="8"/>
  <c r="BI235" i="8"/>
  <c r="BH235" i="8"/>
  <c r="BG235" i="8"/>
  <c r="BF235" i="8"/>
  <c r="T235" i="8"/>
  <c r="R235" i="8"/>
  <c r="P235" i="8"/>
  <c r="BK235" i="8"/>
  <c r="J235" i="8"/>
  <c r="BE235" i="8" s="1"/>
  <c r="BI234" i="8"/>
  <c r="BH234" i="8"/>
  <c r="BG234" i="8"/>
  <c r="BF234" i="8"/>
  <c r="T234" i="8"/>
  <c r="R234" i="8"/>
  <c r="R233" i="8" s="1"/>
  <c r="P234" i="8"/>
  <c r="P233" i="8" s="1"/>
  <c r="BK234" i="8"/>
  <c r="BK233" i="8"/>
  <c r="J233" i="8" s="1"/>
  <c r="J97" i="8" s="1"/>
  <c r="J234" i="8"/>
  <c r="BE234" i="8"/>
  <c r="J96" i="8"/>
  <c r="BI231" i="8"/>
  <c r="BH231" i="8"/>
  <c r="BG231" i="8"/>
  <c r="BF231" i="8"/>
  <c r="T231" i="8"/>
  <c r="R231" i="8"/>
  <c r="P231" i="8"/>
  <c r="BK231" i="8"/>
  <c r="BK227" i="8" s="1"/>
  <c r="BK226" i="8" s="1"/>
  <c r="J226" i="8" s="1"/>
  <c r="J94" i="8" s="1"/>
  <c r="J231" i="8"/>
  <c r="BE231" i="8" s="1"/>
  <c r="BI230" i="8"/>
  <c r="BH230" i="8"/>
  <c r="BG230" i="8"/>
  <c r="BF230" i="8"/>
  <c r="T230" i="8"/>
  <c r="R230" i="8"/>
  <c r="P230" i="8"/>
  <c r="BK230" i="8"/>
  <c r="J230" i="8"/>
  <c r="BE230" i="8" s="1"/>
  <c r="BI229" i="8"/>
  <c r="BH229" i="8"/>
  <c r="BG229" i="8"/>
  <c r="BF229" i="8"/>
  <c r="T229" i="8"/>
  <c r="R229" i="8"/>
  <c r="P229" i="8"/>
  <c r="BK229" i="8"/>
  <c r="J229" i="8"/>
  <c r="BE229" i="8"/>
  <c r="BI228" i="8"/>
  <c r="BH228" i="8"/>
  <c r="BG228" i="8"/>
  <c r="BF228" i="8"/>
  <c r="T228" i="8"/>
  <c r="T227" i="8" s="1"/>
  <c r="T226" i="8" s="1"/>
  <c r="R228" i="8"/>
  <c r="P228" i="8"/>
  <c r="P227" i="8" s="1"/>
  <c r="P226" i="8" s="1"/>
  <c r="BK228" i="8"/>
  <c r="J228" i="8"/>
  <c r="BE228" i="8" s="1"/>
  <c r="BI225" i="8"/>
  <c r="BH225" i="8"/>
  <c r="BG225" i="8"/>
  <c r="BF225" i="8"/>
  <c r="T225" i="8"/>
  <c r="R225" i="8"/>
  <c r="P225" i="8"/>
  <c r="BK225" i="8"/>
  <c r="J225" i="8"/>
  <c r="BE225" i="8"/>
  <c r="BI224" i="8"/>
  <c r="BH224" i="8"/>
  <c r="BG224" i="8"/>
  <c r="BF224" i="8"/>
  <c r="T224" i="8"/>
  <c r="R224" i="8"/>
  <c r="P224" i="8"/>
  <c r="BK224" i="8"/>
  <c r="J224" i="8"/>
  <c r="BE224" i="8"/>
  <c r="BI223" i="8"/>
  <c r="BH223" i="8"/>
  <c r="BG223" i="8"/>
  <c r="BF223" i="8"/>
  <c r="T223" i="8"/>
  <c r="R223" i="8"/>
  <c r="P223" i="8"/>
  <c r="BK223" i="8"/>
  <c r="BK220" i="8" s="1"/>
  <c r="J223" i="8"/>
  <c r="BE223" i="8" s="1"/>
  <c r="BI222" i="8"/>
  <c r="BH222" i="8"/>
  <c r="BG222" i="8"/>
  <c r="BF222" i="8"/>
  <c r="T222" i="8"/>
  <c r="R222" i="8"/>
  <c r="R220" i="8" s="1"/>
  <c r="P222" i="8"/>
  <c r="BK222" i="8"/>
  <c r="J222" i="8"/>
  <c r="BE222" i="8" s="1"/>
  <c r="BI221" i="8"/>
  <c r="BH221" i="8"/>
  <c r="BG221" i="8"/>
  <c r="BF221" i="8"/>
  <c r="T221" i="8"/>
  <c r="T220" i="8" s="1"/>
  <c r="T219" i="8" s="1"/>
  <c r="R221" i="8"/>
  <c r="R219" i="8"/>
  <c r="P221" i="8"/>
  <c r="P220" i="8"/>
  <c r="P219" i="8" s="1"/>
  <c r="BK221" i="8"/>
  <c r="J221" i="8"/>
  <c r="BE221" i="8"/>
  <c r="BI218" i="8"/>
  <c r="BH218" i="8"/>
  <c r="BG218" i="8"/>
  <c r="BF218" i="8"/>
  <c r="T218" i="8"/>
  <c r="T216" i="8" s="1"/>
  <c r="T215" i="8" s="1"/>
  <c r="R218" i="8"/>
  <c r="R216" i="8" s="1"/>
  <c r="R215" i="8" s="1"/>
  <c r="P218" i="8"/>
  <c r="BK218" i="8"/>
  <c r="J218" i="8"/>
  <c r="BE218" i="8" s="1"/>
  <c r="BI217" i="8"/>
  <c r="BH217" i="8"/>
  <c r="BG217" i="8"/>
  <c r="BF217" i="8"/>
  <c r="T217" i="8"/>
  <c r="R217" i="8"/>
  <c r="P217" i="8"/>
  <c r="P216" i="8"/>
  <c r="P215" i="8" s="1"/>
  <c r="BK217" i="8"/>
  <c r="BK216" i="8"/>
  <c r="J216" i="8" s="1"/>
  <c r="J91" i="8" s="1"/>
  <c r="J217" i="8"/>
  <c r="BE217" i="8"/>
  <c r="BI214" i="8"/>
  <c r="BH214" i="8"/>
  <c r="BG214" i="8"/>
  <c r="BF214" i="8"/>
  <c r="T214" i="8"/>
  <c r="R214" i="8"/>
  <c r="P214" i="8"/>
  <c r="BK214" i="8"/>
  <c r="J214" i="8"/>
  <c r="BE214" i="8" s="1"/>
  <c r="BI213" i="8"/>
  <c r="BH213" i="8"/>
  <c r="BG213" i="8"/>
  <c r="BF213" i="8"/>
  <c r="T213" i="8"/>
  <c r="R213" i="8"/>
  <c r="P213" i="8"/>
  <c r="BK213" i="8"/>
  <c r="J213" i="8"/>
  <c r="BE213" i="8"/>
  <c r="BI212" i="8"/>
  <c r="BH212" i="8"/>
  <c r="BG212" i="8"/>
  <c r="BF212" i="8"/>
  <c r="T212" i="8"/>
  <c r="R212" i="8"/>
  <c r="P212" i="8"/>
  <c r="BK212" i="8"/>
  <c r="J212" i="8"/>
  <c r="BE212" i="8"/>
  <c r="BI211" i="8"/>
  <c r="BH211" i="8"/>
  <c r="BG211" i="8"/>
  <c r="BF211" i="8"/>
  <c r="T211" i="8"/>
  <c r="R211" i="8"/>
  <c r="P211" i="8"/>
  <c r="BK211" i="8"/>
  <c r="BK208" i="8" s="1"/>
  <c r="J211" i="8"/>
  <c r="BE211" i="8"/>
  <c r="BI210" i="8"/>
  <c r="BH210" i="8"/>
  <c r="BG210" i="8"/>
  <c r="BF210" i="8"/>
  <c r="T210" i="8"/>
  <c r="T208" i="8" s="1"/>
  <c r="T207" i="8" s="1"/>
  <c r="R210" i="8"/>
  <c r="P210" i="8"/>
  <c r="BK210" i="8"/>
  <c r="J210" i="8"/>
  <c r="BE210" i="8" s="1"/>
  <c r="BI209" i="8"/>
  <c r="BH209" i="8"/>
  <c r="BG209" i="8"/>
  <c r="BF209" i="8"/>
  <c r="T209" i="8"/>
  <c r="R209" i="8"/>
  <c r="R208" i="8" s="1"/>
  <c r="R207" i="8"/>
  <c r="P209" i="8"/>
  <c r="P208" i="8"/>
  <c r="P207" i="8" s="1"/>
  <c r="BK209" i="8"/>
  <c r="J209" i="8"/>
  <c r="BE209" i="8"/>
  <c r="BI206" i="8"/>
  <c r="BH206" i="8"/>
  <c r="BG206" i="8"/>
  <c r="BF206" i="8"/>
  <c r="T206" i="8"/>
  <c r="R206" i="8"/>
  <c r="P206" i="8"/>
  <c r="BK206" i="8"/>
  <c r="J206" i="8"/>
  <c r="BE206" i="8" s="1"/>
  <c r="BI205" i="8"/>
  <c r="BH205" i="8"/>
  <c r="BG205" i="8"/>
  <c r="BF205" i="8"/>
  <c r="T205" i="8"/>
  <c r="R205" i="8"/>
  <c r="P205" i="8"/>
  <c r="BK205" i="8"/>
  <c r="J205" i="8"/>
  <c r="BE205" i="8"/>
  <c r="BI204" i="8"/>
  <c r="BH204" i="8"/>
  <c r="BG204" i="8"/>
  <c r="BF204" i="8"/>
  <c r="T204" i="8"/>
  <c r="T203" i="8" s="1"/>
  <c r="T202" i="8" s="1"/>
  <c r="R204" i="8"/>
  <c r="R203" i="8" s="1"/>
  <c r="R202" i="8"/>
  <c r="P204" i="8"/>
  <c r="P203" i="8" s="1"/>
  <c r="P202" i="8" s="1"/>
  <c r="BK204" i="8"/>
  <c r="BK203" i="8" s="1"/>
  <c r="BK202" i="8" s="1"/>
  <c r="J203" i="8"/>
  <c r="J87" i="8" s="1"/>
  <c r="J202" i="8"/>
  <c r="J86" i="8" s="1"/>
  <c r="J204" i="8"/>
  <c r="BE204" i="8"/>
  <c r="BI201" i="8"/>
  <c r="BH201" i="8"/>
  <c r="BG201" i="8"/>
  <c r="BF201" i="8"/>
  <c r="T201" i="8"/>
  <c r="R201" i="8"/>
  <c r="P201" i="8"/>
  <c r="BK201" i="8"/>
  <c r="J201" i="8"/>
  <c r="BE201" i="8"/>
  <c r="BI200" i="8"/>
  <c r="BH200" i="8"/>
  <c r="BG200" i="8"/>
  <c r="BF200" i="8"/>
  <c r="T200" i="8"/>
  <c r="R200" i="8"/>
  <c r="P200" i="8"/>
  <c r="BK200" i="8"/>
  <c r="J200" i="8"/>
  <c r="BE200" i="8"/>
  <c r="BI199" i="8"/>
  <c r="BH199" i="8"/>
  <c r="BG199" i="8"/>
  <c r="BF199" i="8"/>
  <c r="T199" i="8"/>
  <c r="T198" i="8"/>
  <c r="T197" i="8" s="1"/>
  <c r="R199" i="8"/>
  <c r="R198" i="8" s="1"/>
  <c r="R197" i="8" s="1"/>
  <c r="P199" i="8"/>
  <c r="P198" i="8" s="1"/>
  <c r="P197" i="8" s="1"/>
  <c r="BK199" i="8"/>
  <c r="J199" i="8"/>
  <c r="BE199" i="8" s="1"/>
  <c r="BI196" i="8"/>
  <c r="BH196" i="8"/>
  <c r="BG196" i="8"/>
  <c r="BF196" i="8"/>
  <c r="T196" i="8"/>
  <c r="R196" i="8"/>
  <c r="P196" i="8"/>
  <c r="BK196" i="8"/>
  <c r="J196" i="8"/>
  <c r="BE196" i="8"/>
  <c r="BI195" i="8"/>
  <c r="BH195" i="8"/>
  <c r="BG195" i="8"/>
  <c r="BF195" i="8"/>
  <c r="T195" i="8"/>
  <c r="R195" i="8"/>
  <c r="R193" i="8" s="1"/>
  <c r="R192" i="8" s="1"/>
  <c r="P195" i="8"/>
  <c r="BK195" i="8"/>
  <c r="J195" i="8"/>
  <c r="BE195" i="8"/>
  <c r="BI194" i="8"/>
  <c r="BH194" i="8"/>
  <c r="BG194" i="8"/>
  <c r="BF194" i="8"/>
  <c r="T194" i="8"/>
  <c r="T193" i="8"/>
  <c r="T192" i="8" s="1"/>
  <c r="R194" i="8"/>
  <c r="P194" i="8"/>
  <c r="P193" i="8"/>
  <c r="P192" i="8" s="1"/>
  <c r="BK194" i="8"/>
  <c r="J194" i="8"/>
  <c r="BE194" i="8"/>
  <c r="BI191" i="8"/>
  <c r="BH191" i="8"/>
  <c r="BG191" i="8"/>
  <c r="BF191" i="8"/>
  <c r="T191" i="8"/>
  <c r="R191" i="8"/>
  <c r="P191" i="8"/>
  <c r="BK191" i="8"/>
  <c r="J191" i="8"/>
  <c r="BE191" i="8"/>
  <c r="BI190" i="8"/>
  <c r="BH190" i="8"/>
  <c r="BG190" i="8"/>
  <c r="BF190" i="8"/>
  <c r="T190" i="8"/>
  <c r="R190" i="8"/>
  <c r="P190" i="8"/>
  <c r="BK190" i="8"/>
  <c r="J190" i="8"/>
  <c r="BE190" i="8" s="1"/>
  <c r="BI189" i="8"/>
  <c r="BH189" i="8"/>
  <c r="BG189" i="8"/>
  <c r="BF189" i="8"/>
  <c r="T189" i="8"/>
  <c r="R189" i="8"/>
  <c r="P189" i="8"/>
  <c r="BK189" i="8"/>
  <c r="J189" i="8"/>
  <c r="BE189" i="8"/>
  <c r="BI188" i="8"/>
  <c r="BH188" i="8"/>
  <c r="BG188" i="8"/>
  <c r="BF188" i="8"/>
  <c r="T188" i="8"/>
  <c r="R188" i="8"/>
  <c r="P188" i="8"/>
  <c r="BK188" i="8"/>
  <c r="J188" i="8"/>
  <c r="BE188" i="8"/>
  <c r="BI187" i="8"/>
  <c r="BH187" i="8"/>
  <c r="BG187" i="8"/>
  <c r="BF187" i="8"/>
  <c r="T187" i="8"/>
  <c r="R187" i="8"/>
  <c r="P187" i="8"/>
  <c r="P183" i="8" s="1"/>
  <c r="P182" i="8" s="1"/>
  <c r="BK187" i="8"/>
  <c r="J187" i="8"/>
  <c r="BE187" i="8"/>
  <c r="BI186" i="8"/>
  <c r="BH186" i="8"/>
  <c r="BG186" i="8"/>
  <c r="BF186" i="8"/>
  <c r="T186" i="8"/>
  <c r="T183" i="8" s="1"/>
  <c r="T182" i="8" s="1"/>
  <c r="R186" i="8"/>
  <c r="P186" i="8"/>
  <c r="BK186" i="8"/>
  <c r="J186" i="8"/>
  <c r="BE186" i="8" s="1"/>
  <c r="BI185" i="8"/>
  <c r="BH185" i="8"/>
  <c r="BG185" i="8"/>
  <c r="BF185" i="8"/>
  <c r="T185" i="8"/>
  <c r="R185" i="8"/>
  <c r="P185" i="8"/>
  <c r="BK185" i="8"/>
  <c r="J185" i="8"/>
  <c r="BE185" i="8"/>
  <c r="BI184" i="8"/>
  <c r="BH184" i="8"/>
  <c r="BG184" i="8"/>
  <c r="BF184" i="8"/>
  <c r="T184" i="8"/>
  <c r="R184" i="8"/>
  <c r="P184" i="8"/>
  <c r="BK184" i="8"/>
  <c r="J184" i="8"/>
  <c r="BE184" i="8"/>
  <c r="BI181" i="8"/>
  <c r="BH181" i="8"/>
  <c r="BG181" i="8"/>
  <c r="BF181" i="8"/>
  <c r="T181" i="8"/>
  <c r="T180" i="8"/>
  <c r="R181" i="8"/>
  <c r="R180" i="8"/>
  <c r="P181" i="8"/>
  <c r="P180" i="8"/>
  <c r="BK181" i="8"/>
  <c r="BK180" i="8"/>
  <c r="J180" i="8" s="1"/>
  <c r="J79" i="8" s="1"/>
  <c r="J181" i="8"/>
  <c r="BE181" i="8"/>
  <c r="BI179" i="8"/>
  <c r="BH179" i="8"/>
  <c r="BG179" i="8"/>
  <c r="BF179" i="8"/>
  <c r="T179" i="8"/>
  <c r="R179" i="8"/>
  <c r="P179" i="8"/>
  <c r="BK179" i="8"/>
  <c r="J179" i="8"/>
  <c r="BE179" i="8"/>
  <c r="BI178" i="8"/>
  <c r="BH178" i="8"/>
  <c r="BG178" i="8"/>
  <c r="BF178" i="8"/>
  <c r="T178" i="8"/>
  <c r="T177" i="8" s="1"/>
  <c r="T176" i="8" s="1"/>
  <c r="R178" i="8"/>
  <c r="R177" i="8" s="1"/>
  <c r="R176" i="8"/>
  <c r="P178" i="8"/>
  <c r="P177" i="8"/>
  <c r="P176" i="8"/>
  <c r="BK178" i="8"/>
  <c r="BK177" i="8" s="1"/>
  <c r="BK176" i="8" s="1"/>
  <c r="J176" i="8" s="1"/>
  <c r="J77" i="8" s="1"/>
  <c r="J178" i="8"/>
  <c r="BE178" i="8"/>
  <c r="BI175" i="8"/>
  <c r="BH175" i="8"/>
  <c r="BG175" i="8"/>
  <c r="BF175" i="8"/>
  <c r="T175" i="8"/>
  <c r="R175" i="8"/>
  <c r="P175" i="8"/>
  <c r="BK175" i="8"/>
  <c r="J175" i="8"/>
  <c r="BE175" i="8"/>
  <c r="BI174" i="8"/>
  <c r="BH174" i="8"/>
  <c r="BG174" i="8"/>
  <c r="BF174" i="8"/>
  <c r="T174" i="8"/>
  <c r="R174" i="8"/>
  <c r="P174" i="8"/>
  <c r="BK174" i="8"/>
  <c r="J174" i="8"/>
  <c r="BE174" i="8"/>
  <c r="BI173" i="8"/>
  <c r="BH173" i="8"/>
  <c r="BG173" i="8"/>
  <c r="BF173" i="8"/>
  <c r="T173" i="8"/>
  <c r="R173" i="8"/>
  <c r="P173" i="8"/>
  <c r="BK173" i="8"/>
  <c r="J173" i="8"/>
  <c r="BE173" i="8"/>
  <c r="BI172" i="8"/>
  <c r="BH172" i="8"/>
  <c r="BG172" i="8"/>
  <c r="BF172" i="8"/>
  <c r="T172" i="8"/>
  <c r="T170" i="8" s="1"/>
  <c r="T169" i="8" s="1"/>
  <c r="R172" i="8"/>
  <c r="P172" i="8"/>
  <c r="BK172" i="8"/>
  <c r="J172" i="8"/>
  <c r="BE172" i="8" s="1"/>
  <c r="BI171" i="8"/>
  <c r="BH171" i="8"/>
  <c r="BG171" i="8"/>
  <c r="BF171" i="8"/>
  <c r="T171" i="8"/>
  <c r="R171" i="8"/>
  <c r="P171" i="8"/>
  <c r="P170" i="8"/>
  <c r="P169" i="8" s="1"/>
  <c r="BK171" i="8"/>
  <c r="BK170" i="8" s="1"/>
  <c r="J171" i="8"/>
  <c r="BE171" i="8"/>
  <c r="BI168" i="8"/>
  <c r="BH168" i="8"/>
  <c r="BG168" i="8"/>
  <c r="BF168" i="8"/>
  <c r="T168" i="8"/>
  <c r="T166" i="8" s="1"/>
  <c r="T165" i="8" s="1"/>
  <c r="R168" i="8"/>
  <c r="P168" i="8"/>
  <c r="BK168" i="8"/>
  <c r="J168" i="8"/>
  <c r="BE168" i="8"/>
  <c r="BI167" i="8"/>
  <c r="BH167" i="8"/>
  <c r="BG167" i="8"/>
  <c r="BF167" i="8"/>
  <c r="T167" i="8"/>
  <c r="R167" i="8"/>
  <c r="R166" i="8" s="1"/>
  <c r="R165" i="8" s="1"/>
  <c r="P167" i="8"/>
  <c r="P166" i="8"/>
  <c r="P165" i="8" s="1"/>
  <c r="BK167" i="8"/>
  <c r="BK166" i="8" s="1"/>
  <c r="J167" i="8"/>
  <c r="BE167" i="8"/>
  <c r="BI164" i="8"/>
  <c r="BH164" i="8"/>
  <c r="BG164" i="8"/>
  <c r="BF164" i="8"/>
  <c r="T164" i="8"/>
  <c r="T162" i="8" s="1"/>
  <c r="T161" i="8" s="1"/>
  <c r="R164" i="8"/>
  <c r="P164" i="8"/>
  <c r="BK164" i="8"/>
  <c r="J164" i="8"/>
  <c r="BE164" i="8"/>
  <c r="BI163" i="8"/>
  <c r="BH163" i="8"/>
  <c r="BG163" i="8"/>
  <c r="BF163" i="8"/>
  <c r="T163" i="8"/>
  <c r="R163" i="8"/>
  <c r="P163" i="8"/>
  <c r="P162" i="8"/>
  <c r="P161" i="8" s="1"/>
  <c r="BK163" i="8"/>
  <c r="BK162" i="8" s="1"/>
  <c r="J163" i="8"/>
  <c r="BE163" i="8"/>
  <c r="BI160" i="8"/>
  <c r="BH160" i="8"/>
  <c r="BG160" i="8"/>
  <c r="BF160" i="8"/>
  <c r="T160" i="8"/>
  <c r="T159" i="8"/>
  <c r="T158" i="8" s="1"/>
  <c r="R160" i="8"/>
  <c r="R159" i="8"/>
  <c r="R158" i="8"/>
  <c r="P160" i="8"/>
  <c r="P159" i="8"/>
  <c r="P158" i="8" s="1"/>
  <c r="BK160" i="8"/>
  <c r="BK159" i="8" s="1"/>
  <c r="J160" i="8"/>
  <c r="BE160" i="8"/>
  <c r="BI157" i="8"/>
  <c r="BH157" i="8"/>
  <c r="BG157" i="8"/>
  <c r="BF157" i="8"/>
  <c r="T157" i="8"/>
  <c r="T156" i="8"/>
  <c r="T155" i="8" s="1"/>
  <c r="R157" i="8"/>
  <c r="R156" i="8" s="1"/>
  <c r="R155" i="8" s="1"/>
  <c r="P157" i="8"/>
  <c r="P156" i="8"/>
  <c r="P155" i="8" s="1"/>
  <c r="BK157" i="8"/>
  <c r="BK156" i="8" s="1"/>
  <c r="BK155" i="8" s="1"/>
  <c r="J155" i="8" s="1"/>
  <c r="J156" i="8"/>
  <c r="J68" i="8" s="1"/>
  <c r="J157" i="8"/>
  <c r="BE157" i="8"/>
  <c r="J67" i="8"/>
  <c r="BI154" i="8"/>
  <c r="BH154" i="8"/>
  <c r="BG154" i="8"/>
  <c r="BF154" i="8"/>
  <c r="T154" i="8"/>
  <c r="R154" i="8"/>
  <c r="P154" i="8"/>
  <c r="BK154" i="8"/>
  <c r="J154" i="8"/>
  <c r="BE154" i="8"/>
  <c r="BI153" i="8"/>
  <c r="BH153" i="8"/>
  <c r="BG153" i="8"/>
  <c r="BF153" i="8"/>
  <c r="T153" i="8"/>
  <c r="R153" i="8"/>
  <c r="R151" i="8" s="1"/>
  <c r="R150" i="8" s="1"/>
  <c r="P153" i="8"/>
  <c r="BK153" i="8"/>
  <c r="J153" i="8"/>
  <c r="BE153" i="8"/>
  <c r="BI152" i="8"/>
  <c r="BH152" i="8"/>
  <c r="BG152" i="8"/>
  <c r="BF152" i="8"/>
  <c r="T152" i="8"/>
  <c r="T151" i="8"/>
  <c r="T150" i="8" s="1"/>
  <c r="R152" i="8"/>
  <c r="P152" i="8"/>
  <c r="P151" i="8"/>
  <c r="P150" i="8" s="1"/>
  <c r="BK152" i="8"/>
  <c r="J152" i="8"/>
  <c r="BE152" i="8"/>
  <c r="BI149" i="8"/>
  <c r="BH149" i="8"/>
  <c r="BG149" i="8"/>
  <c r="BF149" i="8"/>
  <c r="T149" i="8"/>
  <c r="R149" i="8"/>
  <c r="P149" i="8"/>
  <c r="BK149" i="8"/>
  <c r="BK146" i="8" s="1"/>
  <c r="J149" i="8"/>
  <c r="BE149" i="8"/>
  <c r="BI148" i="8"/>
  <c r="BH148" i="8"/>
  <c r="BG148" i="8"/>
  <c r="BF148" i="8"/>
  <c r="T148" i="8"/>
  <c r="T146" i="8" s="1"/>
  <c r="T145" i="8" s="1"/>
  <c r="R148" i="8"/>
  <c r="P148" i="8"/>
  <c r="BK148" i="8"/>
  <c r="J148" i="8"/>
  <c r="BE148" i="8"/>
  <c r="BI147" i="8"/>
  <c r="BH147" i="8"/>
  <c r="BG147" i="8"/>
  <c r="BF147" i="8"/>
  <c r="T147" i="8"/>
  <c r="R147" i="8"/>
  <c r="P147" i="8"/>
  <c r="P146" i="8"/>
  <c r="P145" i="8" s="1"/>
  <c r="BK147" i="8"/>
  <c r="J147" i="8"/>
  <c r="BE147" i="8"/>
  <c r="BI144" i="8"/>
  <c r="BH144" i="8"/>
  <c r="BG144" i="8"/>
  <c r="BF144" i="8"/>
  <c r="T144" i="8"/>
  <c r="R144" i="8"/>
  <c r="P144" i="8"/>
  <c r="BK144" i="8"/>
  <c r="J144" i="8"/>
  <c r="BE144" i="8"/>
  <c r="BI143" i="8"/>
  <c r="BH143" i="8"/>
  <c r="BG143" i="8"/>
  <c r="BF143" i="8"/>
  <c r="T143" i="8"/>
  <c r="R143" i="8"/>
  <c r="P143" i="8"/>
  <c r="BK143" i="8"/>
  <c r="J143" i="8"/>
  <c r="BE143" i="8"/>
  <c r="BI142" i="8"/>
  <c r="BH142" i="8"/>
  <c r="BG142" i="8"/>
  <c r="BF142" i="8"/>
  <c r="T142" i="8"/>
  <c r="R142" i="8"/>
  <c r="P142" i="8"/>
  <c r="BK142" i="8"/>
  <c r="J142" i="8"/>
  <c r="BE142" i="8"/>
  <c r="BI141" i="8"/>
  <c r="BH141" i="8"/>
  <c r="BG141" i="8"/>
  <c r="BF141" i="8"/>
  <c r="T141" i="8"/>
  <c r="R141" i="8"/>
  <c r="P141" i="8"/>
  <c r="P137" i="8" s="1"/>
  <c r="P136" i="8" s="1"/>
  <c r="BK141" i="8"/>
  <c r="J141" i="8"/>
  <c r="BE141" i="8"/>
  <c r="BI140" i="8"/>
  <c r="BH140" i="8"/>
  <c r="BG140" i="8"/>
  <c r="BF140" i="8"/>
  <c r="T140" i="8"/>
  <c r="R140" i="8"/>
  <c r="P140" i="8"/>
  <c r="BK140" i="8"/>
  <c r="J140" i="8"/>
  <c r="BE140" i="8"/>
  <c r="BI139" i="8"/>
  <c r="BH139" i="8"/>
  <c r="BG139" i="8"/>
  <c r="BF139" i="8"/>
  <c r="T139" i="8"/>
  <c r="R139" i="8"/>
  <c r="P139" i="8"/>
  <c r="BK139" i="8"/>
  <c r="J139" i="8"/>
  <c r="BE139" i="8"/>
  <c r="BI138" i="8"/>
  <c r="BH138" i="8"/>
  <c r="BG138" i="8"/>
  <c r="BF138" i="8"/>
  <c r="T138" i="8"/>
  <c r="T137" i="8"/>
  <c r="T136" i="8" s="1"/>
  <c r="R138" i="8"/>
  <c r="R137" i="8" s="1"/>
  <c r="R136" i="8" s="1"/>
  <c r="P138" i="8"/>
  <c r="BK138" i="8"/>
  <c r="BK137" i="8" s="1"/>
  <c r="BK136" i="8" s="1"/>
  <c r="J137" i="8"/>
  <c r="J62" i="8" s="1"/>
  <c r="J136" i="8"/>
  <c r="J61" i="8" s="1"/>
  <c r="J138" i="8"/>
  <c r="BE138" i="8"/>
  <c r="BI135" i="8"/>
  <c r="BH135" i="8"/>
  <c r="BG135" i="8"/>
  <c r="BF135" i="8"/>
  <c r="T135" i="8"/>
  <c r="R135" i="8"/>
  <c r="P135" i="8"/>
  <c r="BK135" i="8"/>
  <c r="J135" i="8"/>
  <c r="BE135" i="8"/>
  <c r="BI134" i="8"/>
  <c r="BH134" i="8"/>
  <c r="BG134" i="8"/>
  <c r="BF134" i="8"/>
  <c r="T134" i="8"/>
  <c r="T133" i="8"/>
  <c r="T132" i="8" s="1"/>
  <c r="R134" i="8"/>
  <c r="R133" i="8" s="1"/>
  <c r="R132" i="8" s="1"/>
  <c r="P134" i="8"/>
  <c r="P133" i="8"/>
  <c r="P132" i="8" s="1"/>
  <c r="BK134" i="8"/>
  <c r="BK133" i="8" s="1"/>
  <c r="BK132" i="8" s="1"/>
  <c r="J132" i="8" s="1"/>
  <c r="J59" i="8" s="1"/>
  <c r="J133" i="8"/>
  <c r="J60" i="8" s="1"/>
  <c r="J134" i="8"/>
  <c r="BE134" i="8"/>
  <c r="BI131" i="8"/>
  <c r="BH131" i="8"/>
  <c r="BG131" i="8"/>
  <c r="BF131" i="8"/>
  <c r="T131" i="8"/>
  <c r="R131" i="8"/>
  <c r="P131" i="8"/>
  <c r="BK131" i="8"/>
  <c r="J131" i="8"/>
  <c r="BE131" i="8"/>
  <c r="BI130" i="8"/>
  <c r="BH130" i="8"/>
  <c r="BG130" i="8"/>
  <c r="BF130" i="8"/>
  <c r="T130" i="8"/>
  <c r="R130" i="8"/>
  <c r="P130" i="8"/>
  <c r="BK130" i="8"/>
  <c r="J130" i="8"/>
  <c r="BE130" i="8"/>
  <c r="BI129" i="8"/>
  <c r="BH129" i="8"/>
  <c r="BG129" i="8"/>
  <c r="BF129" i="8"/>
  <c r="T129" i="8"/>
  <c r="R129" i="8"/>
  <c r="P129" i="8"/>
  <c r="BK129" i="8"/>
  <c r="J129" i="8"/>
  <c r="BE129" i="8"/>
  <c r="BI128" i="8"/>
  <c r="BH128" i="8"/>
  <c r="BG128" i="8"/>
  <c r="BF128" i="8"/>
  <c r="T128" i="8"/>
  <c r="T125" i="8" s="1"/>
  <c r="T124" i="8" s="1"/>
  <c r="R128" i="8"/>
  <c r="P128" i="8"/>
  <c r="BK128" i="8"/>
  <c r="J128" i="8"/>
  <c r="BE128" i="8"/>
  <c r="BI127" i="8"/>
  <c r="BH127" i="8"/>
  <c r="BG127" i="8"/>
  <c r="F32" i="8" s="1"/>
  <c r="BB58" i="1" s="1"/>
  <c r="BF127" i="8"/>
  <c r="T127" i="8"/>
  <c r="R127" i="8"/>
  <c r="P127" i="8"/>
  <c r="BK127" i="8"/>
  <c r="J127" i="8"/>
  <c r="BE127" i="8"/>
  <c r="BI126" i="8"/>
  <c r="BH126" i="8"/>
  <c r="BG126" i="8"/>
  <c r="BF126" i="8"/>
  <c r="T126" i="8"/>
  <c r="R126" i="8"/>
  <c r="P126" i="8"/>
  <c r="P125" i="8"/>
  <c r="P124" i="8" s="1"/>
  <c r="BK126" i="8"/>
  <c r="BK125" i="8" s="1"/>
  <c r="BK124" i="8" s="1"/>
  <c r="J124" i="8" s="1"/>
  <c r="J57" i="8" s="1"/>
  <c r="J125" i="8"/>
  <c r="J58" i="8" s="1"/>
  <c r="J126" i="8"/>
  <c r="BE126" i="8"/>
  <c r="BI123" i="8"/>
  <c r="F34" i="8"/>
  <c r="BD58" i="1" s="1"/>
  <c r="BH123" i="8"/>
  <c r="BG123" i="8"/>
  <c r="BF123" i="8"/>
  <c r="T123" i="8"/>
  <c r="R123" i="8"/>
  <c r="P123" i="8"/>
  <c r="P122" i="8"/>
  <c r="AU58" i="1" s="1"/>
  <c r="BK123" i="8"/>
  <c r="J123" i="8"/>
  <c r="BE123" i="8" s="1"/>
  <c r="J118" i="8"/>
  <c r="F116" i="8"/>
  <c r="E114" i="8"/>
  <c r="J51" i="8"/>
  <c r="F49" i="8"/>
  <c r="E47" i="8"/>
  <c r="J18" i="8"/>
  <c r="E18" i="8"/>
  <c r="F119" i="8" s="1"/>
  <c r="F52" i="8"/>
  <c r="J17" i="8"/>
  <c r="J15" i="8"/>
  <c r="E15" i="8"/>
  <c r="F118" i="8" s="1"/>
  <c r="J14" i="8"/>
  <c r="J12" i="8"/>
  <c r="J116" i="8"/>
  <c r="J49" i="8"/>
  <c r="E7" i="8"/>
  <c r="E45" i="8" s="1"/>
  <c r="E112" i="8"/>
  <c r="AY57" i="1"/>
  <c r="AX57" i="1"/>
  <c r="BI108" i="7"/>
  <c r="BH108" i="7"/>
  <c r="BG108" i="7"/>
  <c r="BF108" i="7"/>
  <c r="T108" i="7"/>
  <c r="R108" i="7"/>
  <c r="P108" i="7"/>
  <c r="BK108" i="7"/>
  <c r="J108" i="7"/>
  <c r="BE108" i="7"/>
  <c r="BI107" i="7"/>
  <c r="BH107" i="7"/>
  <c r="BG107" i="7"/>
  <c r="BF107" i="7"/>
  <c r="T107" i="7"/>
  <c r="R107" i="7"/>
  <c r="P107" i="7"/>
  <c r="BK107" i="7"/>
  <c r="J107" i="7"/>
  <c r="BE107" i="7"/>
  <c r="BI106" i="7"/>
  <c r="BH106" i="7"/>
  <c r="BG106" i="7"/>
  <c r="BF106" i="7"/>
  <c r="T106" i="7"/>
  <c r="R106" i="7"/>
  <c r="P106" i="7"/>
  <c r="BK106" i="7"/>
  <c r="J106" i="7"/>
  <c r="BE106" i="7" s="1"/>
  <c r="BI105" i="7"/>
  <c r="BH105" i="7"/>
  <c r="BG105" i="7"/>
  <c r="BF105" i="7"/>
  <c r="T105" i="7"/>
  <c r="R105" i="7"/>
  <c r="P105" i="7"/>
  <c r="BK105" i="7"/>
  <c r="J105" i="7"/>
  <c r="BE105" i="7"/>
  <c r="BI104" i="7"/>
  <c r="BH104" i="7"/>
  <c r="BG104" i="7"/>
  <c r="BF104" i="7"/>
  <c r="T104" i="7"/>
  <c r="R104" i="7"/>
  <c r="P104" i="7"/>
  <c r="BK104" i="7"/>
  <c r="J104" i="7"/>
  <c r="BE104" i="7"/>
  <c r="BI103" i="7"/>
  <c r="BH103" i="7"/>
  <c r="BG103" i="7"/>
  <c r="BF103" i="7"/>
  <c r="T103" i="7"/>
  <c r="R103" i="7"/>
  <c r="P103" i="7"/>
  <c r="BK103" i="7"/>
  <c r="BK96" i="7" s="1"/>
  <c r="J96" i="7" s="1"/>
  <c r="J59" i="7" s="1"/>
  <c r="J103" i="7"/>
  <c r="BE103" i="7"/>
  <c r="BI102" i="7"/>
  <c r="BH102" i="7"/>
  <c r="BG102" i="7"/>
  <c r="BF102" i="7"/>
  <c r="T102" i="7"/>
  <c r="R102" i="7"/>
  <c r="P102" i="7"/>
  <c r="BK102" i="7"/>
  <c r="J102" i="7"/>
  <c r="BE102" i="7" s="1"/>
  <c r="BI101" i="7"/>
  <c r="BH101" i="7"/>
  <c r="BG101" i="7"/>
  <c r="BF101" i="7"/>
  <c r="T101" i="7"/>
  <c r="R101" i="7"/>
  <c r="P101" i="7"/>
  <c r="BK101" i="7"/>
  <c r="J101" i="7"/>
  <c r="BE101" i="7"/>
  <c r="BI100" i="7"/>
  <c r="BH100" i="7"/>
  <c r="BG100" i="7"/>
  <c r="BF100" i="7"/>
  <c r="T100" i="7"/>
  <c r="R100" i="7"/>
  <c r="P100" i="7"/>
  <c r="BK100" i="7"/>
  <c r="J100" i="7"/>
  <c r="BE100" i="7"/>
  <c r="BI99" i="7"/>
  <c r="BH99" i="7"/>
  <c r="BG99" i="7"/>
  <c r="BF99" i="7"/>
  <c r="T99" i="7"/>
  <c r="R99" i="7"/>
  <c r="P99" i="7"/>
  <c r="BK99" i="7"/>
  <c r="J99" i="7"/>
  <c r="BE99" i="7"/>
  <c r="BI98" i="7"/>
  <c r="BH98" i="7"/>
  <c r="BG98" i="7"/>
  <c r="BF98" i="7"/>
  <c r="T98" i="7"/>
  <c r="R98" i="7"/>
  <c r="P98" i="7"/>
  <c r="BK98" i="7"/>
  <c r="J98" i="7"/>
  <c r="BE98" i="7" s="1"/>
  <c r="BI97" i="7"/>
  <c r="BH97" i="7"/>
  <c r="BG97" i="7"/>
  <c r="BF97" i="7"/>
  <c r="T97" i="7"/>
  <c r="T96" i="7"/>
  <c r="R97" i="7"/>
  <c r="R96" i="7" s="1"/>
  <c r="P97" i="7"/>
  <c r="P96" i="7"/>
  <c r="P79" i="7" s="1"/>
  <c r="AU57" i="1" s="1"/>
  <c r="BK97" i="7"/>
  <c r="J97" i="7"/>
  <c r="BE97" i="7"/>
  <c r="BI95" i="7"/>
  <c r="BH95" i="7"/>
  <c r="BG95" i="7"/>
  <c r="BF95" i="7"/>
  <c r="T95" i="7"/>
  <c r="R95" i="7"/>
  <c r="P95" i="7"/>
  <c r="BK95" i="7"/>
  <c r="J95" i="7"/>
  <c r="BE95" i="7"/>
  <c r="BI94" i="7"/>
  <c r="BH94" i="7"/>
  <c r="BG94" i="7"/>
  <c r="BF94" i="7"/>
  <c r="T94" i="7"/>
  <c r="R94" i="7"/>
  <c r="P94" i="7"/>
  <c r="BK94" i="7"/>
  <c r="J94" i="7"/>
  <c r="BE94" i="7"/>
  <c r="BI93" i="7"/>
  <c r="BH93" i="7"/>
  <c r="BG93" i="7"/>
  <c r="BF93" i="7"/>
  <c r="T93" i="7"/>
  <c r="R93" i="7"/>
  <c r="P93" i="7"/>
  <c r="BK93" i="7"/>
  <c r="J93" i="7"/>
  <c r="BE93" i="7"/>
  <c r="BI92" i="7"/>
  <c r="BH92" i="7"/>
  <c r="BG92" i="7"/>
  <c r="BF92" i="7"/>
  <c r="T92" i="7"/>
  <c r="R92" i="7"/>
  <c r="P92" i="7"/>
  <c r="BK92" i="7"/>
  <c r="J92" i="7"/>
  <c r="BE92" i="7" s="1"/>
  <c r="BI91" i="7"/>
  <c r="BH91" i="7"/>
  <c r="BG91" i="7"/>
  <c r="BF91" i="7"/>
  <c r="T91" i="7"/>
  <c r="R91" i="7"/>
  <c r="P91" i="7"/>
  <c r="BK91" i="7"/>
  <c r="J91" i="7"/>
  <c r="BE91" i="7"/>
  <c r="BI90" i="7"/>
  <c r="BH90" i="7"/>
  <c r="BG90" i="7"/>
  <c r="BF90" i="7"/>
  <c r="T90" i="7"/>
  <c r="R90" i="7"/>
  <c r="P90" i="7"/>
  <c r="BK90" i="7"/>
  <c r="J90" i="7"/>
  <c r="BE90" i="7"/>
  <c r="BI89" i="7"/>
  <c r="BH89" i="7"/>
  <c r="BG89" i="7"/>
  <c r="BF89" i="7"/>
  <c r="T89" i="7"/>
  <c r="T88" i="7"/>
  <c r="R89" i="7"/>
  <c r="R88" i="7"/>
  <c r="P89" i="7"/>
  <c r="P88" i="7"/>
  <c r="BK89" i="7"/>
  <c r="J89" i="7"/>
  <c r="BE89" i="7" s="1"/>
  <c r="BI87" i="7"/>
  <c r="BH87" i="7"/>
  <c r="BG87" i="7"/>
  <c r="BF87" i="7"/>
  <c r="T87" i="7"/>
  <c r="R87" i="7"/>
  <c r="P87" i="7"/>
  <c r="BK87" i="7"/>
  <c r="J87" i="7"/>
  <c r="BE87" i="7"/>
  <c r="BI86" i="7"/>
  <c r="BH86" i="7"/>
  <c r="BG86" i="7"/>
  <c r="BF86" i="7"/>
  <c r="T86" i="7"/>
  <c r="R86" i="7"/>
  <c r="P86" i="7"/>
  <c r="BK86" i="7"/>
  <c r="J86" i="7"/>
  <c r="BE86" i="7" s="1"/>
  <c r="BI85" i="7"/>
  <c r="BH85" i="7"/>
  <c r="BG85" i="7"/>
  <c r="BF85" i="7"/>
  <c r="T85" i="7"/>
  <c r="R85" i="7"/>
  <c r="P85" i="7"/>
  <c r="BK85" i="7"/>
  <c r="J85" i="7"/>
  <c r="BE85" i="7"/>
  <c r="BI84" i="7"/>
  <c r="BH84" i="7"/>
  <c r="BG84" i="7"/>
  <c r="BF84" i="7"/>
  <c r="T84" i="7"/>
  <c r="R84" i="7"/>
  <c r="P84" i="7"/>
  <c r="BK84" i="7"/>
  <c r="J84" i="7"/>
  <c r="BE84" i="7"/>
  <c r="BI83" i="7"/>
  <c r="BH83" i="7"/>
  <c r="BG83" i="7"/>
  <c r="BF83" i="7"/>
  <c r="T83" i="7"/>
  <c r="R83" i="7"/>
  <c r="P83" i="7"/>
  <c r="BK83" i="7"/>
  <c r="J83" i="7"/>
  <c r="BE83" i="7"/>
  <c r="BI82" i="7"/>
  <c r="BH82" i="7"/>
  <c r="BG82" i="7"/>
  <c r="BF82" i="7"/>
  <c r="T82" i="7"/>
  <c r="R82" i="7"/>
  <c r="P82" i="7"/>
  <c r="BK82" i="7"/>
  <c r="J82" i="7"/>
  <c r="BE82" i="7" s="1"/>
  <c r="BI81" i="7"/>
  <c r="F34" i="7"/>
  <c r="BD57" i="1" s="1"/>
  <c r="BH81" i="7"/>
  <c r="BG81" i="7"/>
  <c r="F32" i="7" s="1"/>
  <c r="BB57" i="1" s="1"/>
  <c r="BF81" i="7"/>
  <c r="T81" i="7"/>
  <c r="T80" i="7" s="1"/>
  <c r="T79" i="7" s="1"/>
  <c r="R81" i="7"/>
  <c r="R80" i="7" s="1"/>
  <c r="R79" i="7"/>
  <c r="P81" i="7"/>
  <c r="P80" i="7"/>
  <c r="BK81" i="7"/>
  <c r="BK80" i="7"/>
  <c r="J80" i="7" s="1"/>
  <c r="J57" i="7" s="1"/>
  <c r="J81" i="7"/>
  <c r="BE81" i="7"/>
  <c r="F73" i="7"/>
  <c r="E71" i="7"/>
  <c r="F49" i="7"/>
  <c r="E47" i="7"/>
  <c r="J21" i="7"/>
  <c r="E21" i="7"/>
  <c r="J75" i="7" s="1"/>
  <c r="J20" i="7"/>
  <c r="J18" i="7"/>
  <c r="E18" i="7"/>
  <c r="F52" i="7" s="1"/>
  <c r="F76" i="7"/>
  <c r="J17" i="7"/>
  <c r="J15" i="7"/>
  <c r="E15" i="7"/>
  <c r="F75" i="7" s="1"/>
  <c r="F51" i="7"/>
  <c r="J14" i="7"/>
  <c r="J12" i="7"/>
  <c r="E7" i="7"/>
  <c r="E69" i="7" s="1"/>
  <c r="AY56" i="1"/>
  <c r="AX56" i="1"/>
  <c r="BI96" i="6"/>
  <c r="BH96" i="6"/>
  <c r="BG96" i="6"/>
  <c r="BF96" i="6"/>
  <c r="T96" i="6"/>
  <c r="R96" i="6"/>
  <c r="P96" i="6"/>
  <c r="BK96" i="6"/>
  <c r="J96" i="6"/>
  <c r="BE96" i="6" s="1"/>
  <c r="BI94" i="6"/>
  <c r="BH94" i="6"/>
  <c r="BG94" i="6"/>
  <c r="BF94" i="6"/>
  <c r="T94" i="6"/>
  <c r="R94" i="6"/>
  <c r="P94" i="6"/>
  <c r="BK94" i="6"/>
  <c r="J94" i="6"/>
  <c r="BE94" i="6"/>
  <c r="BI93" i="6"/>
  <c r="BH93" i="6"/>
  <c r="BG93" i="6"/>
  <c r="BF93" i="6"/>
  <c r="T93" i="6"/>
  <c r="R93" i="6"/>
  <c r="P93" i="6"/>
  <c r="BK93" i="6"/>
  <c r="J93" i="6"/>
  <c r="BE93" i="6" s="1"/>
  <c r="BI91" i="6"/>
  <c r="BH91" i="6"/>
  <c r="BG91" i="6"/>
  <c r="BF91" i="6"/>
  <c r="T91" i="6"/>
  <c r="R91" i="6"/>
  <c r="P91" i="6"/>
  <c r="BK91" i="6"/>
  <c r="J91" i="6"/>
  <c r="BE91" i="6" s="1"/>
  <c r="BI90" i="6"/>
  <c r="BH90" i="6"/>
  <c r="BG90" i="6"/>
  <c r="BF90" i="6"/>
  <c r="T90" i="6"/>
  <c r="R90" i="6"/>
  <c r="P90" i="6"/>
  <c r="BK90" i="6"/>
  <c r="J90" i="6"/>
  <c r="BE90" i="6" s="1"/>
  <c r="BI88" i="6"/>
  <c r="BH88" i="6"/>
  <c r="BG88" i="6"/>
  <c r="BF88" i="6"/>
  <c r="T88" i="6"/>
  <c r="R88" i="6"/>
  <c r="P88" i="6"/>
  <c r="BK88" i="6"/>
  <c r="J88" i="6"/>
  <c r="BE88" i="6"/>
  <c r="BI87" i="6"/>
  <c r="BH87" i="6"/>
  <c r="BG87" i="6"/>
  <c r="BF87" i="6"/>
  <c r="T87" i="6"/>
  <c r="R87" i="6"/>
  <c r="P87" i="6"/>
  <c r="BK87" i="6"/>
  <c r="J87" i="6"/>
  <c r="BE87" i="6" s="1"/>
  <c r="BI85" i="6"/>
  <c r="BH85" i="6"/>
  <c r="BG85" i="6"/>
  <c r="BF85" i="6"/>
  <c r="T85" i="6"/>
  <c r="R85" i="6"/>
  <c r="P85" i="6"/>
  <c r="BK85" i="6"/>
  <c r="J85" i="6"/>
  <c r="BE85" i="6" s="1"/>
  <c r="BI84" i="6"/>
  <c r="BH84" i="6"/>
  <c r="BG84" i="6"/>
  <c r="BF84" i="6"/>
  <c r="T84" i="6"/>
  <c r="R84" i="6"/>
  <c r="P84" i="6"/>
  <c r="BK84" i="6"/>
  <c r="J84" i="6"/>
  <c r="BE84" i="6" s="1"/>
  <c r="J30" i="6" s="1"/>
  <c r="AV56" i="1" s="1"/>
  <c r="AT56" i="1" s="1"/>
  <c r="BI82" i="6"/>
  <c r="BH82" i="6"/>
  <c r="F33" i="6" s="1"/>
  <c r="BC56" i="1" s="1"/>
  <c r="BG82" i="6"/>
  <c r="BF82" i="6"/>
  <c r="T82" i="6"/>
  <c r="R82" i="6"/>
  <c r="P82" i="6"/>
  <c r="BK82" i="6"/>
  <c r="J82" i="6"/>
  <c r="BE82" i="6"/>
  <c r="BI81" i="6"/>
  <c r="BH81" i="6"/>
  <c r="BG81" i="6"/>
  <c r="BF81" i="6"/>
  <c r="T81" i="6"/>
  <c r="R81" i="6"/>
  <c r="P81" i="6"/>
  <c r="BK81" i="6"/>
  <c r="J81" i="6"/>
  <c r="BE81" i="6"/>
  <c r="BI79" i="6"/>
  <c r="BH79" i="6"/>
  <c r="BG79" i="6"/>
  <c r="BF79" i="6"/>
  <c r="F31" i="6" s="1"/>
  <c r="BA56" i="1" s="1"/>
  <c r="J31" i="6"/>
  <c r="AW56" i="1" s="1"/>
  <c r="T79" i="6"/>
  <c r="R79" i="6"/>
  <c r="R78" i="6"/>
  <c r="R77" i="6" s="1"/>
  <c r="P79" i="6"/>
  <c r="BK79" i="6"/>
  <c r="BK78" i="6" s="1"/>
  <c r="BK77" i="6" s="1"/>
  <c r="J77" i="6" s="1"/>
  <c r="J79" i="6"/>
  <c r="BE79" i="6" s="1"/>
  <c r="F71" i="6"/>
  <c r="E69" i="6"/>
  <c r="F49" i="6"/>
  <c r="E47" i="6"/>
  <c r="J21" i="6"/>
  <c r="E21" i="6"/>
  <c r="J73" i="6" s="1"/>
  <c r="J20" i="6"/>
  <c r="J18" i="6"/>
  <c r="E18" i="6"/>
  <c r="J17" i="6"/>
  <c r="J15" i="6"/>
  <c r="E15" i="6"/>
  <c r="F73" i="6"/>
  <c r="F51" i="6"/>
  <c r="J14" i="6"/>
  <c r="J12" i="6"/>
  <c r="J71" i="6"/>
  <c r="J49" i="6"/>
  <c r="E7" i="6"/>
  <c r="E67" i="6"/>
  <c r="E45" i="6"/>
  <c r="AY55" i="1"/>
  <c r="AX55" i="1"/>
  <c r="BI136" i="5"/>
  <c r="BH136" i="5"/>
  <c r="BG136" i="5"/>
  <c r="BF136" i="5"/>
  <c r="T136" i="5"/>
  <c r="R136" i="5"/>
  <c r="P136" i="5"/>
  <c r="BK136" i="5"/>
  <c r="J136" i="5"/>
  <c r="BE136" i="5"/>
  <c r="BI134" i="5"/>
  <c r="BH134" i="5"/>
  <c r="BG134" i="5"/>
  <c r="BF134" i="5"/>
  <c r="T134" i="5"/>
  <c r="R134" i="5"/>
  <c r="P134" i="5"/>
  <c r="BK134" i="5"/>
  <c r="J134" i="5"/>
  <c r="BE134" i="5" s="1"/>
  <c r="BI133" i="5"/>
  <c r="BH133" i="5"/>
  <c r="BG133" i="5"/>
  <c r="BF133" i="5"/>
  <c r="T133" i="5"/>
  <c r="R133" i="5"/>
  <c r="P133" i="5"/>
  <c r="BK133" i="5"/>
  <c r="J133" i="5"/>
  <c r="BE133" i="5"/>
  <c r="BI131" i="5"/>
  <c r="BH131" i="5"/>
  <c r="BG131" i="5"/>
  <c r="BF131" i="5"/>
  <c r="T131" i="5"/>
  <c r="R131" i="5"/>
  <c r="P131" i="5"/>
  <c r="BK131" i="5"/>
  <c r="J131" i="5"/>
  <c r="BE131" i="5"/>
  <c r="BI130" i="5"/>
  <c r="BH130" i="5"/>
  <c r="BG130" i="5"/>
  <c r="BF130" i="5"/>
  <c r="T130" i="5"/>
  <c r="R130" i="5"/>
  <c r="P130" i="5"/>
  <c r="BK130" i="5"/>
  <c r="J130" i="5"/>
  <c r="BE130" i="5"/>
  <c r="BI128" i="5"/>
  <c r="BH128" i="5"/>
  <c r="BG128" i="5"/>
  <c r="BF128" i="5"/>
  <c r="T128" i="5"/>
  <c r="R128" i="5"/>
  <c r="P128" i="5"/>
  <c r="BK128" i="5"/>
  <c r="J128" i="5"/>
  <c r="BE128" i="5" s="1"/>
  <c r="BI127" i="5"/>
  <c r="BH127" i="5"/>
  <c r="BG127" i="5"/>
  <c r="BF127" i="5"/>
  <c r="T127" i="5"/>
  <c r="R127" i="5"/>
  <c r="P127" i="5"/>
  <c r="BK127" i="5"/>
  <c r="J127" i="5"/>
  <c r="BE127" i="5"/>
  <c r="BI125" i="5"/>
  <c r="BH125" i="5"/>
  <c r="BG125" i="5"/>
  <c r="BF125" i="5"/>
  <c r="T125" i="5"/>
  <c r="R125" i="5"/>
  <c r="P125" i="5"/>
  <c r="BK125" i="5"/>
  <c r="J125" i="5"/>
  <c r="BE125" i="5"/>
  <c r="BI124" i="5"/>
  <c r="BH124" i="5"/>
  <c r="BG124" i="5"/>
  <c r="BF124" i="5"/>
  <c r="T124" i="5"/>
  <c r="R124" i="5"/>
  <c r="P124" i="5"/>
  <c r="BK124" i="5"/>
  <c r="J124" i="5"/>
  <c r="BE124" i="5"/>
  <c r="BI122" i="5"/>
  <c r="BH122" i="5"/>
  <c r="BG122" i="5"/>
  <c r="BF122" i="5"/>
  <c r="T122" i="5"/>
  <c r="R122" i="5"/>
  <c r="P122" i="5"/>
  <c r="BK122" i="5"/>
  <c r="J122" i="5"/>
  <c r="BE122" i="5" s="1"/>
  <c r="BI121" i="5"/>
  <c r="BH121" i="5"/>
  <c r="BG121" i="5"/>
  <c r="BF121" i="5"/>
  <c r="T121" i="5"/>
  <c r="R121" i="5"/>
  <c r="P121" i="5"/>
  <c r="BK121" i="5"/>
  <c r="J121" i="5"/>
  <c r="BE121" i="5"/>
  <c r="BI119" i="5"/>
  <c r="BH119" i="5"/>
  <c r="BG119" i="5"/>
  <c r="BF119" i="5"/>
  <c r="T119" i="5"/>
  <c r="R119" i="5"/>
  <c r="P119" i="5"/>
  <c r="BK119" i="5"/>
  <c r="J119" i="5"/>
  <c r="BE119" i="5"/>
  <c r="BI118" i="5"/>
  <c r="BH118" i="5"/>
  <c r="BG118" i="5"/>
  <c r="BF118" i="5"/>
  <c r="T118" i="5"/>
  <c r="R118" i="5"/>
  <c r="P118" i="5"/>
  <c r="BK118" i="5"/>
  <c r="J118" i="5"/>
  <c r="BE118" i="5"/>
  <c r="BI116" i="5"/>
  <c r="BH116" i="5"/>
  <c r="BG116" i="5"/>
  <c r="BF116" i="5"/>
  <c r="T116" i="5"/>
  <c r="R116" i="5"/>
  <c r="P116" i="5"/>
  <c r="BK116" i="5"/>
  <c r="J116" i="5"/>
  <c r="BE116" i="5" s="1"/>
  <c r="BI115" i="5"/>
  <c r="BH115" i="5"/>
  <c r="BG115" i="5"/>
  <c r="BF115" i="5"/>
  <c r="T115" i="5"/>
  <c r="R115" i="5"/>
  <c r="P115" i="5"/>
  <c r="BK115" i="5"/>
  <c r="J115" i="5"/>
  <c r="BE115" i="5"/>
  <c r="BI113" i="5"/>
  <c r="BH113" i="5"/>
  <c r="BG113" i="5"/>
  <c r="BF113" i="5"/>
  <c r="T113" i="5"/>
  <c r="R113" i="5"/>
  <c r="P113" i="5"/>
  <c r="BK113" i="5"/>
  <c r="J113" i="5"/>
  <c r="BE113" i="5"/>
  <c r="BI112" i="5"/>
  <c r="BH112" i="5"/>
  <c r="BG112" i="5"/>
  <c r="BF112" i="5"/>
  <c r="T112" i="5"/>
  <c r="R112" i="5"/>
  <c r="P112" i="5"/>
  <c r="BK112" i="5"/>
  <c r="J112" i="5"/>
  <c r="BE112" i="5"/>
  <c r="BI110" i="5"/>
  <c r="BH110" i="5"/>
  <c r="BG110" i="5"/>
  <c r="BF110" i="5"/>
  <c r="T110" i="5"/>
  <c r="R110" i="5"/>
  <c r="P110" i="5"/>
  <c r="BK110" i="5"/>
  <c r="J110" i="5"/>
  <c r="BE110" i="5" s="1"/>
  <c r="BI109" i="5"/>
  <c r="BH109" i="5"/>
  <c r="BG109" i="5"/>
  <c r="BF109" i="5"/>
  <c r="T109" i="5"/>
  <c r="R109" i="5"/>
  <c r="P109" i="5"/>
  <c r="BK109" i="5"/>
  <c r="J109" i="5"/>
  <c r="BE109" i="5"/>
  <c r="BI107" i="5"/>
  <c r="BH107" i="5"/>
  <c r="BG107" i="5"/>
  <c r="BF107" i="5"/>
  <c r="T107" i="5"/>
  <c r="R107" i="5"/>
  <c r="P107" i="5"/>
  <c r="BK107" i="5"/>
  <c r="J107" i="5"/>
  <c r="BE107" i="5"/>
  <c r="BI106" i="5"/>
  <c r="BH106" i="5"/>
  <c r="BG106" i="5"/>
  <c r="BF106" i="5"/>
  <c r="T106" i="5"/>
  <c r="R106" i="5"/>
  <c r="P106" i="5"/>
  <c r="BK106" i="5"/>
  <c r="J106" i="5"/>
  <c r="BE106" i="5"/>
  <c r="BI104" i="5"/>
  <c r="BH104" i="5"/>
  <c r="BG104" i="5"/>
  <c r="BF104" i="5"/>
  <c r="T104" i="5"/>
  <c r="R104" i="5"/>
  <c r="P104" i="5"/>
  <c r="BK104" i="5"/>
  <c r="J104" i="5"/>
  <c r="BE104" i="5" s="1"/>
  <c r="BI103" i="5"/>
  <c r="BH103" i="5"/>
  <c r="BG103" i="5"/>
  <c r="BF103" i="5"/>
  <c r="T103" i="5"/>
  <c r="R103" i="5"/>
  <c r="P103" i="5"/>
  <c r="BK103" i="5"/>
  <c r="J103" i="5"/>
  <c r="BE103" i="5"/>
  <c r="BI101" i="5"/>
  <c r="BH101" i="5"/>
  <c r="BG101" i="5"/>
  <c r="BF101" i="5"/>
  <c r="T101" i="5"/>
  <c r="R101" i="5"/>
  <c r="P101" i="5"/>
  <c r="BK101" i="5"/>
  <c r="J101" i="5"/>
  <c r="BE101" i="5"/>
  <c r="BI100" i="5"/>
  <c r="BH100" i="5"/>
  <c r="BG100" i="5"/>
  <c r="BF100" i="5"/>
  <c r="T100" i="5"/>
  <c r="R100" i="5"/>
  <c r="P100" i="5"/>
  <c r="BK100" i="5"/>
  <c r="J100" i="5"/>
  <c r="BE100" i="5"/>
  <c r="BI98" i="5"/>
  <c r="BH98" i="5"/>
  <c r="BG98" i="5"/>
  <c r="BF98" i="5"/>
  <c r="T98" i="5"/>
  <c r="R98" i="5"/>
  <c r="P98" i="5"/>
  <c r="BK98" i="5"/>
  <c r="J98" i="5"/>
  <c r="BE98" i="5" s="1"/>
  <c r="BI97" i="5"/>
  <c r="BH97" i="5"/>
  <c r="BG97" i="5"/>
  <c r="BF97" i="5"/>
  <c r="T97" i="5"/>
  <c r="R97" i="5"/>
  <c r="P97" i="5"/>
  <c r="BK97" i="5"/>
  <c r="J97" i="5"/>
  <c r="BE97" i="5"/>
  <c r="BI95" i="5"/>
  <c r="BH95" i="5"/>
  <c r="BG95" i="5"/>
  <c r="BF95" i="5"/>
  <c r="T95" i="5"/>
  <c r="R95" i="5"/>
  <c r="P95" i="5"/>
  <c r="BK95" i="5"/>
  <c r="J95" i="5"/>
  <c r="BE95" i="5"/>
  <c r="BI94" i="5"/>
  <c r="BH94" i="5"/>
  <c r="BG94" i="5"/>
  <c r="BF94" i="5"/>
  <c r="T94" i="5"/>
  <c r="R94" i="5"/>
  <c r="P94" i="5"/>
  <c r="BK94" i="5"/>
  <c r="J94" i="5"/>
  <c r="BE94" i="5"/>
  <c r="BI92" i="5"/>
  <c r="BH92" i="5"/>
  <c r="BG92" i="5"/>
  <c r="BF92" i="5"/>
  <c r="T92" i="5"/>
  <c r="R92" i="5"/>
  <c r="P92" i="5"/>
  <c r="BK92" i="5"/>
  <c r="J92" i="5"/>
  <c r="BE92" i="5" s="1"/>
  <c r="BI91" i="5"/>
  <c r="BH91" i="5"/>
  <c r="BG91" i="5"/>
  <c r="BF91" i="5"/>
  <c r="T91" i="5"/>
  <c r="R91" i="5"/>
  <c r="P91" i="5"/>
  <c r="BK91" i="5"/>
  <c r="J91" i="5"/>
  <c r="BE91" i="5"/>
  <c r="BI89" i="5"/>
  <c r="BH89" i="5"/>
  <c r="BG89" i="5"/>
  <c r="BF89" i="5"/>
  <c r="T89" i="5"/>
  <c r="R89" i="5"/>
  <c r="P89" i="5"/>
  <c r="BK89" i="5"/>
  <c r="J89" i="5"/>
  <c r="BE89" i="5"/>
  <c r="BI88" i="5"/>
  <c r="BH88" i="5"/>
  <c r="BG88" i="5"/>
  <c r="BF88" i="5"/>
  <c r="T88" i="5"/>
  <c r="R88" i="5"/>
  <c r="P88" i="5"/>
  <c r="BK88" i="5"/>
  <c r="J88" i="5"/>
  <c r="BE88" i="5"/>
  <c r="BI86" i="5"/>
  <c r="BH86" i="5"/>
  <c r="BG86" i="5"/>
  <c r="BF86" i="5"/>
  <c r="T86" i="5"/>
  <c r="R86" i="5"/>
  <c r="P86" i="5"/>
  <c r="BK86" i="5"/>
  <c r="J86" i="5"/>
  <c r="BE86" i="5" s="1"/>
  <c r="BI85" i="5"/>
  <c r="BH85" i="5"/>
  <c r="BG85" i="5"/>
  <c r="BF85" i="5"/>
  <c r="T85" i="5"/>
  <c r="R85" i="5"/>
  <c r="P85" i="5"/>
  <c r="BK85" i="5"/>
  <c r="J85" i="5"/>
  <c r="BE85" i="5"/>
  <c r="BI83" i="5"/>
  <c r="BH83" i="5"/>
  <c r="BG83" i="5"/>
  <c r="BF83" i="5"/>
  <c r="T83" i="5"/>
  <c r="R83" i="5"/>
  <c r="P83" i="5"/>
  <c r="BK83" i="5"/>
  <c r="J83" i="5"/>
  <c r="BE83" i="5"/>
  <c r="BI82" i="5"/>
  <c r="BH82" i="5"/>
  <c r="BG82" i="5"/>
  <c r="BF82" i="5"/>
  <c r="T82" i="5"/>
  <c r="R82" i="5"/>
  <c r="P82" i="5"/>
  <c r="P76" i="5" s="1"/>
  <c r="AU55" i="1" s="1"/>
  <c r="BK82" i="5"/>
  <c r="J82" i="5"/>
  <c r="BE82" i="5"/>
  <c r="BI80" i="5"/>
  <c r="BH80" i="5"/>
  <c r="BG80" i="5"/>
  <c r="BF80" i="5"/>
  <c r="T80" i="5"/>
  <c r="R80" i="5"/>
  <c r="P80" i="5"/>
  <c r="BK80" i="5"/>
  <c r="J80" i="5"/>
  <c r="BE80" i="5" s="1"/>
  <c r="BI79" i="5"/>
  <c r="BH79" i="5"/>
  <c r="BG79" i="5"/>
  <c r="BF79" i="5"/>
  <c r="T79" i="5"/>
  <c r="R79" i="5"/>
  <c r="P79" i="5"/>
  <c r="BK79" i="5"/>
  <c r="J79" i="5"/>
  <c r="BE79" i="5"/>
  <c r="F30" i="5" s="1"/>
  <c r="AZ55" i="1" s="1"/>
  <c r="BI77" i="5"/>
  <c r="F34" i="5"/>
  <c r="BD55" i="1" s="1"/>
  <c r="BH77" i="5"/>
  <c r="BG77" i="5"/>
  <c r="F32" i="5"/>
  <c r="BB55" i="1" s="1"/>
  <c r="BF77" i="5"/>
  <c r="T77" i="5"/>
  <c r="T76" i="5"/>
  <c r="R77" i="5"/>
  <c r="R76" i="5" s="1"/>
  <c r="P77" i="5"/>
  <c r="BK77" i="5"/>
  <c r="J77" i="5"/>
  <c r="BE77" i="5"/>
  <c r="J30" i="5" s="1"/>
  <c r="AV55" i="1" s="1"/>
  <c r="F70" i="5"/>
  <c r="E68" i="5"/>
  <c r="F49" i="5"/>
  <c r="E47" i="5"/>
  <c r="J21" i="5"/>
  <c r="E21" i="5"/>
  <c r="J72" i="5" s="1"/>
  <c r="J20" i="5"/>
  <c r="J18" i="5"/>
  <c r="E18" i="5"/>
  <c r="F73" i="5" s="1"/>
  <c r="J17" i="5"/>
  <c r="J15" i="5"/>
  <c r="E15" i="5"/>
  <c r="J14" i="5"/>
  <c r="J12" i="5"/>
  <c r="J70" i="5" s="1"/>
  <c r="J49" i="5"/>
  <c r="E7" i="5"/>
  <c r="E45" i="5" s="1"/>
  <c r="AY54" i="1"/>
  <c r="AX54" i="1"/>
  <c r="BI82" i="4"/>
  <c r="BH82" i="4"/>
  <c r="BG82" i="4"/>
  <c r="BF82" i="4"/>
  <c r="T82" i="4"/>
  <c r="R82" i="4"/>
  <c r="P82" i="4"/>
  <c r="BK82" i="4"/>
  <c r="J82" i="4"/>
  <c r="BE82" i="4"/>
  <c r="BI81" i="4"/>
  <c r="BH81" i="4"/>
  <c r="BG81" i="4"/>
  <c r="BF81" i="4"/>
  <c r="T81" i="4"/>
  <c r="R81" i="4"/>
  <c r="P81" i="4"/>
  <c r="BK81" i="4"/>
  <c r="J81" i="4"/>
  <c r="BE81" i="4"/>
  <c r="BI80" i="4"/>
  <c r="F34" i="4" s="1"/>
  <c r="BD54" i="1" s="1"/>
  <c r="BH80" i="4"/>
  <c r="BG80" i="4"/>
  <c r="BF80" i="4"/>
  <c r="T80" i="4"/>
  <c r="R80" i="4"/>
  <c r="P80" i="4"/>
  <c r="BK80" i="4"/>
  <c r="J80" i="4"/>
  <c r="BE80" i="4" s="1"/>
  <c r="BI79" i="4"/>
  <c r="BH79" i="4"/>
  <c r="BG79" i="4"/>
  <c r="BF79" i="4"/>
  <c r="T79" i="4"/>
  <c r="R79" i="4"/>
  <c r="P79" i="4"/>
  <c r="BK79" i="4"/>
  <c r="J79" i="4"/>
  <c r="BE79" i="4"/>
  <c r="BI78" i="4"/>
  <c r="BH78" i="4"/>
  <c r="BG78" i="4"/>
  <c r="BF78" i="4"/>
  <c r="T78" i="4"/>
  <c r="T76" i="4" s="1"/>
  <c r="R78" i="4"/>
  <c r="P78" i="4"/>
  <c r="BK78" i="4"/>
  <c r="J78" i="4"/>
  <c r="BE78" i="4"/>
  <c r="BI77" i="4"/>
  <c r="BH77" i="4"/>
  <c r="BG77" i="4"/>
  <c r="BF77" i="4"/>
  <c r="F31" i="4" s="1"/>
  <c r="BA54" i="1" s="1"/>
  <c r="T77" i="4"/>
  <c r="R77" i="4"/>
  <c r="R76" i="4" s="1"/>
  <c r="P77" i="4"/>
  <c r="BK77" i="4"/>
  <c r="BK76" i="4" s="1"/>
  <c r="J76" i="4" s="1"/>
  <c r="J27" i="4" s="1"/>
  <c r="J56" i="4"/>
  <c r="J77" i="4"/>
  <c r="BE77" i="4"/>
  <c r="J30" i="4" s="1"/>
  <c r="AV54" i="1" s="1"/>
  <c r="F70" i="4"/>
  <c r="E68" i="4"/>
  <c r="F49" i="4"/>
  <c r="E47" i="4"/>
  <c r="J21" i="4"/>
  <c r="E21" i="4"/>
  <c r="J72" i="4"/>
  <c r="J51" i="4"/>
  <c r="J20" i="4"/>
  <c r="J18" i="4"/>
  <c r="E18" i="4"/>
  <c r="F52" i="4" s="1"/>
  <c r="F73" i="4"/>
  <c r="J17" i="4"/>
  <c r="J15" i="4"/>
  <c r="E15" i="4"/>
  <c r="F72" i="4"/>
  <c r="F51" i="4"/>
  <c r="J14" i="4"/>
  <c r="J12" i="4"/>
  <c r="J70" i="4"/>
  <c r="J49" i="4"/>
  <c r="E7" i="4"/>
  <c r="E66" i="4"/>
  <c r="E45" i="4"/>
  <c r="AY53" i="1"/>
  <c r="AX53" i="1"/>
  <c r="BI170" i="3"/>
  <c r="BH170" i="3"/>
  <c r="BG170" i="3"/>
  <c r="BF170" i="3"/>
  <c r="T170" i="3"/>
  <c r="R170" i="3"/>
  <c r="P170" i="3"/>
  <c r="BK170" i="3"/>
  <c r="J170" i="3"/>
  <c r="BE170" i="3"/>
  <c r="BI169" i="3"/>
  <c r="BH169" i="3"/>
  <c r="BG169" i="3"/>
  <c r="BF169" i="3"/>
  <c r="T169" i="3"/>
  <c r="R169" i="3"/>
  <c r="P169" i="3"/>
  <c r="BK169" i="3"/>
  <c r="J169" i="3"/>
  <c r="BE169" i="3" s="1"/>
  <c r="BI168" i="3"/>
  <c r="BH168" i="3"/>
  <c r="BG168" i="3"/>
  <c r="BF168" i="3"/>
  <c r="T168" i="3"/>
  <c r="R168" i="3"/>
  <c r="P168" i="3"/>
  <c r="BK168" i="3"/>
  <c r="J168" i="3"/>
  <c r="BE168" i="3"/>
  <c r="BI167" i="3"/>
  <c r="BH167" i="3"/>
  <c r="BG167" i="3"/>
  <c r="BF167" i="3"/>
  <c r="T167" i="3"/>
  <c r="R167" i="3"/>
  <c r="P167" i="3"/>
  <c r="BK167" i="3"/>
  <c r="J167" i="3"/>
  <c r="BE167" i="3" s="1"/>
  <c r="BI166" i="3"/>
  <c r="BH166" i="3"/>
  <c r="BG166" i="3"/>
  <c r="BF166" i="3"/>
  <c r="T166" i="3"/>
  <c r="R166" i="3"/>
  <c r="P166" i="3"/>
  <c r="BK166" i="3"/>
  <c r="J166" i="3"/>
  <c r="BE166" i="3"/>
  <c r="BI165" i="3"/>
  <c r="BH165" i="3"/>
  <c r="BG165" i="3"/>
  <c r="BF165" i="3"/>
  <c r="T165" i="3"/>
  <c r="R165" i="3"/>
  <c r="P165" i="3"/>
  <c r="BK165" i="3"/>
  <c r="J165" i="3"/>
  <c r="BE165" i="3" s="1"/>
  <c r="BI164" i="3"/>
  <c r="BH164" i="3"/>
  <c r="BG164" i="3"/>
  <c r="BF164" i="3"/>
  <c r="T164" i="3"/>
  <c r="R164" i="3"/>
  <c r="P164" i="3"/>
  <c r="BK164" i="3"/>
  <c r="J164" i="3"/>
  <c r="BE164" i="3"/>
  <c r="BI163" i="3"/>
  <c r="BH163" i="3"/>
  <c r="BG163" i="3"/>
  <c r="BF163" i="3"/>
  <c r="T163" i="3"/>
  <c r="R163" i="3"/>
  <c r="P163" i="3"/>
  <c r="BK163" i="3"/>
  <c r="J163" i="3"/>
  <c r="BE163" i="3" s="1"/>
  <c r="BI161" i="3"/>
  <c r="BH161" i="3"/>
  <c r="BG161" i="3"/>
  <c r="BF161" i="3"/>
  <c r="T161" i="3"/>
  <c r="R161" i="3"/>
  <c r="P161" i="3"/>
  <c r="BK161" i="3"/>
  <c r="J161" i="3"/>
  <c r="BE161" i="3"/>
  <c r="BI160" i="3"/>
  <c r="BH160" i="3"/>
  <c r="BG160" i="3"/>
  <c r="BF160" i="3"/>
  <c r="T160" i="3"/>
  <c r="R160" i="3"/>
  <c r="P160" i="3"/>
  <c r="BK160" i="3"/>
  <c r="J160" i="3"/>
  <c r="BE160" i="3" s="1"/>
  <c r="BI159" i="3"/>
  <c r="BH159" i="3"/>
  <c r="BG159" i="3"/>
  <c r="BF159" i="3"/>
  <c r="T159" i="3"/>
  <c r="R159" i="3"/>
  <c r="P159" i="3"/>
  <c r="BK159" i="3"/>
  <c r="J159" i="3"/>
  <c r="BE159" i="3"/>
  <c r="BI158" i="3"/>
  <c r="BH158" i="3"/>
  <c r="BG158" i="3"/>
  <c r="BF158" i="3"/>
  <c r="T158" i="3"/>
  <c r="R158" i="3"/>
  <c r="P158" i="3"/>
  <c r="BK158" i="3"/>
  <c r="J158" i="3"/>
  <c r="BE158" i="3" s="1"/>
  <c r="BI157" i="3"/>
  <c r="BH157" i="3"/>
  <c r="BG157" i="3"/>
  <c r="BF157" i="3"/>
  <c r="T157" i="3"/>
  <c r="R157" i="3"/>
  <c r="P157" i="3"/>
  <c r="BK157" i="3"/>
  <c r="J157" i="3"/>
  <c r="BE157" i="3"/>
  <c r="BI156" i="3"/>
  <c r="BH156" i="3"/>
  <c r="BG156" i="3"/>
  <c r="BF156" i="3"/>
  <c r="T156" i="3"/>
  <c r="R156" i="3"/>
  <c r="P156" i="3"/>
  <c r="BK156" i="3"/>
  <c r="J156" i="3"/>
  <c r="BE156" i="3" s="1"/>
  <c r="BI155" i="3"/>
  <c r="BH155" i="3"/>
  <c r="BG155" i="3"/>
  <c r="BF155" i="3"/>
  <c r="T155" i="3"/>
  <c r="R155" i="3"/>
  <c r="P155" i="3"/>
  <c r="BK155" i="3"/>
  <c r="J155" i="3"/>
  <c r="BE155" i="3"/>
  <c r="BI154" i="3"/>
  <c r="BH154" i="3"/>
  <c r="BG154" i="3"/>
  <c r="BF154" i="3"/>
  <c r="T154" i="3"/>
  <c r="R154" i="3"/>
  <c r="P154" i="3"/>
  <c r="BK154" i="3"/>
  <c r="J154" i="3"/>
  <c r="BE154" i="3" s="1"/>
  <c r="BI153" i="3"/>
  <c r="BH153" i="3"/>
  <c r="BG153" i="3"/>
  <c r="BF153" i="3"/>
  <c r="T153" i="3"/>
  <c r="R153" i="3"/>
  <c r="P153" i="3"/>
  <c r="BK153" i="3"/>
  <c r="J153" i="3"/>
  <c r="BE153" i="3"/>
  <c r="BI152" i="3"/>
  <c r="BH152" i="3"/>
  <c r="BG152" i="3"/>
  <c r="BF152" i="3"/>
  <c r="T152" i="3"/>
  <c r="R152" i="3"/>
  <c r="P152" i="3"/>
  <c r="BK152" i="3"/>
  <c r="J152" i="3"/>
  <c r="BE152" i="3" s="1"/>
  <c r="BI151" i="3"/>
  <c r="BH151" i="3"/>
  <c r="BG151" i="3"/>
  <c r="BF151" i="3"/>
  <c r="T151" i="3"/>
  <c r="R151" i="3"/>
  <c r="P151" i="3"/>
  <c r="BK151" i="3"/>
  <c r="J151" i="3"/>
  <c r="BE151" i="3"/>
  <c r="BI150" i="3"/>
  <c r="BH150" i="3"/>
  <c r="BG150" i="3"/>
  <c r="BF150" i="3"/>
  <c r="T150" i="3"/>
  <c r="R150" i="3"/>
  <c r="P150" i="3"/>
  <c r="BK150" i="3"/>
  <c r="J150" i="3"/>
  <c r="BE150" i="3" s="1"/>
  <c r="BI149" i="3"/>
  <c r="BH149" i="3"/>
  <c r="BG149" i="3"/>
  <c r="BF149" i="3"/>
  <c r="T149" i="3"/>
  <c r="R149" i="3"/>
  <c r="P149" i="3"/>
  <c r="BK149" i="3"/>
  <c r="J149" i="3"/>
  <c r="BE149" i="3"/>
  <c r="BI147" i="3"/>
  <c r="BH147" i="3"/>
  <c r="BG147" i="3"/>
  <c r="BF147" i="3"/>
  <c r="T147" i="3"/>
  <c r="R147" i="3"/>
  <c r="P147" i="3"/>
  <c r="BK147" i="3"/>
  <c r="J147" i="3"/>
  <c r="BE147" i="3" s="1"/>
  <c r="BI146" i="3"/>
  <c r="BH146" i="3"/>
  <c r="BG146" i="3"/>
  <c r="BF146" i="3"/>
  <c r="T146" i="3"/>
  <c r="R146" i="3"/>
  <c r="P146" i="3"/>
  <c r="BK146" i="3"/>
  <c r="J146" i="3"/>
  <c r="BE146" i="3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/>
  <c r="BI143" i="3"/>
  <c r="BH143" i="3"/>
  <c r="BG143" i="3"/>
  <c r="BF143" i="3"/>
  <c r="T143" i="3"/>
  <c r="R143" i="3"/>
  <c r="P143" i="3"/>
  <c r="BK143" i="3"/>
  <c r="J143" i="3"/>
  <c r="BE143" i="3" s="1"/>
  <c r="BI142" i="3"/>
  <c r="BH142" i="3"/>
  <c r="BG142" i="3"/>
  <c r="BF142" i="3"/>
  <c r="T142" i="3"/>
  <c r="R142" i="3"/>
  <c r="P142" i="3"/>
  <c r="BK142" i="3"/>
  <c r="J142" i="3"/>
  <c r="BE142" i="3"/>
  <c r="BI141" i="3"/>
  <c r="BH141" i="3"/>
  <c r="BG141" i="3"/>
  <c r="BF141" i="3"/>
  <c r="T141" i="3"/>
  <c r="R141" i="3"/>
  <c r="P141" i="3"/>
  <c r="BK141" i="3"/>
  <c r="J141" i="3"/>
  <c r="BE141" i="3" s="1"/>
  <c r="BI140" i="3"/>
  <c r="BH140" i="3"/>
  <c r="BG140" i="3"/>
  <c r="BF140" i="3"/>
  <c r="T140" i="3"/>
  <c r="R140" i="3"/>
  <c r="P140" i="3"/>
  <c r="BK140" i="3"/>
  <c r="J140" i="3"/>
  <c r="BE140" i="3"/>
  <c r="BI139" i="3"/>
  <c r="BH139" i="3"/>
  <c r="BG139" i="3"/>
  <c r="BF139" i="3"/>
  <c r="T139" i="3"/>
  <c r="R139" i="3"/>
  <c r="P139" i="3"/>
  <c r="BK139" i="3"/>
  <c r="J139" i="3"/>
  <c r="BE139" i="3" s="1"/>
  <c r="BI138" i="3"/>
  <c r="BH138" i="3"/>
  <c r="BG138" i="3"/>
  <c r="BF138" i="3"/>
  <c r="T138" i="3"/>
  <c r="R138" i="3"/>
  <c r="P138" i="3"/>
  <c r="BK138" i="3"/>
  <c r="J138" i="3"/>
  <c r="BE138" i="3"/>
  <c r="BI137" i="3"/>
  <c r="BH137" i="3"/>
  <c r="BG137" i="3"/>
  <c r="BF137" i="3"/>
  <c r="T137" i="3"/>
  <c r="R137" i="3"/>
  <c r="P137" i="3"/>
  <c r="BK137" i="3"/>
  <c r="J137" i="3"/>
  <c r="BE137" i="3" s="1"/>
  <c r="BI136" i="3"/>
  <c r="BH136" i="3"/>
  <c r="BG136" i="3"/>
  <c r="BF136" i="3"/>
  <c r="T136" i="3"/>
  <c r="R136" i="3"/>
  <c r="P136" i="3"/>
  <c r="BK136" i="3"/>
  <c r="J136" i="3"/>
  <c r="BE136" i="3"/>
  <c r="BI135" i="3"/>
  <c r="BH135" i="3"/>
  <c r="BG135" i="3"/>
  <c r="BF135" i="3"/>
  <c r="T135" i="3"/>
  <c r="R135" i="3"/>
  <c r="P135" i="3"/>
  <c r="BK135" i="3"/>
  <c r="J135" i="3"/>
  <c r="BE135" i="3" s="1"/>
  <c r="BI134" i="3"/>
  <c r="BH134" i="3"/>
  <c r="BG134" i="3"/>
  <c r="BF134" i="3"/>
  <c r="T134" i="3"/>
  <c r="R134" i="3"/>
  <c r="P134" i="3"/>
  <c r="BK134" i="3"/>
  <c r="J134" i="3"/>
  <c r="BE134" i="3"/>
  <c r="BI133" i="3"/>
  <c r="BH133" i="3"/>
  <c r="BG133" i="3"/>
  <c r="BF133" i="3"/>
  <c r="T133" i="3"/>
  <c r="R133" i="3"/>
  <c r="P133" i="3"/>
  <c r="BK133" i="3"/>
  <c r="J133" i="3"/>
  <c r="BE133" i="3" s="1"/>
  <c r="BI132" i="3"/>
  <c r="BH132" i="3"/>
  <c r="BG132" i="3"/>
  <c r="BF132" i="3"/>
  <c r="T132" i="3"/>
  <c r="R132" i="3"/>
  <c r="P132" i="3"/>
  <c r="BK132" i="3"/>
  <c r="J132" i="3"/>
  <c r="BE132" i="3"/>
  <c r="BI131" i="3"/>
  <c r="BH131" i="3"/>
  <c r="BG131" i="3"/>
  <c r="BF131" i="3"/>
  <c r="T131" i="3"/>
  <c r="R131" i="3"/>
  <c r="P131" i="3"/>
  <c r="BK131" i="3"/>
  <c r="J131" i="3"/>
  <c r="BE131" i="3" s="1"/>
  <c r="BI130" i="3"/>
  <c r="BH130" i="3"/>
  <c r="BG130" i="3"/>
  <c r="BF130" i="3"/>
  <c r="T130" i="3"/>
  <c r="R130" i="3"/>
  <c r="P130" i="3"/>
  <c r="BK130" i="3"/>
  <c r="J130" i="3"/>
  <c r="BE130" i="3"/>
  <c r="BI129" i="3"/>
  <c r="BH129" i="3"/>
  <c r="BG129" i="3"/>
  <c r="BF129" i="3"/>
  <c r="T129" i="3"/>
  <c r="R129" i="3"/>
  <c r="P129" i="3"/>
  <c r="BK129" i="3"/>
  <c r="J129" i="3"/>
  <c r="BE129" i="3" s="1"/>
  <c r="BI128" i="3"/>
  <c r="BH128" i="3"/>
  <c r="BG128" i="3"/>
  <c r="BF128" i="3"/>
  <c r="T128" i="3"/>
  <c r="R128" i="3"/>
  <c r="P128" i="3"/>
  <c r="BK128" i="3"/>
  <c r="J128" i="3"/>
  <c r="BE128" i="3"/>
  <c r="BI127" i="3"/>
  <c r="BH127" i="3"/>
  <c r="BG127" i="3"/>
  <c r="BF127" i="3"/>
  <c r="T127" i="3"/>
  <c r="R127" i="3"/>
  <c r="P127" i="3"/>
  <c r="BK127" i="3"/>
  <c r="J127" i="3"/>
  <c r="BE127" i="3" s="1"/>
  <c r="BI126" i="3"/>
  <c r="BH126" i="3"/>
  <c r="BG126" i="3"/>
  <c r="BF126" i="3"/>
  <c r="T126" i="3"/>
  <c r="R126" i="3"/>
  <c r="P126" i="3"/>
  <c r="BK126" i="3"/>
  <c r="J126" i="3"/>
  <c r="BE126" i="3"/>
  <c r="BI125" i="3"/>
  <c r="BH125" i="3"/>
  <c r="BG125" i="3"/>
  <c r="BF125" i="3"/>
  <c r="T125" i="3"/>
  <c r="R125" i="3"/>
  <c r="P125" i="3"/>
  <c r="BK125" i="3"/>
  <c r="J125" i="3"/>
  <c r="BE125" i="3" s="1"/>
  <c r="BI124" i="3"/>
  <c r="BH124" i="3"/>
  <c r="BG124" i="3"/>
  <c r="BF124" i="3"/>
  <c r="T124" i="3"/>
  <c r="R124" i="3"/>
  <c r="P124" i="3"/>
  <c r="BK124" i="3"/>
  <c r="J124" i="3"/>
  <c r="BE124" i="3"/>
  <c r="BI123" i="3"/>
  <c r="BH123" i="3"/>
  <c r="BG123" i="3"/>
  <c r="BF123" i="3"/>
  <c r="T123" i="3"/>
  <c r="R123" i="3"/>
  <c r="P123" i="3"/>
  <c r="BK123" i="3"/>
  <c r="J123" i="3"/>
  <c r="BE123" i="3" s="1"/>
  <c r="BI122" i="3"/>
  <c r="BH122" i="3"/>
  <c r="BG122" i="3"/>
  <c r="BF122" i="3"/>
  <c r="T122" i="3"/>
  <c r="R122" i="3"/>
  <c r="P122" i="3"/>
  <c r="BK122" i="3"/>
  <c r="J122" i="3"/>
  <c r="BE122" i="3"/>
  <c r="BI121" i="3"/>
  <c r="BH121" i="3"/>
  <c r="BG121" i="3"/>
  <c r="BF121" i="3"/>
  <c r="T121" i="3"/>
  <c r="R121" i="3"/>
  <c r="P121" i="3"/>
  <c r="BK121" i="3"/>
  <c r="J121" i="3"/>
  <c r="BE121" i="3" s="1"/>
  <c r="BI120" i="3"/>
  <c r="BH120" i="3"/>
  <c r="BG120" i="3"/>
  <c r="BF120" i="3"/>
  <c r="T120" i="3"/>
  <c r="R120" i="3"/>
  <c r="P120" i="3"/>
  <c r="BK120" i="3"/>
  <c r="J120" i="3"/>
  <c r="BE120" i="3"/>
  <c r="BI118" i="3"/>
  <c r="BH118" i="3"/>
  <c r="BG118" i="3"/>
  <c r="BF118" i="3"/>
  <c r="T118" i="3"/>
  <c r="R118" i="3"/>
  <c r="P118" i="3"/>
  <c r="BK118" i="3"/>
  <c r="J118" i="3"/>
  <c r="BE118" i="3" s="1"/>
  <c r="BI117" i="3"/>
  <c r="BH117" i="3"/>
  <c r="BG117" i="3"/>
  <c r="BF117" i="3"/>
  <c r="T117" i="3"/>
  <c r="R117" i="3"/>
  <c r="P117" i="3"/>
  <c r="BK117" i="3"/>
  <c r="J117" i="3"/>
  <c r="BE117" i="3"/>
  <c r="BI116" i="3"/>
  <c r="BH116" i="3"/>
  <c r="BG116" i="3"/>
  <c r="BF116" i="3"/>
  <c r="T116" i="3"/>
  <c r="R116" i="3"/>
  <c r="P116" i="3"/>
  <c r="BK116" i="3"/>
  <c r="J116" i="3"/>
  <c r="BE116" i="3" s="1"/>
  <c r="BI115" i="3"/>
  <c r="BH115" i="3"/>
  <c r="BG115" i="3"/>
  <c r="BF115" i="3"/>
  <c r="T115" i="3"/>
  <c r="R115" i="3"/>
  <c r="P115" i="3"/>
  <c r="BK115" i="3"/>
  <c r="J115" i="3"/>
  <c r="BE115" i="3"/>
  <c r="BI114" i="3"/>
  <c r="BH114" i="3"/>
  <c r="BG114" i="3"/>
  <c r="BF114" i="3"/>
  <c r="T114" i="3"/>
  <c r="R114" i="3"/>
  <c r="P114" i="3"/>
  <c r="BK114" i="3"/>
  <c r="J114" i="3"/>
  <c r="BE114" i="3" s="1"/>
  <c r="BI113" i="3"/>
  <c r="BH113" i="3"/>
  <c r="BG113" i="3"/>
  <c r="BF113" i="3"/>
  <c r="T113" i="3"/>
  <c r="R113" i="3"/>
  <c r="P113" i="3"/>
  <c r="BK113" i="3"/>
  <c r="J113" i="3"/>
  <c r="BE113" i="3"/>
  <c r="BI112" i="3"/>
  <c r="BH112" i="3"/>
  <c r="BG112" i="3"/>
  <c r="BF112" i="3"/>
  <c r="T112" i="3"/>
  <c r="R112" i="3"/>
  <c r="P112" i="3"/>
  <c r="BK112" i="3"/>
  <c r="J112" i="3"/>
  <c r="BE112" i="3" s="1"/>
  <c r="BI111" i="3"/>
  <c r="BH111" i="3"/>
  <c r="BG111" i="3"/>
  <c r="BF111" i="3"/>
  <c r="T111" i="3"/>
  <c r="R111" i="3"/>
  <c r="P111" i="3"/>
  <c r="BK111" i="3"/>
  <c r="J111" i="3"/>
  <c r="BE111" i="3"/>
  <c r="BI110" i="3"/>
  <c r="BH110" i="3"/>
  <c r="BG110" i="3"/>
  <c r="BF110" i="3"/>
  <c r="T110" i="3"/>
  <c r="R110" i="3"/>
  <c r="P110" i="3"/>
  <c r="BK110" i="3"/>
  <c r="J110" i="3"/>
  <c r="BE110" i="3" s="1"/>
  <c r="BI109" i="3"/>
  <c r="BH109" i="3"/>
  <c r="BG109" i="3"/>
  <c r="BF109" i="3"/>
  <c r="T109" i="3"/>
  <c r="R109" i="3"/>
  <c r="P109" i="3"/>
  <c r="BK109" i="3"/>
  <c r="J109" i="3"/>
  <c r="BE109" i="3"/>
  <c r="BI108" i="3"/>
  <c r="BH108" i="3"/>
  <c r="BG108" i="3"/>
  <c r="BF108" i="3"/>
  <c r="T108" i="3"/>
  <c r="R108" i="3"/>
  <c r="P108" i="3"/>
  <c r="BK108" i="3"/>
  <c r="J108" i="3"/>
  <c r="BE108" i="3" s="1"/>
  <c r="BI107" i="3"/>
  <c r="BH107" i="3"/>
  <c r="BG107" i="3"/>
  <c r="BF107" i="3"/>
  <c r="T107" i="3"/>
  <c r="R107" i="3"/>
  <c r="P107" i="3"/>
  <c r="BK107" i="3"/>
  <c r="J107" i="3"/>
  <c r="BE107" i="3"/>
  <c r="BI106" i="3"/>
  <c r="BH106" i="3"/>
  <c r="BG106" i="3"/>
  <c r="BF106" i="3"/>
  <c r="T106" i="3"/>
  <c r="R106" i="3"/>
  <c r="P106" i="3"/>
  <c r="BK106" i="3"/>
  <c r="J106" i="3"/>
  <c r="BE106" i="3" s="1"/>
  <c r="BI105" i="3"/>
  <c r="BH105" i="3"/>
  <c r="BG105" i="3"/>
  <c r="BF105" i="3"/>
  <c r="T105" i="3"/>
  <c r="R105" i="3"/>
  <c r="P105" i="3"/>
  <c r="BK105" i="3"/>
  <c r="J105" i="3"/>
  <c r="BE105" i="3"/>
  <c r="BI104" i="3"/>
  <c r="BH104" i="3"/>
  <c r="BG104" i="3"/>
  <c r="BF104" i="3"/>
  <c r="T104" i="3"/>
  <c r="R104" i="3"/>
  <c r="P104" i="3"/>
  <c r="BK104" i="3"/>
  <c r="J104" i="3"/>
  <c r="BE104" i="3" s="1"/>
  <c r="BI103" i="3"/>
  <c r="BH103" i="3"/>
  <c r="BG103" i="3"/>
  <c r="BF103" i="3"/>
  <c r="T103" i="3"/>
  <c r="R103" i="3"/>
  <c r="P103" i="3"/>
  <c r="BK103" i="3"/>
  <c r="J103" i="3"/>
  <c r="BE103" i="3"/>
  <c r="BI102" i="3"/>
  <c r="BH102" i="3"/>
  <c r="BG102" i="3"/>
  <c r="BF102" i="3"/>
  <c r="T102" i="3"/>
  <c r="R102" i="3"/>
  <c r="P102" i="3"/>
  <c r="BK102" i="3"/>
  <c r="J102" i="3"/>
  <c r="BE102" i="3" s="1"/>
  <c r="BI101" i="3"/>
  <c r="BH101" i="3"/>
  <c r="BG101" i="3"/>
  <c r="BF101" i="3"/>
  <c r="T101" i="3"/>
  <c r="R101" i="3"/>
  <c r="P101" i="3"/>
  <c r="BK101" i="3"/>
  <c r="J101" i="3"/>
  <c r="BE101" i="3"/>
  <c r="BI100" i="3"/>
  <c r="BH100" i="3"/>
  <c r="BG100" i="3"/>
  <c r="BF100" i="3"/>
  <c r="T100" i="3"/>
  <c r="R100" i="3"/>
  <c r="P100" i="3"/>
  <c r="BK100" i="3"/>
  <c r="J100" i="3"/>
  <c r="BE100" i="3" s="1"/>
  <c r="BI99" i="3"/>
  <c r="BH99" i="3"/>
  <c r="BG99" i="3"/>
  <c r="BF99" i="3"/>
  <c r="T99" i="3"/>
  <c r="R99" i="3"/>
  <c r="P99" i="3"/>
  <c r="BK99" i="3"/>
  <c r="J99" i="3"/>
  <c r="BE99" i="3"/>
  <c r="BI98" i="3"/>
  <c r="BH98" i="3"/>
  <c r="BG98" i="3"/>
  <c r="BF98" i="3"/>
  <c r="T98" i="3"/>
  <c r="R98" i="3"/>
  <c r="P98" i="3"/>
  <c r="BK98" i="3"/>
  <c r="J98" i="3"/>
  <c r="BE98" i="3" s="1"/>
  <c r="BI97" i="3"/>
  <c r="BH97" i="3"/>
  <c r="BG97" i="3"/>
  <c r="BF97" i="3"/>
  <c r="T97" i="3"/>
  <c r="R97" i="3"/>
  <c r="P97" i="3"/>
  <c r="BK97" i="3"/>
  <c r="J97" i="3"/>
  <c r="BE97" i="3"/>
  <c r="BI96" i="3"/>
  <c r="BH96" i="3"/>
  <c r="BG96" i="3"/>
  <c r="BF96" i="3"/>
  <c r="T96" i="3"/>
  <c r="R96" i="3"/>
  <c r="P96" i="3"/>
  <c r="BK96" i="3"/>
  <c r="J96" i="3"/>
  <c r="BE96" i="3" s="1"/>
  <c r="BI95" i="3"/>
  <c r="BH95" i="3"/>
  <c r="BG95" i="3"/>
  <c r="BF95" i="3"/>
  <c r="T95" i="3"/>
  <c r="R95" i="3"/>
  <c r="P95" i="3"/>
  <c r="BK95" i="3"/>
  <c r="J95" i="3"/>
  <c r="BE95" i="3"/>
  <c r="BI94" i="3"/>
  <c r="BH94" i="3"/>
  <c r="BG94" i="3"/>
  <c r="BF94" i="3"/>
  <c r="T94" i="3"/>
  <c r="R94" i="3"/>
  <c r="P94" i="3"/>
  <c r="BK94" i="3"/>
  <c r="J94" i="3"/>
  <c r="BE94" i="3" s="1"/>
  <c r="BI93" i="3"/>
  <c r="BH93" i="3"/>
  <c r="BG93" i="3"/>
  <c r="BF93" i="3"/>
  <c r="T93" i="3"/>
  <c r="R93" i="3"/>
  <c r="P93" i="3"/>
  <c r="BK93" i="3"/>
  <c r="J93" i="3"/>
  <c r="BE93" i="3"/>
  <c r="BI92" i="3"/>
  <c r="BH92" i="3"/>
  <c r="BG92" i="3"/>
  <c r="BF92" i="3"/>
  <c r="T92" i="3"/>
  <c r="R92" i="3"/>
  <c r="P92" i="3"/>
  <c r="BK92" i="3"/>
  <c r="J92" i="3"/>
  <c r="BE92" i="3" s="1"/>
  <c r="BI91" i="3"/>
  <c r="BH91" i="3"/>
  <c r="BG91" i="3"/>
  <c r="BF91" i="3"/>
  <c r="T91" i="3"/>
  <c r="R91" i="3"/>
  <c r="P91" i="3"/>
  <c r="BK91" i="3"/>
  <c r="J91" i="3"/>
  <c r="BE91" i="3"/>
  <c r="BI90" i="3"/>
  <c r="BH90" i="3"/>
  <c r="BG90" i="3"/>
  <c r="BF90" i="3"/>
  <c r="T90" i="3"/>
  <c r="R90" i="3"/>
  <c r="P90" i="3"/>
  <c r="BK90" i="3"/>
  <c r="J90" i="3"/>
  <c r="BE90" i="3" s="1"/>
  <c r="BI89" i="3"/>
  <c r="BH89" i="3"/>
  <c r="BG89" i="3"/>
  <c r="BF89" i="3"/>
  <c r="T89" i="3"/>
  <c r="R89" i="3"/>
  <c r="P89" i="3"/>
  <c r="BK89" i="3"/>
  <c r="J89" i="3"/>
  <c r="BE89" i="3"/>
  <c r="BI88" i="3"/>
  <c r="BH88" i="3"/>
  <c r="BG88" i="3"/>
  <c r="BF88" i="3"/>
  <c r="T88" i="3"/>
  <c r="R88" i="3"/>
  <c r="P88" i="3"/>
  <c r="BK88" i="3"/>
  <c r="J88" i="3"/>
  <c r="BE88" i="3" s="1"/>
  <c r="BI87" i="3"/>
  <c r="BH87" i="3"/>
  <c r="BG87" i="3"/>
  <c r="BF87" i="3"/>
  <c r="T87" i="3"/>
  <c r="R87" i="3"/>
  <c r="P87" i="3"/>
  <c r="BK87" i="3"/>
  <c r="J87" i="3"/>
  <c r="BE87" i="3"/>
  <c r="BI86" i="3"/>
  <c r="BH86" i="3"/>
  <c r="BG86" i="3"/>
  <c r="BF86" i="3"/>
  <c r="T86" i="3"/>
  <c r="R86" i="3"/>
  <c r="P86" i="3"/>
  <c r="BK86" i="3"/>
  <c r="J86" i="3"/>
  <c r="BE86" i="3" s="1"/>
  <c r="BI85" i="3"/>
  <c r="BH85" i="3"/>
  <c r="BG85" i="3"/>
  <c r="BF85" i="3"/>
  <c r="T85" i="3"/>
  <c r="R85" i="3"/>
  <c r="P85" i="3"/>
  <c r="BK85" i="3"/>
  <c r="J85" i="3"/>
  <c r="BE85" i="3"/>
  <c r="BI84" i="3"/>
  <c r="BH84" i="3"/>
  <c r="BG84" i="3"/>
  <c r="BF84" i="3"/>
  <c r="T84" i="3"/>
  <c r="R84" i="3"/>
  <c r="P84" i="3"/>
  <c r="BK84" i="3"/>
  <c r="J84" i="3"/>
  <c r="BE84" i="3" s="1"/>
  <c r="BI83" i="3"/>
  <c r="BH83" i="3"/>
  <c r="BG83" i="3"/>
  <c r="BF83" i="3"/>
  <c r="T83" i="3"/>
  <c r="R83" i="3"/>
  <c r="P83" i="3"/>
  <c r="BK83" i="3"/>
  <c r="J83" i="3"/>
  <c r="BE83" i="3"/>
  <c r="BI82" i="3"/>
  <c r="BH82" i="3"/>
  <c r="BG82" i="3"/>
  <c r="BF82" i="3"/>
  <c r="T82" i="3"/>
  <c r="R82" i="3"/>
  <c r="P82" i="3"/>
  <c r="BK82" i="3"/>
  <c r="J82" i="3"/>
  <c r="BE82" i="3" s="1"/>
  <c r="BI81" i="3"/>
  <c r="BH81" i="3"/>
  <c r="BG81" i="3"/>
  <c r="BF81" i="3"/>
  <c r="T81" i="3"/>
  <c r="R81" i="3"/>
  <c r="R76" i="3" s="1"/>
  <c r="P81" i="3"/>
  <c r="BK81" i="3"/>
  <c r="J81" i="3"/>
  <c r="BE81" i="3"/>
  <c r="BI80" i="3"/>
  <c r="F34" i="3" s="1"/>
  <c r="BD53" i="1" s="1"/>
  <c r="BH80" i="3"/>
  <c r="BG80" i="3"/>
  <c r="BF80" i="3"/>
  <c r="T80" i="3"/>
  <c r="R80" i="3"/>
  <c r="P80" i="3"/>
  <c r="BK80" i="3"/>
  <c r="J80" i="3"/>
  <c r="BE80" i="3" s="1"/>
  <c r="BI79" i="3"/>
  <c r="BH79" i="3"/>
  <c r="BG79" i="3"/>
  <c r="BF79" i="3"/>
  <c r="T79" i="3"/>
  <c r="R79" i="3"/>
  <c r="P79" i="3"/>
  <c r="BK79" i="3"/>
  <c r="J79" i="3"/>
  <c r="BE79" i="3"/>
  <c r="BI78" i="3"/>
  <c r="BH78" i="3"/>
  <c r="BG78" i="3"/>
  <c r="BF78" i="3"/>
  <c r="T78" i="3"/>
  <c r="R78" i="3"/>
  <c r="P78" i="3"/>
  <c r="BK78" i="3"/>
  <c r="J78" i="3"/>
  <c r="BE78" i="3" s="1"/>
  <c r="BI77" i="3"/>
  <c r="BH77" i="3"/>
  <c r="F33" i="3" s="1"/>
  <c r="BC53" i="1" s="1"/>
  <c r="BG77" i="3"/>
  <c r="F32" i="3" s="1"/>
  <c r="BB53" i="1" s="1"/>
  <c r="BF77" i="3"/>
  <c r="F31" i="3" s="1"/>
  <c r="BA53" i="1" s="1"/>
  <c r="J31" i="3"/>
  <c r="AW53" i="1" s="1"/>
  <c r="T77" i="3"/>
  <c r="T76" i="3" s="1"/>
  <c r="R77" i="3"/>
  <c r="P77" i="3"/>
  <c r="P76" i="3" s="1"/>
  <c r="AU53" i="1" s="1"/>
  <c r="BK77" i="3"/>
  <c r="BK76" i="3" s="1"/>
  <c r="J76" i="3" s="1"/>
  <c r="J77" i="3"/>
  <c r="BE77" i="3" s="1"/>
  <c r="F70" i="3"/>
  <c r="E68" i="3"/>
  <c r="F49" i="3"/>
  <c r="E47" i="3"/>
  <c r="J21" i="3"/>
  <c r="E21" i="3"/>
  <c r="J72" i="3"/>
  <c r="J51" i="3"/>
  <c r="J20" i="3"/>
  <c r="J18" i="3"/>
  <c r="E18" i="3"/>
  <c r="F73" i="3"/>
  <c r="F52" i="3"/>
  <c r="J17" i="3"/>
  <c r="J15" i="3"/>
  <c r="E15" i="3"/>
  <c r="F51" i="3" s="1"/>
  <c r="F72" i="3"/>
  <c r="J14" i="3"/>
  <c r="J12" i="3"/>
  <c r="J70" i="3" s="1"/>
  <c r="E7" i="3"/>
  <c r="E66" i="3"/>
  <c r="E45" i="3"/>
  <c r="J136" i="2"/>
  <c r="AY52" i="1"/>
  <c r="AX52" i="1"/>
  <c r="J66" i="2"/>
  <c r="BI135" i="2"/>
  <c r="BH135" i="2"/>
  <c r="BG135" i="2"/>
  <c r="BF135" i="2"/>
  <c r="T135" i="2"/>
  <c r="R135" i="2"/>
  <c r="P135" i="2"/>
  <c r="P133" i="2" s="1"/>
  <c r="P132" i="2" s="1"/>
  <c r="BK135" i="2"/>
  <c r="J135" i="2"/>
  <c r="BE135" i="2"/>
  <c r="BI134" i="2"/>
  <c r="BH134" i="2"/>
  <c r="BG134" i="2"/>
  <c r="BF134" i="2"/>
  <c r="T134" i="2"/>
  <c r="T133" i="2" s="1"/>
  <c r="T132" i="2" s="1"/>
  <c r="R134" i="2"/>
  <c r="R133" i="2"/>
  <c r="R132" i="2"/>
  <c r="P134" i="2"/>
  <c r="BK134" i="2"/>
  <c r="BK133" i="2" s="1"/>
  <c r="J134" i="2"/>
  <c r="BE134" i="2"/>
  <c r="BI131" i="2"/>
  <c r="BH131" i="2"/>
  <c r="BG131" i="2"/>
  <c r="BF131" i="2"/>
  <c r="T131" i="2"/>
  <c r="R131" i="2"/>
  <c r="P131" i="2"/>
  <c r="BK131" i="2"/>
  <c r="J131" i="2"/>
  <c r="BE131" i="2"/>
  <c r="BI130" i="2"/>
  <c r="BH130" i="2"/>
  <c r="BG130" i="2"/>
  <c r="BF130" i="2"/>
  <c r="T130" i="2"/>
  <c r="R130" i="2"/>
  <c r="P130" i="2"/>
  <c r="BK130" i="2"/>
  <c r="J130" i="2"/>
  <c r="BE130" i="2"/>
  <c r="BI127" i="2"/>
  <c r="BH127" i="2"/>
  <c r="BG127" i="2"/>
  <c r="BF127" i="2"/>
  <c r="T127" i="2"/>
  <c r="R127" i="2"/>
  <c r="P127" i="2"/>
  <c r="P125" i="2" s="1"/>
  <c r="P124" i="2" s="1"/>
  <c r="BK127" i="2"/>
  <c r="J127" i="2"/>
  <c r="BE127" i="2"/>
  <c r="BI126" i="2"/>
  <c r="BH126" i="2"/>
  <c r="BG126" i="2"/>
  <c r="BF126" i="2"/>
  <c r="T126" i="2"/>
  <c r="T125" i="2"/>
  <c r="T124" i="2" s="1"/>
  <c r="R126" i="2"/>
  <c r="R125" i="2"/>
  <c r="R124" i="2" s="1"/>
  <c r="P126" i="2"/>
  <c r="BK126" i="2"/>
  <c r="BK125" i="2" s="1"/>
  <c r="J126" i="2"/>
  <c r="BE126" i="2"/>
  <c r="BI123" i="2"/>
  <c r="BH123" i="2"/>
  <c r="BG123" i="2"/>
  <c r="BF123" i="2"/>
  <c r="T123" i="2"/>
  <c r="R123" i="2"/>
  <c r="P123" i="2"/>
  <c r="BK123" i="2"/>
  <c r="BK120" i="2" s="1"/>
  <c r="J123" i="2"/>
  <c r="BE123" i="2"/>
  <c r="BI122" i="2"/>
  <c r="BH122" i="2"/>
  <c r="BG122" i="2"/>
  <c r="BF122" i="2"/>
  <c r="T122" i="2"/>
  <c r="T120" i="2" s="1"/>
  <c r="T119" i="2" s="1"/>
  <c r="R122" i="2"/>
  <c r="P122" i="2"/>
  <c r="BK122" i="2"/>
  <c r="J122" i="2"/>
  <c r="BE122" i="2" s="1"/>
  <c r="BI121" i="2"/>
  <c r="BH121" i="2"/>
  <c r="BG121" i="2"/>
  <c r="BF121" i="2"/>
  <c r="T121" i="2"/>
  <c r="R121" i="2"/>
  <c r="R120" i="2" s="1"/>
  <c r="R119" i="2" s="1"/>
  <c r="P121" i="2"/>
  <c r="P120" i="2"/>
  <c r="P119" i="2" s="1"/>
  <c r="BK121" i="2"/>
  <c r="J121" i="2"/>
  <c r="BE121" i="2"/>
  <c r="BI118" i="2"/>
  <c r="BH118" i="2"/>
  <c r="BG118" i="2"/>
  <c r="BF118" i="2"/>
  <c r="T118" i="2"/>
  <c r="T117" i="2"/>
  <c r="R118" i="2"/>
  <c r="R117" i="2"/>
  <c r="P118" i="2"/>
  <c r="P117" i="2" s="1"/>
  <c r="BK118" i="2"/>
  <c r="BK117" i="2"/>
  <c r="J117" i="2"/>
  <c r="J59" i="2" s="1"/>
  <c r="J118" i="2"/>
  <c r="BE118" i="2" s="1"/>
  <c r="BI116" i="2"/>
  <c r="BH116" i="2"/>
  <c r="BG116" i="2"/>
  <c r="BF116" i="2"/>
  <c r="T116" i="2"/>
  <c r="R116" i="2"/>
  <c r="P116" i="2"/>
  <c r="BK116" i="2"/>
  <c r="J116" i="2"/>
  <c r="BE116" i="2" s="1"/>
  <c r="BI115" i="2"/>
  <c r="BH115" i="2"/>
  <c r="BG115" i="2"/>
  <c r="BF115" i="2"/>
  <c r="T115" i="2"/>
  <c r="R115" i="2"/>
  <c r="P115" i="2"/>
  <c r="BK115" i="2"/>
  <c r="J115" i="2"/>
  <c r="BE115" i="2"/>
  <c r="BI114" i="2"/>
  <c r="BH114" i="2"/>
  <c r="BG114" i="2"/>
  <c r="BF114" i="2"/>
  <c r="T114" i="2"/>
  <c r="R114" i="2"/>
  <c r="P114" i="2"/>
  <c r="BK114" i="2"/>
  <c r="J114" i="2"/>
  <c r="BE114" i="2"/>
  <c r="BI113" i="2"/>
  <c r="BH113" i="2"/>
  <c r="BG113" i="2"/>
  <c r="BF113" i="2"/>
  <c r="T113" i="2"/>
  <c r="R113" i="2"/>
  <c r="P113" i="2"/>
  <c r="BK113" i="2"/>
  <c r="J113" i="2"/>
  <c r="BE113" i="2"/>
  <c r="BI110" i="2"/>
  <c r="BH110" i="2"/>
  <c r="BG110" i="2"/>
  <c r="BF110" i="2"/>
  <c r="T110" i="2"/>
  <c r="R110" i="2"/>
  <c r="P110" i="2"/>
  <c r="BK110" i="2"/>
  <c r="J110" i="2"/>
  <c r="BE110" i="2" s="1"/>
  <c r="BI109" i="2"/>
  <c r="BH109" i="2"/>
  <c r="BG109" i="2"/>
  <c r="BF109" i="2"/>
  <c r="T109" i="2"/>
  <c r="R109" i="2"/>
  <c r="P109" i="2"/>
  <c r="BK109" i="2"/>
  <c r="J109" i="2"/>
  <c r="BE109" i="2"/>
  <c r="BI108" i="2"/>
  <c r="BH108" i="2"/>
  <c r="BG108" i="2"/>
  <c r="BF108" i="2"/>
  <c r="T108" i="2"/>
  <c r="R108" i="2"/>
  <c r="P108" i="2"/>
  <c r="BK108" i="2"/>
  <c r="J108" i="2"/>
  <c r="BE108" i="2"/>
  <c r="BI105" i="2"/>
  <c r="BH105" i="2"/>
  <c r="BG105" i="2"/>
  <c r="BF105" i="2"/>
  <c r="T105" i="2"/>
  <c r="R105" i="2"/>
  <c r="P105" i="2"/>
  <c r="BK105" i="2"/>
  <c r="J105" i="2"/>
  <c r="BE105" i="2"/>
  <c r="BI104" i="2"/>
  <c r="BH104" i="2"/>
  <c r="BG104" i="2"/>
  <c r="BF104" i="2"/>
  <c r="T104" i="2"/>
  <c r="R104" i="2"/>
  <c r="P104" i="2"/>
  <c r="BK104" i="2"/>
  <c r="J104" i="2"/>
  <c r="BE104" i="2" s="1"/>
  <c r="BI103" i="2"/>
  <c r="BH103" i="2"/>
  <c r="BG103" i="2"/>
  <c r="BF103" i="2"/>
  <c r="T103" i="2"/>
  <c r="R103" i="2"/>
  <c r="P103" i="2"/>
  <c r="BK103" i="2"/>
  <c r="J103" i="2"/>
  <c r="BE103" i="2"/>
  <c r="BI102" i="2"/>
  <c r="BH102" i="2"/>
  <c r="BG102" i="2"/>
  <c r="BF102" i="2"/>
  <c r="T102" i="2"/>
  <c r="R102" i="2"/>
  <c r="P102" i="2"/>
  <c r="BK102" i="2"/>
  <c r="J102" i="2"/>
  <c r="BE102" i="2"/>
  <c r="BI101" i="2"/>
  <c r="BH101" i="2"/>
  <c r="BG101" i="2"/>
  <c r="BF101" i="2"/>
  <c r="T101" i="2"/>
  <c r="R101" i="2"/>
  <c r="P101" i="2"/>
  <c r="BK101" i="2"/>
  <c r="J101" i="2"/>
  <c r="BE101" i="2"/>
  <c r="BI100" i="2"/>
  <c r="BH100" i="2"/>
  <c r="BG100" i="2"/>
  <c r="BF100" i="2"/>
  <c r="T100" i="2"/>
  <c r="R100" i="2"/>
  <c r="P100" i="2"/>
  <c r="BK100" i="2"/>
  <c r="J100" i="2"/>
  <c r="BE100" i="2" s="1"/>
  <c r="BI99" i="2"/>
  <c r="BH99" i="2"/>
  <c r="BG99" i="2"/>
  <c r="BF99" i="2"/>
  <c r="T99" i="2"/>
  <c r="R99" i="2"/>
  <c r="P99" i="2"/>
  <c r="BK99" i="2"/>
  <c r="J99" i="2"/>
  <c r="BE99" i="2"/>
  <c r="BI96" i="2"/>
  <c r="BH96" i="2"/>
  <c r="BG96" i="2"/>
  <c r="BF96" i="2"/>
  <c r="T96" i="2"/>
  <c r="R96" i="2"/>
  <c r="P96" i="2"/>
  <c r="BK96" i="2"/>
  <c r="J96" i="2"/>
  <c r="BE96" i="2"/>
  <c r="BI95" i="2"/>
  <c r="BH95" i="2"/>
  <c r="BG95" i="2"/>
  <c r="BF95" i="2"/>
  <c r="T95" i="2"/>
  <c r="R95" i="2"/>
  <c r="P95" i="2"/>
  <c r="BK95" i="2"/>
  <c r="J95" i="2"/>
  <c r="BE95" i="2"/>
  <c r="BI92" i="2"/>
  <c r="BH92" i="2"/>
  <c r="BG92" i="2"/>
  <c r="BF92" i="2"/>
  <c r="T92" i="2"/>
  <c r="R92" i="2"/>
  <c r="R89" i="2" s="1"/>
  <c r="R88" i="2" s="1"/>
  <c r="R86" i="2" s="1"/>
  <c r="P92" i="2"/>
  <c r="BK92" i="2"/>
  <c r="J92" i="2"/>
  <c r="BE92" i="2" s="1"/>
  <c r="BI91" i="2"/>
  <c r="BH91" i="2"/>
  <c r="BG91" i="2"/>
  <c r="BF91" i="2"/>
  <c r="J31" i="2" s="1"/>
  <c r="AW52" i="1" s="1"/>
  <c r="T91" i="2"/>
  <c r="R91" i="2"/>
  <c r="P91" i="2"/>
  <c r="P89" i="2" s="1"/>
  <c r="P88" i="2" s="1"/>
  <c r="BK91" i="2"/>
  <c r="J91" i="2"/>
  <c r="BE91" i="2"/>
  <c r="BI90" i="2"/>
  <c r="F34" i="2" s="1"/>
  <c r="BD52" i="1" s="1"/>
  <c r="BH90" i="2"/>
  <c r="BG90" i="2"/>
  <c r="BF90" i="2"/>
  <c r="T90" i="2"/>
  <c r="T89" i="2" s="1"/>
  <c r="T88" i="2" s="1"/>
  <c r="R90" i="2"/>
  <c r="P90" i="2"/>
  <c r="BK90" i="2"/>
  <c r="BK89" i="2" s="1"/>
  <c r="J90" i="2"/>
  <c r="BE90" i="2"/>
  <c r="BI87" i="2"/>
  <c r="BH87" i="2"/>
  <c r="F33" i="2" s="1"/>
  <c r="BC52" i="1" s="1"/>
  <c r="BG87" i="2"/>
  <c r="F32" i="2" s="1"/>
  <c r="BB52" i="1" s="1"/>
  <c r="BF87" i="2"/>
  <c r="F31" i="2" s="1"/>
  <c r="BA52" i="1" s="1"/>
  <c r="T87" i="2"/>
  <c r="T86" i="2" s="1"/>
  <c r="R87" i="2"/>
  <c r="P87" i="2"/>
  <c r="BK87" i="2"/>
  <c r="J87" i="2"/>
  <c r="BE87" i="2" s="1"/>
  <c r="J82" i="2"/>
  <c r="F80" i="2"/>
  <c r="E78" i="2"/>
  <c r="J51" i="2"/>
  <c r="F49" i="2"/>
  <c r="E47" i="2"/>
  <c r="J18" i="2"/>
  <c r="E18" i="2"/>
  <c r="F83" i="2"/>
  <c r="F52" i="2"/>
  <c r="J17" i="2"/>
  <c r="J15" i="2"/>
  <c r="E15" i="2"/>
  <c r="F82" i="2" s="1"/>
  <c r="J14" i="2"/>
  <c r="J12" i="2"/>
  <c r="J49" i="2" s="1"/>
  <c r="J80" i="2"/>
  <c r="E7" i="2"/>
  <c r="E76" i="2"/>
  <c r="E45" i="2"/>
  <c r="AS51" i="1"/>
  <c r="L47" i="1"/>
  <c r="AM46" i="1"/>
  <c r="L46" i="1"/>
  <c r="AM44" i="1"/>
  <c r="L44" i="1"/>
  <c r="L42" i="1"/>
  <c r="L41" i="1"/>
  <c r="J133" i="2" l="1"/>
  <c r="J65" i="2" s="1"/>
  <c r="BK132" i="2"/>
  <c r="J132" i="2" s="1"/>
  <c r="J64" i="2" s="1"/>
  <c r="J30" i="3"/>
  <c r="AV53" i="1" s="1"/>
  <c r="AT53" i="1" s="1"/>
  <c r="F30" i="3"/>
  <c r="AZ53" i="1" s="1"/>
  <c r="BK88" i="2"/>
  <c r="J89" i="2"/>
  <c r="J58" i="2" s="1"/>
  <c r="BC51" i="1"/>
  <c r="J56" i="3"/>
  <c r="J27" i="3"/>
  <c r="J120" i="2"/>
  <c r="J61" i="2" s="1"/>
  <c r="BK119" i="2"/>
  <c r="J119" i="2" s="1"/>
  <c r="J60" i="2" s="1"/>
  <c r="AG54" i="1"/>
  <c r="J125" i="2"/>
  <c r="J63" i="2" s="1"/>
  <c r="BK124" i="2"/>
  <c r="J124" i="2" s="1"/>
  <c r="J62" i="2" s="1"/>
  <c r="J30" i="2"/>
  <c r="AV52" i="1" s="1"/>
  <c r="AT52" i="1" s="1"/>
  <c r="F30" i="2"/>
  <c r="AZ52" i="1" s="1"/>
  <c r="P86" i="2"/>
  <c r="AU52" i="1" s="1"/>
  <c r="F30" i="7"/>
  <c r="AZ57" i="1" s="1"/>
  <c r="J30" i="7"/>
  <c r="AV57" i="1" s="1"/>
  <c r="J146" i="8"/>
  <c r="J64" i="8" s="1"/>
  <c r="BK145" i="8"/>
  <c r="J145" i="8" s="1"/>
  <c r="J63" i="8" s="1"/>
  <c r="J166" i="8"/>
  <c r="J74" i="8" s="1"/>
  <c r="BK165" i="8"/>
  <c r="J165" i="8" s="1"/>
  <c r="J73" i="8" s="1"/>
  <c r="J170" i="8"/>
  <c r="J76" i="8" s="1"/>
  <c r="BK169" i="8"/>
  <c r="J169" i="8" s="1"/>
  <c r="J75" i="8" s="1"/>
  <c r="P76" i="4"/>
  <c r="AU54" i="1" s="1"/>
  <c r="F33" i="4"/>
  <c r="BC54" i="1" s="1"/>
  <c r="F33" i="5"/>
  <c r="BC55" i="1" s="1"/>
  <c r="T78" i="6"/>
  <c r="T77" i="6" s="1"/>
  <c r="P78" i="6"/>
  <c r="P77" i="6" s="1"/>
  <c r="AU56" i="1" s="1"/>
  <c r="F33" i="8"/>
  <c r="BC58" i="1" s="1"/>
  <c r="T122" i="8"/>
  <c r="J162" i="8"/>
  <c r="J72" i="8" s="1"/>
  <c r="BK161" i="8"/>
  <c r="J161" i="8" s="1"/>
  <c r="J71" i="8" s="1"/>
  <c r="J208" i="8"/>
  <c r="J89" i="8" s="1"/>
  <c r="BK207" i="8"/>
  <c r="J207" i="8" s="1"/>
  <c r="J88" i="8" s="1"/>
  <c r="F72" i="5"/>
  <c r="F51" i="5"/>
  <c r="J56" i="6"/>
  <c r="J27" i="6"/>
  <c r="F31" i="8"/>
  <c r="BA58" i="1" s="1"/>
  <c r="J31" i="8"/>
  <c r="AW58" i="1" s="1"/>
  <c r="F51" i="2"/>
  <c r="J49" i="3"/>
  <c r="E66" i="5"/>
  <c r="J31" i="5"/>
  <c r="AW55" i="1" s="1"/>
  <c r="AT55" i="1" s="1"/>
  <c r="F31" i="5"/>
  <c r="BA55" i="1" s="1"/>
  <c r="BA51" i="1" s="1"/>
  <c r="J159" i="8"/>
  <c r="J70" i="8" s="1"/>
  <c r="BK158" i="8"/>
  <c r="J158" i="8" s="1"/>
  <c r="J69" i="8" s="1"/>
  <c r="J227" i="8"/>
  <c r="J95" i="8" s="1"/>
  <c r="F30" i="4"/>
  <c r="AZ54" i="1" s="1"/>
  <c r="F74" i="6"/>
  <c r="F52" i="6"/>
  <c r="F34" i="6"/>
  <c r="BD56" i="1" s="1"/>
  <c r="BD51" i="1" s="1"/>
  <c r="W30" i="1" s="1"/>
  <c r="F32" i="6"/>
  <c r="BB56" i="1" s="1"/>
  <c r="F31" i="7"/>
  <c r="BA57" i="1" s="1"/>
  <c r="J31" i="7"/>
  <c r="AW57" i="1" s="1"/>
  <c r="BK151" i="8"/>
  <c r="R170" i="8"/>
  <c r="R169" i="8" s="1"/>
  <c r="J177" i="8"/>
  <c r="J78" i="8" s="1"/>
  <c r="BK183" i="8"/>
  <c r="BK193" i="8"/>
  <c r="BK76" i="5"/>
  <c r="J76" i="5" s="1"/>
  <c r="BK88" i="7"/>
  <c r="J88" i="7" s="1"/>
  <c r="J58" i="7" s="1"/>
  <c r="R125" i="8"/>
  <c r="R124" i="8" s="1"/>
  <c r="R122" i="8" s="1"/>
  <c r="BK198" i="8"/>
  <c r="J220" i="8"/>
  <c r="J93" i="8" s="1"/>
  <c r="BK219" i="8"/>
  <c r="J219" i="8" s="1"/>
  <c r="J92" i="8" s="1"/>
  <c r="J51" i="5"/>
  <c r="F30" i="6"/>
  <c r="AZ56" i="1" s="1"/>
  <c r="F33" i="7"/>
  <c r="BC57" i="1" s="1"/>
  <c r="R162" i="8"/>
  <c r="R161" i="8" s="1"/>
  <c r="J31" i="4"/>
  <c r="AW54" i="1" s="1"/>
  <c r="AT54" i="1" s="1"/>
  <c r="F32" i="4"/>
  <c r="BB54" i="1" s="1"/>
  <c r="BB51" i="1" s="1"/>
  <c r="J78" i="6"/>
  <c r="J57" i="6" s="1"/>
  <c r="J73" i="7"/>
  <c r="J49" i="7"/>
  <c r="J30" i="8"/>
  <c r="AV58" i="1" s="1"/>
  <c r="F30" i="8"/>
  <c r="AZ58" i="1" s="1"/>
  <c r="R146" i="8"/>
  <c r="R145" i="8" s="1"/>
  <c r="R183" i="8"/>
  <c r="R182" i="8" s="1"/>
  <c r="R227" i="8"/>
  <c r="R226" i="8" s="1"/>
  <c r="F52" i="5"/>
  <c r="J51" i="6"/>
  <c r="E45" i="7"/>
  <c r="F51" i="8"/>
  <c r="BK215" i="8"/>
  <c r="J215" i="8" s="1"/>
  <c r="J90" i="8" s="1"/>
  <c r="J51" i="7"/>
  <c r="AW51" i="1" l="1"/>
  <c r="AK27" i="1" s="1"/>
  <c r="W27" i="1"/>
  <c r="W28" i="1"/>
  <c r="AX51" i="1"/>
  <c r="J36" i="4"/>
  <c r="J56" i="5"/>
  <c r="J27" i="5"/>
  <c r="BK79" i="7"/>
  <c r="J79" i="7" s="1"/>
  <c r="J36" i="6"/>
  <c r="AG56" i="1"/>
  <c r="AN56" i="1" s="1"/>
  <c r="AU51" i="1"/>
  <c r="J88" i="2"/>
  <c r="J57" i="2" s="1"/>
  <c r="BK86" i="2"/>
  <c r="J86" i="2" s="1"/>
  <c r="AT58" i="1"/>
  <c r="J193" i="8"/>
  <c r="J83" i="8" s="1"/>
  <c r="BK192" i="8"/>
  <c r="J192" i="8" s="1"/>
  <c r="J82" i="8" s="1"/>
  <c r="AY51" i="1"/>
  <c r="W29" i="1"/>
  <c r="BK182" i="8"/>
  <c r="J182" i="8" s="1"/>
  <c r="J80" i="8" s="1"/>
  <c r="J183" i="8"/>
  <c r="J81" i="8" s="1"/>
  <c r="AZ51" i="1"/>
  <c r="AT57" i="1"/>
  <c r="AN54" i="1"/>
  <c r="AG53" i="1"/>
  <c r="AN53" i="1" s="1"/>
  <c r="J36" i="3"/>
  <c r="BK197" i="8"/>
  <c r="J197" i="8" s="1"/>
  <c r="J84" i="8" s="1"/>
  <c r="J198" i="8"/>
  <c r="J85" i="8" s="1"/>
  <c r="J151" i="8"/>
  <c r="J66" i="8" s="1"/>
  <c r="BK150" i="8"/>
  <c r="J150" i="8" s="1"/>
  <c r="J65" i="8" s="1"/>
  <c r="AG55" i="1" l="1"/>
  <c r="AN55" i="1" s="1"/>
  <c r="J36" i="5"/>
  <c r="J56" i="7"/>
  <c r="J27" i="7"/>
  <c r="BK122" i="8"/>
  <c r="J122" i="8" s="1"/>
  <c r="AV51" i="1"/>
  <c r="W26" i="1"/>
  <c r="J56" i="2"/>
  <c r="J27" i="2"/>
  <c r="J36" i="2" l="1"/>
  <c r="AG52" i="1"/>
  <c r="AK26" i="1"/>
  <c r="AT51" i="1"/>
  <c r="J56" i="8"/>
  <c r="J27" i="8"/>
  <c r="AG57" i="1"/>
  <c r="AN57" i="1" s="1"/>
  <c r="J36" i="7"/>
  <c r="AG51" i="1" l="1"/>
  <c r="AN52" i="1"/>
  <c r="J36" i="8"/>
  <c r="AG58" i="1"/>
  <c r="AN58" i="1" s="1"/>
  <c r="AK23" i="1" l="1"/>
  <c r="AK32" i="1" s="1"/>
  <c r="AN51" i="1"/>
</calcChain>
</file>

<file path=xl/sharedStrings.xml><?xml version="1.0" encoding="utf-8"?>
<sst xmlns="http://schemas.openxmlformats.org/spreadsheetml/2006/main" count="6173" uniqueCount="1082">
  <si>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</si>
  <si>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</si>
  <si>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</si>
  <si>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</si>
  <si>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</si>
  <si>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</si>
  <si>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</si>
  <si>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{9a9faf02-2a09-4a8a-a09d-cd7753365ff4}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</si>
  <si>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</si>
  <si>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</si>
  <si>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</si>
  <si>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</si>
  <si>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</si>
  <si>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</si>
  <si>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</si>
  <si>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</si>
  <si>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02072020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</si>
  <si>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</si>
  <si>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</si>
  <si>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STAVEBNÍ ÚPRAVY OBJEKTU DPO VOZOVNA PRO TRAMVAJOVÝ SIMULÁTOR</t>
  </si>
  <si>
    <t>KSO:</t>
  </si>
  <si>
    <t/>
  </si>
  <si>
    <t>CC-CZ:</t>
  </si>
  <si>
    <t>Místo:</t>
  </si>
  <si>
    <t>PORUBA - VOZOVNA DPO</t>
  </si>
  <si>
    <t>Datum:</t>
  </si>
  <si>
    <t>3. 8. 2020</t>
  </si>
  <si>
    <t>Zadavatel:</t>
  </si>
  <si>
    <t>IČ:</t>
  </si>
  <si>
    <t>DPO</t>
  </si>
  <si>
    <t>DIČ:</t>
  </si>
  <si>
    <t>Uchazeč:</t>
  </si>
  <si>
    <t>Vyplň údaj</t>
  </si>
  <si>
    <t>Projektant:</t>
  </si>
  <si>
    <t>SPAN s.r.o.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</si>
  <si>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</si>
  <si>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</si>
  <si>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</si>
  <si>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</si>
  <si>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</si>
  <si>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</si>
  <si>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</si>
  <si>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</si>
  <si>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</si>
  <si>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</si>
  <si>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</si>
  <si>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</si>
  <si>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</si>
  <si>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</si>
  <si>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</si>
  <si>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</si>
  <si>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</si>
  <si>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</si>
  <si>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</si>
  <si>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</si>
  <si>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</si>
  <si>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</si>
  <si>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</si>
  <si>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</si>
  <si>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</si>
  <si>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</si>
  <si>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</si>
  <si>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</si>
  <si>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</si>
  <si>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</si>
  <si>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</si>
  <si>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</si>
  <si>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</si>
  <si>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</si>
  <si>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</si>
  <si>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</si>
  <si>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</si>
  <si>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</si>
  <si>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</si>
  <si>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</si>
  <si>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</si>
  <si>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BOURACÍ PRÁCE</t>
  </si>
  <si>
    <t>STAVEBNÍ ČÁST</t>
  </si>
  <si>
    <t>STA</t>
  </si>
  <si>
    <t>1</t>
  </si>
  <si>
    <t>{2cced24b-687b-4861-b37c-f16d707717e9}</t>
  </si>
  <si>
    <t>2</t>
  </si>
  <si>
    <t>ELEKTROINSTALACE</t>
  </si>
  <si>
    <t>DPO simulátor</t>
  </si>
  <si>
    <t>{1c5a1a68-c1e8-430b-92ff-863f4f8c292c}</t>
  </si>
  <si>
    <t>VZDUCHOTECHNIKA</t>
  </si>
  <si>
    <t>VZT 1 - POM OCNÉ PRÁCE</t>
  </si>
  <si>
    <t>{81e934a0-f238-467b-b488-3b03da1bb495}</t>
  </si>
  <si>
    <t>VZDUCHOTECHNIKA2</t>
  </si>
  <si>
    <t>VZT2</t>
  </si>
  <si>
    <t>{e8126ccd-892f-4cb9-a1e4-32a097800d4b}</t>
  </si>
  <si>
    <t>VZDUCHOTECHNIKA3</t>
  </si>
  <si>
    <t>VZT3</t>
  </si>
  <si>
    <t>{c7501cfc-235f-4610-9862-5cfbeba2c002}</t>
  </si>
  <si>
    <t>ZDRAVOTECHNIKA</t>
  </si>
  <si>
    <t>ROZPOČET</t>
  </si>
  <si>
    <t>{871cab0a-ff0a-42e4-94c8-7e0e87030995}</t>
  </si>
  <si>
    <t>HSV+PSV</t>
  </si>
  <si>
    <t>{3ab4c756-3fb9-44e3-bb5b-51683b733116}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</si>
  <si>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</si>
  <si>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</si>
  <si>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</si>
  <si>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</si>
  <si>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</si>
  <si>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</si>
  <si>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</si>
  <si>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BOURACÍ PRÁCE - STAVEBNÍ ČÁST</t>
  </si>
  <si>
    <t>OSTRAVA - PORUBA</t>
  </si>
  <si>
    <t>SPAN</t>
  </si>
  <si>
    <t>REKAPITULACE ČLENĚNÍ SOUPISU PRACÍ</t>
  </si>
  <si>
    <t>Kód dílu - Popis</t>
  </si>
  <si>
    <t>Cena celkem [CZK]</t>
  </si>
  <si>
    <t>Náklady soupisu celkem</t>
  </si>
  <si>
    <t>-1</t>
  </si>
  <si>
    <t>D1 - HSV:</t>
  </si>
  <si>
    <t xml:space="preserve">    oddíl 96 - Bourání konstrukcí:</t>
  </si>
  <si>
    <t>96 - BOURÁNÍ KONSTRUKCÍ CELKEM</t>
  </si>
  <si>
    <t>D2 - PSV:</t>
  </si>
  <si>
    <t xml:space="preserve">    oddíl 711 - Izolace proti vodě:</t>
  </si>
  <si>
    <t>711 - IZOLACE PROTI VODĚ CELKEM</t>
  </si>
  <si>
    <t xml:space="preserve">    oddíl 712 - Povlakové krytiny:</t>
  </si>
  <si>
    <t>712 - POVLAKOVÉ KRYTINY CELKEM</t>
  </si>
  <si>
    <t xml:space="preserve">    oddíl 767 - Kovové doplňkové konstrukce:</t>
  </si>
  <si>
    <t>767 - KOVOVÉ DOPLŇKOVÉ KONSTRUKCE CELKEM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</si>
  <si>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</si>
  <si>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</si>
  <si>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</si>
  <si>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</si>
  <si>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</si>
  <si>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</si>
  <si>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</si>
  <si>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</si>
  <si>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</si>
  <si>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</si>
  <si>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</si>
  <si>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</si>
  <si>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</si>
  <si>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</si>
  <si>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K</t>
  </si>
  <si>
    <t>Kód položky</t>
  </si>
  <si>
    <t>Název položky</t>
  </si>
  <si>
    <t>M.J.</t>
  </si>
  <si>
    <t>4</t>
  </si>
  <si>
    <t>ROZPOCET</t>
  </si>
  <si>
    <t>D1</t>
  </si>
  <si>
    <t>HSV:</t>
  </si>
  <si>
    <t>oddíl 96</t>
  </si>
  <si>
    <t>Bourání konstrukcí:</t>
  </si>
  <si>
    <t>961044111-0</t>
  </si>
  <si>
    <t>BOURANI ZAKLADU BETON PROSTY bourání základů V MÍSTĚ NOVÉ ZÁKLAOVÉ SEDSKY SIMULÁTORU A V MÍSTĚ NOVÉ ZÁKLADOVÉ DESKY</t>
  </si>
  <si>
    <t>M3</t>
  </si>
  <si>
    <t>964073331-0</t>
  </si>
  <si>
    <t>DMTZ NOSNIK OCEL ZDI CIHEL 6M 35kg/m - odstranění NOSNÉ KONSTRUKCE STÁVAJÍCÍ OK PLOŠINY V MÍSTĚ VESTAVBY</t>
  </si>
  <si>
    <t>T</t>
  </si>
  <si>
    <t>6</t>
  </si>
  <si>
    <t>3</t>
  </si>
  <si>
    <t>965043441-0</t>
  </si>
  <si>
    <t>BOUR PODKLAD B S POTEREM TL 15CM  BOURÁNÍ STÁVAJÍCÍ MAZANINY</t>
  </si>
  <si>
    <t>8</t>
  </si>
  <si>
    <t>VV</t>
  </si>
  <si>
    <t>104*0,25</t>
  </si>
  <si>
    <t>Součet</t>
  </si>
  <si>
    <t>965049112-0</t>
  </si>
  <si>
    <t>PRIPL ZA SVAR SITE V MAZAN TL 10CM-1.pp - předpoklad a schodišťové desky</t>
  </si>
  <si>
    <t>10</t>
  </si>
  <si>
    <t>5</t>
  </si>
  <si>
    <t>965082933-0</t>
  </si>
  <si>
    <t>ODSTR NASYPU TL -20CM PLOCHY 2M2- odstranění násypu pod mazaninami a půdovkami</t>
  </si>
  <si>
    <t>12</t>
  </si>
  <si>
    <t>102*0,15</t>
  </si>
  <si>
    <t>969021111-0</t>
  </si>
  <si>
    <t>DMTZ POTRUBI KANALIZACNI DN DO 100MM</t>
  </si>
  <si>
    <t>M</t>
  </si>
  <si>
    <t>14</t>
  </si>
  <si>
    <t>7</t>
  </si>
  <si>
    <t>972054231-0</t>
  </si>
  <si>
    <t>OTVORY STROPY BET ZELEZ 0,09M2 12CM -  SVĚTLOVODY</t>
  </si>
  <si>
    <t>KS</t>
  </si>
  <si>
    <t>16</t>
  </si>
  <si>
    <t>974031132-0</t>
  </si>
  <si>
    <t>RYHY ZDI CIHEL HL 5CM S 7CM-elektro</t>
  </si>
  <si>
    <t>18</t>
  </si>
  <si>
    <t>9</t>
  </si>
  <si>
    <t>974031153-0</t>
  </si>
  <si>
    <t>RYHY ZDI CIHEL HL 10CM S 10CM - PŘÍPOJNÉ KANALIZAČ.POTRUBÍ zti A VODA</t>
  </si>
  <si>
    <t>20</t>
  </si>
  <si>
    <t>976087111-0</t>
  </si>
  <si>
    <t>VYBOUR KORYT BEZ PODEZDIVKY - PRO ROZVODY STIMULÁTORU</t>
  </si>
  <si>
    <t>22</t>
  </si>
  <si>
    <t>11</t>
  </si>
  <si>
    <t>978013191-0</t>
  </si>
  <si>
    <t>OTLUC OMITKY MV VC VNIT STEN 100%-1.PP - jen vnitřní zdivo</t>
  </si>
  <si>
    <t>M2</t>
  </si>
  <si>
    <t>24</t>
  </si>
  <si>
    <t>978059631-0</t>
  </si>
  <si>
    <t>ODSEK OBKLADU KERAM VNITŘNÍCH  PL 2M2-</t>
  </si>
  <si>
    <t>26</t>
  </si>
  <si>
    <t>32*5</t>
  </si>
  <si>
    <t>13</t>
  </si>
  <si>
    <t>979011111-0</t>
  </si>
  <si>
    <t>SVISLA DOPR SUTI+HMOT SHOZ ZA 1.PODL</t>
  </si>
  <si>
    <t>28</t>
  </si>
  <si>
    <t>979081111-0</t>
  </si>
  <si>
    <t>ODVOZ STAVEB SUTI NA SKLADKU DO 1KM</t>
  </si>
  <si>
    <t>30</t>
  </si>
  <si>
    <t>979081121-0</t>
  </si>
  <si>
    <t>PRIPL ZKD 1KM ODVOZU SUTI NA SKLADKU</t>
  </si>
  <si>
    <t>32</t>
  </si>
  <si>
    <t>123,953*15</t>
  </si>
  <si>
    <t>979082111-0</t>
  </si>
  <si>
    <t>VNITROSTAV DOPRAVA SUTI A HMOT DO 10M</t>
  </si>
  <si>
    <t>34</t>
  </si>
  <si>
    <t>17</t>
  </si>
  <si>
    <t>979082121-0</t>
  </si>
  <si>
    <t>PRIPL ZKD 5M VNITROSTAV DOPRAVY SUTI</t>
  </si>
  <si>
    <t>36</t>
  </si>
  <si>
    <t>979093111-0</t>
  </si>
  <si>
    <t>ULOZENI SUTI BEZ ZHUTNENI</t>
  </si>
  <si>
    <t>38</t>
  </si>
  <si>
    <t>19</t>
  </si>
  <si>
    <t>979081131-0</t>
  </si>
  <si>
    <t>SKLADKOVNE TRIDENA SUT [BET-CI-KERAM]</t>
  </si>
  <si>
    <t>40</t>
  </si>
  <si>
    <t>96</t>
  </si>
  <si>
    <t>BOURÁNÍ KONSTRUKCÍ CELKEM</t>
  </si>
  <si>
    <t>42</t>
  </si>
  <si>
    <t>D2</t>
  </si>
  <si>
    <t>PSV:</t>
  </si>
  <si>
    <t>oddíl 711</t>
  </si>
  <si>
    <t>Izolace proti vodě:</t>
  </si>
  <si>
    <t>711141559-0</t>
  </si>
  <si>
    <t>ODSTRANĚNÍ IZOL ZEM VLHK VOD ASF PASY - 1.PP - STÁVAJÍCÍ IZOLACE PROTI ZEMNÍ VLHKOSTI - SOUVRSTVÍ</t>
  </si>
  <si>
    <t>44</t>
  </si>
  <si>
    <t>998711101-0</t>
  </si>
  <si>
    <t>IZOL VODA PRESUN HMOT VYSKA -6M</t>
  </si>
  <si>
    <t>46</t>
  </si>
  <si>
    <t>979081145-0</t>
  </si>
  <si>
    <t>SKLADKOVNE ASFALTOVE PASY</t>
  </si>
  <si>
    <t>48</t>
  </si>
  <si>
    <t>711</t>
  </si>
  <si>
    <t>IZOLACE PROTI VODĚ CELKEM</t>
  </si>
  <si>
    <t>oddíl 712</t>
  </si>
  <si>
    <t>Povlakové krytiny:</t>
  </si>
  <si>
    <t>23</t>
  </si>
  <si>
    <t>712400832-0</t>
  </si>
  <si>
    <t>ODSTR IZOL POVL STRECH 30ST 2 VRSTVY - S TÁVAJÍCÍ V MÍSTĚ PRŮRAZÚ</t>
  </si>
  <si>
    <t>50</t>
  </si>
  <si>
    <t>712400834-0</t>
  </si>
  <si>
    <t>PRIPL ZKD ODSTR VRSTVU IZOL POVL 30ST</t>
  </si>
  <si>
    <t>52</t>
  </si>
  <si>
    <t>15*4</t>
  </si>
  <si>
    <t>25</t>
  </si>
  <si>
    <t>998712103-0</t>
  </si>
  <si>
    <t>IZOL POVLAKOVA PRESUN HMOT VYSKA -24M</t>
  </si>
  <si>
    <t>54</t>
  </si>
  <si>
    <t>56</t>
  </si>
  <si>
    <t>712</t>
  </si>
  <si>
    <t>POVLAKOVÉ KRYTINY CELKEM</t>
  </si>
  <si>
    <t>oddíl 767</t>
  </si>
  <si>
    <t>Kovové doplňkové konstrukce:</t>
  </si>
  <si>
    <t>27</t>
  </si>
  <si>
    <t>767996805-0</t>
  </si>
  <si>
    <t>DMTZ KDK ATYPU HMOTN JEDN DILU 500kg-OCELOVÁ PLOŠINA V MÍSTĚ STAVEBNÍCH ÚPRAV</t>
  </si>
  <si>
    <t>KG</t>
  </si>
  <si>
    <t>58</t>
  </si>
  <si>
    <t>998767103-0</t>
  </si>
  <si>
    <t>KOVOVE D KONST PRESUN HMOT VYSKA -6M</t>
  </si>
  <si>
    <t>60</t>
  </si>
  <si>
    <t>767</t>
  </si>
  <si>
    <t>KOVOVÉ DOPLŇKOVÉ KONSTRUKCE CELKEM</t>
  </si>
  <si>
    <t>ELEKTROINSTALACE - DPO simulátor</t>
  </si>
  <si>
    <t xml:space="preserve"> </t>
  </si>
  <si>
    <t>1.1</t>
  </si>
  <si>
    <t>Úprava stávajícího rozváděče Rx, doplnění jističe B100/3, včetně vydrátovíní a přísličenství</t>
  </si>
  <si>
    <t>ks</t>
  </si>
  <si>
    <t>1.1M</t>
  </si>
  <si>
    <t>MATERIÁL</t>
  </si>
  <si>
    <t>1.2</t>
  </si>
  <si>
    <t>Rozváděč RM1, dle výkresové dokumentace; Montáž celoplechových rozvodnic do váhy 50 kg</t>
  </si>
  <si>
    <t>1.2M</t>
  </si>
  <si>
    <t>1.3</t>
  </si>
  <si>
    <t>FO1 - plastový rozváděč s průhlednými dveřmi, šxvxh=300x246x148mm, IP65, např. EATON IKA-1/12-ST-UV včetně vnitřního propojení a vybavení:, - 1x přepěťová ochrana typu T1 + T2, 3+N (SVBC-25E-3N-MZS), -1x pojistkový odpínač OPVP 10/3, - 3x pojistka PV10-25A gG), - 2x vývodka pro kabel CYKY 5x4mm2, - 1x vývodka pro kabel CY 25mm2</t>
  </si>
  <si>
    <t>1.3M</t>
  </si>
  <si>
    <t>1.4</t>
  </si>
  <si>
    <t>FO2 - plastový rozváděč s průhlednými dveřmi, šxvxh=238x231x113mm, IP65, např. EATON  IKA-1/8-ST-UV včetně vnitřního propojení a vybavení:, - 1x přepěťová ochrana typu T1 + T2, 1+N (SVBC-12,5-1N-MZS), -1x pojistkový odpínač OPV 10/1, - 1x pojistka PV10-25A gG), - 2x vývodka pro kabel CYKY 3x4mm2, - 1x vývodka pro kabel CY 25mm2</t>
  </si>
  <si>
    <t>1,4.M</t>
  </si>
  <si>
    <t>2.1</t>
  </si>
  <si>
    <t>CYKY-O 3x1,5, uložený pod omítkou</t>
  </si>
  <si>
    <t>m</t>
  </si>
  <si>
    <t>2.1M</t>
  </si>
  <si>
    <t>2.2</t>
  </si>
  <si>
    <t>CYKY-J 3x1,5, uložený pod omítkou</t>
  </si>
  <si>
    <t>2.2M</t>
  </si>
  <si>
    <t>MATERIAL</t>
  </si>
  <si>
    <t>2.3</t>
  </si>
  <si>
    <t>CYKY-J 3x2,5,uložený pod omítkou</t>
  </si>
  <si>
    <t>2.3M</t>
  </si>
  <si>
    <t>2.4</t>
  </si>
  <si>
    <t>CYKY-J 3x4, uložený pod omítkou</t>
  </si>
  <si>
    <t>2.4M</t>
  </si>
  <si>
    <t>2.5</t>
  </si>
  <si>
    <t>CYKY-J 5x1,5, uložený pod omítkou</t>
  </si>
  <si>
    <t>2.5M</t>
  </si>
  <si>
    <t>2.6</t>
  </si>
  <si>
    <t>CYKY-J 5x2.5, uložený volně</t>
  </si>
  <si>
    <t>2.6M</t>
  </si>
  <si>
    <t>2.7</t>
  </si>
  <si>
    <t>CYKY-J 5x4, uložený volně</t>
  </si>
  <si>
    <t>2.7M</t>
  </si>
  <si>
    <t>2.8</t>
  </si>
  <si>
    <t>CYKY-J 3x35+25, volně uložený</t>
  </si>
  <si>
    <t>2.8M</t>
  </si>
  <si>
    <t>2.9</t>
  </si>
  <si>
    <t>CYA 4 zž</t>
  </si>
  <si>
    <t>2.9M</t>
  </si>
  <si>
    <t>2.10</t>
  </si>
  <si>
    <t>CYA 16 zž (H07V-K 16 z/ž)</t>
  </si>
  <si>
    <t>2.10M</t>
  </si>
  <si>
    <t>2.11</t>
  </si>
  <si>
    <t>CYA 25 zž (H07V-K 25 z/ž)</t>
  </si>
  <si>
    <t>2.11M</t>
  </si>
  <si>
    <t>2.12</t>
  </si>
  <si>
    <t>Ukončení vodičů v rozváděči + zapojení do 2,5mm2</t>
  </si>
  <si>
    <t>62</t>
  </si>
  <si>
    <t>2.13</t>
  </si>
  <si>
    <t>Ukončení vodičů v rozváděči + zapojení do 6mm2</t>
  </si>
  <si>
    <t>64</t>
  </si>
  <si>
    <t>2.14</t>
  </si>
  <si>
    <t>Ukončení vodičů v rozváděči + zapojení do 16mm2</t>
  </si>
  <si>
    <t>66</t>
  </si>
  <si>
    <t>2.15</t>
  </si>
  <si>
    <t>Ukončení vodičů v rozváděči + zapojení do 25mm2</t>
  </si>
  <si>
    <t>68</t>
  </si>
  <si>
    <t>2.16</t>
  </si>
  <si>
    <t>Ukončení vodičů v rozváděči + zapojení do 35mm2</t>
  </si>
  <si>
    <t>70</t>
  </si>
  <si>
    <t>3.1</t>
  </si>
  <si>
    <t>Svítidlo s označemím "B"  96631442 BETA2 LED3800-840 HF Q600 HF - , Čtvercové vestavné LED svítidlo s profilem 14mm.  LED předřadník. Elektrická Třída ochrany II, IP54_IP20, IK06. Těleso: ocel, bílá. Difuzor: mikro prizma. Dodáváno s LED zdroji v barvě 4000K. Rozměry: 596 x 596 x 14 mm. Celkový výkon: 33 W. Světelný tok: 3800 lm. Barevná tolerance v místě (MacAdam): 3. Hmotnost: 4 kg.; Svítidlo LED technické stropní přisazené</t>
  </si>
  <si>
    <t>72</t>
  </si>
  <si>
    <t>3.1M</t>
  </si>
  <si>
    <t>74</t>
  </si>
  <si>
    <t>3.2</t>
  </si>
  <si>
    <t>Svítidlo označení "N1" 42185954 CROSSING 110 P MSC E1D ERI WD -  , Nouzové LED svítidlo pro vyznačení směru úniku s 1hodinovým nouzovým modulem. Nástěnné provedení, těleso: z bílého polykarbonátu.  Funkce osvětlení únikové cesty (ERI) zahjišťují dvě dodatečné LED diody s vysokým výkonem a asymertické čočky s nastavením 360°, zajištěné v 90° pozicích. Světelný výkon: 8lm/W. Světelný tok: 62lm. Příkon: 6,6W. Napětí: 220 - 240V AC / DC. Rozměry: 232x46x176mm. Hmotnost 0,5kg.  Barevná tolerance v místě (MacAdam)*: 4 Příslušenství: D - piktogram  s vyznačením úniku DOLŮ. Difůzor z opálového PC a integrovaným optickým panelem a reflektorem; digitálně vytištěný piktogram. Rozlišení: EN-22m. Hmotnost 0,19kg. Rozměry 222x5x110mm.</t>
  </si>
  <si>
    <t>76</t>
  </si>
  <si>
    <t>3.2M</t>
  </si>
  <si>
    <t>78</t>
  </si>
  <si>
    <t>3.3</t>
  </si>
  <si>
    <t>Svítidlo označení "N2" 42185640 RESCLITE PRO MRCR ANT E1D WH -  , Bezpečnostní LED svítidlo pro antipanické osvětlení s minimálním nasvětlením 0,5lx DLE en 1838. Svítidlo napojené jednou baterií ma 1 hodinnový nouzový provoz v nepřetržitém nebo pohotovostním režimu. Svítidlo stropní - přisazené. Kryt v bílé barvě z PC zesíleného skleněnými vlákny s transparentním průhledem z PC; pouzdro svítidla z hliníkové litiny, práškované, bílá podobná RAL 9016. Celkový výkon svítidla: 6.7W, napájení: 220 - 230V AC/DC. Světelný tok: 295 lm. Světelný výkon svítidel: 44 lm/W. Rozměry: 200x145x64 mm. Hmotnost: 1.05 kg. ; Piktogram nástěnný s neon.trubicí</t>
  </si>
  <si>
    <t>80</t>
  </si>
  <si>
    <t>3.3M</t>
  </si>
  <si>
    <t>82</t>
  </si>
  <si>
    <t>3.4</t>
  </si>
  <si>
    <t>Příspěvek na recyklaci</t>
  </si>
  <si>
    <t>84</t>
  </si>
  <si>
    <t>P</t>
  </si>
  <si>
    <t>Poznámka k položce:
mezisoučet</t>
  </si>
  <si>
    <t>4.1</t>
  </si>
  <si>
    <t>Vypínač č. 1, IP21, v provedení pod omítku 10A/230V</t>
  </si>
  <si>
    <t>86</t>
  </si>
  <si>
    <t>4.1M</t>
  </si>
  <si>
    <t>88</t>
  </si>
  <si>
    <t>4.2</t>
  </si>
  <si>
    <t>Zásuvka 1VZ, IP 20, v provedení pod omítkou, 16A/230V, kompletní vč. rámečku a krytu</t>
  </si>
  <si>
    <t>90</t>
  </si>
  <si>
    <t>4.2M</t>
  </si>
  <si>
    <t>92</t>
  </si>
  <si>
    <t>4.3</t>
  </si>
  <si>
    <t>Zásuvka 1VZP, IP 20, v provedení pod omítkou, 16A/230V, kompletní vč. rámečku a krytu</t>
  </si>
  <si>
    <t>94</t>
  </si>
  <si>
    <t>4.3M</t>
  </si>
  <si>
    <t>4.4</t>
  </si>
  <si>
    <t>Zásuvka 2VZ, IP 20, v provedení pod omítkou, 16A/230V, kompletní vč. rámečku a krytu</t>
  </si>
  <si>
    <t>98</t>
  </si>
  <si>
    <t>4.4M</t>
  </si>
  <si>
    <t>100</t>
  </si>
  <si>
    <t>4.5</t>
  </si>
  <si>
    <t>Zásuvka 4VZP, IP 20, v provedení pod omítkou, 16A/230V, kompletní vč. rámečku a krytu</t>
  </si>
  <si>
    <t>102</t>
  </si>
  <si>
    <t>4.5M</t>
  </si>
  <si>
    <t>104</t>
  </si>
  <si>
    <t>4.6</t>
  </si>
  <si>
    <t>Zásuvka 16A/230V, 3p, IP 44, v provedení na omítkou</t>
  </si>
  <si>
    <t>106</t>
  </si>
  <si>
    <t>4.6M</t>
  </si>
  <si>
    <t>108</t>
  </si>
  <si>
    <t>4.7</t>
  </si>
  <si>
    <t>Zásuvka 32A/400V, 5p, IP 44, v provedení na omítkou</t>
  </si>
  <si>
    <t>110</t>
  </si>
  <si>
    <t>4.7M</t>
  </si>
  <si>
    <t>112</t>
  </si>
  <si>
    <t>4.8</t>
  </si>
  <si>
    <t>Elektroinstalační krabice KP 67/2_KA (KOPOS); Krabice přístrojová KP, bez zapojení, kruhová</t>
  </si>
  <si>
    <t>114</t>
  </si>
  <si>
    <t>4.8M</t>
  </si>
  <si>
    <t>116</t>
  </si>
  <si>
    <t>4.9</t>
  </si>
  <si>
    <t>Elektroinstalační krabice KU 68-1903_KA (KOPOS), vč.svorkovnice</t>
  </si>
  <si>
    <t>118</t>
  </si>
  <si>
    <t>4.9M</t>
  </si>
  <si>
    <t>120</t>
  </si>
  <si>
    <t>4.10</t>
  </si>
  <si>
    <t>Elektroinstalační krabice IP44 8107; Rozvodka krabicová z lis. izol. 6455-11 do 4 mm2</t>
  </si>
  <si>
    <t>122</t>
  </si>
  <si>
    <t>4.10M</t>
  </si>
  <si>
    <t>124</t>
  </si>
  <si>
    <t>4.11</t>
  </si>
  <si>
    <t>Chránička KOPOFLEX 09160, čevená</t>
  </si>
  <si>
    <t>126</t>
  </si>
  <si>
    <t>4.11M</t>
  </si>
  <si>
    <t>128</t>
  </si>
  <si>
    <t>4.12</t>
  </si>
  <si>
    <t>Drátěný kabelový žlab M2 50x50, vč. závěsů, spojek atd.</t>
  </si>
  <si>
    <t>130</t>
  </si>
  <si>
    <t>4.12M</t>
  </si>
  <si>
    <t>132</t>
  </si>
  <si>
    <t>4.13</t>
  </si>
  <si>
    <t>Drátěný kabelový žlab M2 100x50, vč. závěsů, spojek atd.</t>
  </si>
  <si>
    <t>134</t>
  </si>
  <si>
    <t>4.13M</t>
  </si>
  <si>
    <t>136</t>
  </si>
  <si>
    <t>4.14</t>
  </si>
  <si>
    <t>Svorkovnici PAS, k vyrovnání potenciálu</t>
  </si>
  <si>
    <t>138</t>
  </si>
  <si>
    <t>4.14M</t>
  </si>
  <si>
    <t>140</t>
  </si>
  <si>
    <t>OSTATNÍ</t>
  </si>
  <si>
    <t>142</t>
  </si>
  <si>
    <t>5.1</t>
  </si>
  <si>
    <t>Nepředvídatelné práce</t>
  </si>
  <si>
    <t>hod</t>
  </si>
  <si>
    <t>144</t>
  </si>
  <si>
    <t>5.2</t>
  </si>
  <si>
    <t>Spolupráce s ostatními profesemi</t>
  </si>
  <si>
    <t>146</t>
  </si>
  <si>
    <t>5.3</t>
  </si>
  <si>
    <t>Protipožární ucpávky</t>
  </si>
  <si>
    <t>m2</t>
  </si>
  <si>
    <t>148</t>
  </si>
  <si>
    <t>5.4</t>
  </si>
  <si>
    <t>Demontáž stávajícího el zařízení, vč. odvozu a ekol. likvidace suti</t>
  </si>
  <si>
    <t>150</t>
  </si>
  <si>
    <t>5.5</t>
  </si>
  <si>
    <t>Vysekání kabelových rýh š.150x70mm ve stěne</t>
  </si>
  <si>
    <t>152</t>
  </si>
  <si>
    <t>5.6</t>
  </si>
  <si>
    <t>Vysekání kabelových rýh š.100x70mm ve stěne</t>
  </si>
  <si>
    <t>154</t>
  </si>
  <si>
    <t>5.7</t>
  </si>
  <si>
    <t>Vysekání kabelových rýh š.50x70mm ve stěne</t>
  </si>
  <si>
    <t>156</t>
  </si>
  <si>
    <t>5.8</t>
  </si>
  <si>
    <t>Vysekání kabelových rýh š.30x30mm v cihelné stěně</t>
  </si>
  <si>
    <t>158</t>
  </si>
  <si>
    <t>5.9</t>
  </si>
  <si>
    <t>Hrubé začištění kabelových rýh libovolné šířky</t>
  </si>
  <si>
    <t>160</t>
  </si>
  <si>
    <t>5.9M</t>
  </si>
  <si>
    <t>162</t>
  </si>
  <si>
    <t>5.10</t>
  </si>
  <si>
    <t>Drobné stavební práce a začištění malých ploch</t>
  </si>
  <si>
    <t>164</t>
  </si>
  <si>
    <t>5.11</t>
  </si>
  <si>
    <t>Dokumentace skutečného provedení stavby - elektronická podoba + 2x tisk</t>
  </si>
  <si>
    <t>kpl</t>
  </si>
  <si>
    <t>166</t>
  </si>
  <si>
    <t>Poznámka k položce:
mezisoušet</t>
  </si>
  <si>
    <t>Revizní zkoušky, měření, protokoly</t>
  </si>
  <si>
    <t>168</t>
  </si>
  <si>
    <t>6.1</t>
  </si>
  <si>
    <t>Revizní technik silnoproudé elektroinstalace pro části NN, včetně vypracování revizních zpráv</t>
  </si>
  <si>
    <t>170</t>
  </si>
  <si>
    <t>6.2</t>
  </si>
  <si>
    <t>Měření přechodných odporů propojení úložných konstrukcí (vyrovnání potenciálu)</t>
  </si>
  <si>
    <t>172</t>
  </si>
  <si>
    <t>6.3</t>
  </si>
  <si>
    <t>Funkční zkoušky a uvedení do provozu</t>
  </si>
  <si>
    <t>174</t>
  </si>
  <si>
    <t>6.4</t>
  </si>
  <si>
    <t>Spolupráce s údržbou při pracích ve stávajících částech instalace a koordinace s provozem</t>
  </si>
  <si>
    <t>h</t>
  </si>
  <si>
    <t>176</t>
  </si>
  <si>
    <t>6.5</t>
  </si>
  <si>
    <t>Zaškolení obsluhy a pořízení písemného dokladu o zaškolení</t>
  </si>
  <si>
    <t>178</t>
  </si>
  <si>
    <t>6.6</t>
  </si>
  <si>
    <t>Zajištění beznapěťového stavu dotčených částí el. instalace dle platných provozních předpisů a legislativy</t>
  </si>
  <si>
    <t>180</t>
  </si>
  <si>
    <t>Pol1</t>
  </si>
  <si>
    <t>Podružný materiál (spojovací a upevňovací materiál, pomocné ocelové konstrukce atd.)</t>
  </si>
  <si>
    <t>KČ</t>
  </si>
  <si>
    <t>182</t>
  </si>
  <si>
    <t>VZDUCHOTECHNIKA - VZT 1 - POM OCNÉ PRÁCE</t>
  </si>
  <si>
    <t>Pol2</t>
  </si>
  <si>
    <t>Doprava (zařízení / potrubí / pracovníci apod.)</t>
  </si>
  <si>
    <t>Pol3</t>
  </si>
  <si>
    <t>Přesun hmot + jeřábová technika - břemeno ~430kg do výšky ~6m</t>
  </si>
  <si>
    <t>Pol4</t>
  </si>
  <si>
    <t>Komplexní vyzkoušení zařízení, oživení a vyregulování zařízení</t>
  </si>
  <si>
    <t>Pol5</t>
  </si>
  <si>
    <t>Vypracování protokolu o proměření a vyregulování</t>
  </si>
  <si>
    <t>Pol6</t>
  </si>
  <si>
    <t>Zaškolení obsluhy + vypracování provozních předpisů</t>
  </si>
  <si>
    <t>Pol7</t>
  </si>
  <si>
    <t>Projektová dokumentace skutečného provedení + výrobní dokumentace</t>
  </si>
  <si>
    <t>VZDUCHOTECHNIKA2 - VZT2</t>
  </si>
  <si>
    <t>Vzduchotechnická / rekuperační jednotka pro přívod / odvod vzduchu, splňující požadavky nařízení č.1253/2014 (Ekodesign 2018), venkovní / nástřešní provedení, Vp=2060m3/h / dp=400Pa, Vo=2060m3/h / dp=400Pa, protiproudý rekuperátor s účinností až 90%, včetně bypassové klapky, elektrický předehřívač vzduchu Qt=8.4kW, elektrický dohřívač vzduchu Qt=4.2kW, přímý chladič s možností reverzního chodu (topení) Qch=Qt=10kW-R410A, cirkulační komora / klapka, 2x filtrační komora - přívod s třídou filtrace F7, odtah s třídou filtrace M5, 4x pružná manžeta 400x400, 2x uzavírací klapka 400x400, 2x ventilátorová komora s EC motory Pi=2.5kW/400V, plášť jednotky v sendvičovém provedení s tepelnou izolací, 2x odvod kondenzátu vyhřívaný, celkové rozměry 2560x1605x685, hmotnost 430kg, konfigurace hrdel viz. grafická část projektu</t>
  </si>
  <si>
    <t>Poznámka k položce:
VÝKRES Č. D.1.4.b.02+03+04</t>
  </si>
  <si>
    <t>1.1 M</t>
  </si>
  <si>
    <t>256</t>
  </si>
  <si>
    <t>MaR - kompletní systém měření a regulace pro zařžízení č.1 - digitální regulace, rozvaděč ve venkovním provedení, dálkový ovladač s displayem, řízení otáček obou ventilátorů (EC motory), regulace el. předehřívače / el. dohřívače / přímého chladiče (včetně reverzního chodu-topení), kompletní sada teplotních čidel, manostaty přívodní / odvodní filtr, servopohony regulačních / uzavíracích / cirkulačních / bypassových klapek (2x uzavírací klapka s havarijní funkcí, 1x bypassová klapka, 1x cirkulační klapka), komunikační kabeláž, sowtware, integrovaný web-server</t>
  </si>
  <si>
    <t>Venkovní kondenzační jednotka pro připojení na HVAC systém, pro profesionální aplikace, invertorová technologie, Qch/Qt=10.0/11.2kW (nominální),chladivo R410A, napájení 230V, připojovací rozměr DN15.9/9.5mm, rozměry jednotky 900x320x890/68kg, včetně AHU-KITu pro ovládání napětím 0-10V, dálkový ovladač pro nastavení parametrů, silent-bloky</t>
  </si>
  <si>
    <t>Poznámka k položce:
VÝKRES Č. D.1.4.b.02+04</t>
  </si>
  <si>
    <t>Izolované Cu potrubí chladiva R410A (kapalina/plyn) do DN15.9/9.5mm, chladivo R410A, komunikační kabeláž, kompletní příslušenství chladícího okruhu (filtr dehydrátor, vstřikovací ventil, uzavírací ventily apod.), instalační žlab (pozink-celokrytový)</t>
  </si>
  <si>
    <t>bm</t>
  </si>
  <si>
    <t>Poznámka k položce:
VÝKRES Č. D.1.4.b.01+02</t>
  </si>
  <si>
    <t>1.4M</t>
  </si>
  <si>
    <t>1.5</t>
  </si>
  <si>
    <t>Tlumič hluku do 4-hranného potrubí 600x400, délka 1500, jádrový, 4x jádro 200/300/1500, s náběhovou hranou, útlum v pásmu 250Hz = 20.9[dB], akustický výkon tlumiče v pásmu 250Hz = 12[dB], tlaková ztráta tlumiče = 11Pa (2060m3/h)</t>
  </si>
  <si>
    <t>1.5M</t>
  </si>
  <si>
    <t>1.4.1</t>
  </si>
  <si>
    <t>Tlumič hluku do 4-hranného potrubí 600x400, délka 1000, jádrový, 4x jádro 200/300/1000, s náběhovou hranou, útlum v pásmu 250Hz = 14.7[dB], akustický výkon tlumiče v pásmu 250Hz = 10[dB], tlaková ztráta tlumiče = 6Pa (1590m3/h)</t>
  </si>
  <si>
    <t>Poznámka k položce:
VÝKRES Č. D.1.4.b.01+03+04</t>
  </si>
  <si>
    <t>1.4M.1</t>
  </si>
  <si>
    <t>1.5.1</t>
  </si>
  <si>
    <t>Tlumič hluku do kruhového potrubí DN250, L=900, plášť tlumiče z galvanizovaného plechu</t>
  </si>
  <si>
    <t>Poznámka k položce:
VÝKRES Č. D.1.4.b.01+04</t>
  </si>
  <si>
    <t>1.6</t>
  </si>
  <si>
    <t>Koncový prvek pro sání/odfuk vzduchu-sešikmený kus 45° 400x600, se sítem</t>
  </si>
  <si>
    <t>1.6M</t>
  </si>
  <si>
    <t>1.7</t>
  </si>
  <si>
    <t>Koncový prvek pro přívod vzduchu - vyúsť s vířivým výtokem vzduchu pro přívod vzduchu, čelní deska kruhová velikosti 400, 16x ručně přestavitelná lamela, včetně připojovací skříně, svislé napojení - připojovací hrdlo DN200 s regulací průtoku vzduchu, barevné provedení čelní desky RAL9010</t>
  </si>
  <si>
    <t>1,7M</t>
  </si>
  <si>
    <t>1.8</t>
  </si>
  <si>
    <t>Koncový prvek pro odvod vzduchu - vyúsť s vířivým výtokem vzduchu pro přívod vzduchu, čelní deska kruhová velikosti 400, 16x ručně přestavitelná lamela, včetně připojovací skříně, svislé napojení - připojovací hrdlo DN200 s regulací průtoku vzduchu, barevné provedení čelní desky RAL9010</t>
  </si>
  <si>
    <t>1.8M</t>
  </si>
  <si>
    <t>1.9</t>
  </si>
  <si>
    <t>Koncový prvek pro přívod vzduchu - vyústka 520x140, 2-řadá, s regulací R1, barevné provedení ELOX</t>
  </si>
  <si>
    <t>1.9M</t>
  </si>
  <si>
    <t>1.10</t>
  </si>
  <si>
    <t>Koncový prvek pro odvod vzduchu - vyústka 720x280, 2-řadá, s regulací R1, barevné provedení ELOX</t>
  </si>
  <si>
    <t>1.10M</t>
  </si>
  <si>
    <t>1.11</t>
  </si>
  <si>
    <t>Regaulační klapka do 4-hranného potrubí 400x250, ruční ovládání</t>
  </si>
  <si>
    <t>1.11M</t>
  </si>
  <si>
    <t>1.12</t>
  </si>
  <si>
    <t>Regaulační klapka do kruhového potrubí DN250, ruční ovládání</t>
  </si>
  <si>
    <t>1.13M</t>
  </si>
  <si>
    <t>29</t>
  </si>
  <si>
    <t>1.14</t>
  </si>
  <si>
    <t>Potrubí 4-hranné z pozink. plechu sk.I, včetně tvarovek 60%, do obvodu 2000mm</t>
  </si>
  <si>
    <t>Poznámka k položce:
VÝKRES Č. D.1.4.b.01+02+03+04</t>
  </si>
  <si>
    <t>1.14M</t>
  </si>
  <si>
    <t>31</t>
  </si>
  <si>
    <t>1.15</t>
  </si>
  <si>
    <t>Potrubí kruhové z pozink. plechu sk.I, včetně tvarovek 40%, do průměru DN315mm</t>
  </si>
  <si>
    <t>1.15M</t>
  </si>
  <si>
    <t>33</t>
  </si>
  <si>
    <t>1.16</t>
  </si>
  <si>
    <t>Termoakustická izolace do vnitřního prostředí - syntetický kaučuk tl.35mm s Al polepem, samolep</t>
  </si>
  <si>
    <t>1.16M</t>
  </si>
  <si>
    <t>35</t>
  </si>
  <si>
    <t>1.17</t>
  </si>
  <si>
    <t>Termoakustická izolace do vnitřního prostředí - syntetický kaučuk tl.20mm s Al polepem, samolep</t>
  </si>
  <si>
    <t>1.17M</t>
  </si>
  <si>
    <t>37</t>
  </si>
  <si>
    <t>1.18</t>
  </si>
  <si>
    <t>Termoakustická izolace do venkovního prostředí - minerální vatat tl. 80mm+oplechování (Al)</t>
  </si>
  <si>
    <t>1.18M</t>
  </si>
  <si>
    <t>39</t>
  </si>
  <si>
    <t>1.19</t>
  </si>
  <si>
    <t>Montážní, kotvící a spojovací materiál</t>
  </si>
  <si>
    <t>kg</t>
  </si>
  <si>
    <t>1.19M</t>
  </si>
  <si>
    <t>VZDUCHOTECHNIKA3 - VZT3</t>
  </si>
  <si>
    <t>D1 - ZAŘÍZENÍ Č.2 – KLIMATIZACE STANOVIŠTĚ SIMULÁTORU A INSTRUKTORA</t>
  </si>
  <si>
    <t>ZAŘÍZENÍ Č.2 – KLIMATIZACE STANOVIŠTĚ SIMULÁTORU A INSTRUKTORA</t>
  </si>
  <si>
    <t>Venkovní kondenzační jednotka systému VRF, invertorová technologie, nominální chladící / topný výkon = 22.4/22.4kW, jmenovitá EER/COP=3.36/4.31, chladivo R410A, nominální Pi=6.67/5.20kW-3x400V, připojovací rozměr DN19.1/9.5mm, rozměry jednotky 990x390x1740/147kg, včetně silent-bloků</t>
  </si>
  <si>
    <t>Vnitřní klimatizační jednotka systému VRF, nástěnná, Qch/Qt=4.5/5.0kW, 5-ti rychlostní ventilátor, chladivo R410A, Pi=30W, rozměry jednotky 1050x250x320/16kg</t>
  </si>
  <si>
    <t>Centrální nástěnný / dálkový ovladač pro 5 vnitřních klima jednotek, provedení s LCD displeyem, komunikační kabeláž</t>
  </si>
  <si>
    <t>Poznámka k položce:
VÝKRES Č. D.1.4.b.01</t>
  </si>
  <si>
    <t>Izolované Cu potrubí chladiva R410A (kapalina/plyn) do DN19.1/9.5mm, 4x izolovaný T/Y rozbočovač do DN19.1/9.5mm, chladivo R410A, komunikační kabeláž, kompletní příslušenství chladícího okruhu (filtr dehydrátor, vstřikovací ventil, uzavírací ventily apod.), instalační žlab (pozink-celokrytový)</t>
  </si>
  <si>
    <t>Prostup střechou pro Cu potrubí a kabeláž (společný pro Z.Č.1+2) - plastová trouba velikosti DN200+oblouk 135°, vodotěsné spoje, po osazení rozvodů Cu a kabeláže prostup zatěsnit (vypěnit) (vodotěsné zapravení (doplnění střešní krytiny) vlastní trouby při prostupu potrubí střechou řešením profese STAVBA)</t>
  </si>
  <si>
    <t>Poznámka k položce:
VÝKRES Č. D.1.4.b.02</t>
  </si>
  <si>
    <t>ZDRAVOTECHNIKA - ROZPOČET</t>
  </si>
  <si>
    <t>721 - kanalizace vnitřní</t>
  </si>
  <si>
    <t>722 - vodovod vnitřní</t>
  </si>
  <si>
    <t>725 - kompletace ZT</t>
  </si>
  <si>
    <t>721</t>
  </si>
  <si>
    <t>kanalizace vnitřní</t>
  </si>
  <si>
    <t>721174021</t>
  </si>
  <si>
    <t>Kanal potr PP odpadní hrdlové DN 32</t>
  </si>
  <si>
    <t>721174022</t>
  </si>
  <si>
    <t>Kanal potr PP odpadní hrdlové DN 40</t>
  </si>
  <si>
    <t>721174023</t>
  </si>
  <si>
    <t>Kanal potr PP odpadní hrdlové DN 50</t>
  </si>
  <si>
    <t>721194103</t>
  </si>
  <si>
    <t>Vyvedení kanal výpustek D 32</t>
  </si>
  <si>
    <t>kus</t>
  </si>
  <si>
    <t>721194104</t>
  </si>
  <si>
    <t>Vyvedení kanal výpustek D 40</t>
  </si>
  <si>
    <t>721194105</t>
  </si>
  <si>
    <t>Vyvedení kanal výpustek D 50</t>
  </si>
  <si>
    <t>998721101</t>
  </si>
  <si>
    <t>Přesun kanalizace objekt v -6m</t>
  </si>
  <si>
    <t>SOUBOR</t>
  </si>
  <si>
    <t>722</t>
  </si>
  <si>
    <t>vodovod vnitřní</t>
  </si>
  <si>
    <t>722176012</t>
  </si>
  <si>
    <t>Rozvody z plastů polyfuze -D 20mm</t>
  </si>
  <si>
    <t>722182112</t>
  </si>
  <si>
    <t>Plastové potrubí izolace PE -D 20</t>
  </si>
  <si>
    <t>722190402</t>
  </si>
  <si>
    <t>Upevnění výpustku DN 20</t>
  </si>
  <si>
    <t>722220111</t>
  </si>
  <si>
    <t>Nástěnka K 247</t>
  </si>
  <si>
    <t>722290226</t>
  </si>
  <si>
    <t>Zkouška tlak potrubí závit -DN 50</t>
  </si>
  <si>
    <t>722263417</t>
  </si>
  <si>
    <t>Stavební výpomoc</t>
  </si>
  <si>
    <t>998722101</t>
  </si>
  <si>
    <t>Přesun vodovod objekt v -6m</t>
  </si>
  <si>
    <t>725</t>
  </si>
  <si>
    <t>kompletace ZT</t>
  </si>
  <si>
    <t>725212410</t>
  </si>
  <si>
    <t>Umyv dit na šrouby</t>
  </si>
  <si>
    <t>soubor</t>
  </si>
  <si>
    <t>725219401</t>
  </si>
  <si>
    <t>Mtž umyvadel na šrouby do zdiva</t>
  </si>
  <si>
    <t>725810403</t>
  </si>
  <si>
    <t>Ventil rohový  1/2</t>
  </si>
  <si>
    <t>725820349</t>
  </si>
  <si>
    <t>Bat umyv stojánkové  G 1/2</t>
  </si>
  <si>
    <t>725821211</t>
  </si>
  <si>
    <t>Baterie dřezová, otáčivá</t>
  </si>
  <si>
    <t>725829202</t>
  </si>
  <si>
    <t>Mtž baterií umyv-dřez</t>
  </si>
  <si>
    <t>725860103</t>
  </si>
  <si>
    <t>Uzávěrka zápach DN32</t>
  </si>
  <si>
    <t>725860107</t>
  </si>
  <si>
    <t>Zápach uzávěr umyv DN40</t>
  </si>
  <si>
    <t>725860115</t>
  </si>
  <si>
    <t>Uzávěrka zápach 1dřez T 710 d 50</t>
  </si>
  <si>
    <t>725726111</t>
  </si>
  <si>
    <t>Dřez nerez</t>
  </si>
  <si>
    <t>725729111</t>
  </si>
  <si>
    <t>Mtž  dřez</t>
  </si>
  <si>
    <t>998725101</t>
  </si>
  <si>
    <t>Přesun zařiz předměty objekt v -6m</t>
  </si>
  <si>
    <t>STAVEBNÍ ČÁST - HSV+PSV</t>
  </si>
  <si>
    <t xml:space="preserve">    oddíl 1 - Zemní práce:</t>
  </si>
  <si>
    <t>1 - ZEMNÍ PRÁCE CELKEM</t>
  </si>
  <si>
    <t xml:space="preserve">    oddíl 2 - Základy a zvláštní zakládání:</t>
  </si>
  <si>
    <t>2 - ZÁKLADY A ZVLÁŠTNÍ ZAKLÁDÁNÍ CELKEM</t>
  </si>
  <si>
    <t xml:space="preserve">    oddíl 3 - Svislé konstrukce:</t>
  </si>
  <si>
    <t>3 - SVISLÉ KONSTRUKCE CELKEM</t>
  </si>
  <si>
    <t xml:space="preserve">    oddíl 4 - Vodorovné konstrukce:</t>
  </si>
  <si>
    <t>4 - VODOROVNÉ KONSTRUKCE CELKEM</t>
  </si>
  <si>
    <t xml:space="preserve">    oddíl 61 - Úpravy povrchů vnitřní:</t>
  </si>
  <si>
    <t>61 - ÚPRAVY POVRCHŮ VNITŘNÍ CELKEM</t>
  </si>
  <si>
    <t xml:space="preserve">    oddíl 62 - Úpravy povrchů vnější:</t>
  </si>
  <si>
    <t>62 - ÚPRAVY POVRCHŮ VNĚJŠÍ CELKEM</t>
  </si>
  <si>
    <t xml:space="preserve">    oddíl 63 - Podlahy:</t>
  </si>
  <si>
    <t>63 - PODLAHY CELKEM</t>
  </si>
  <si>
    <t xml:space="preserve">    oddíl 64 - Osazování výplní otvorů:</t>
  </si>
  <si>
    <t>64 - OSAZOVÁNÍ VÝPLNÍ OTVORŮ CELKEM</t>
  </si>
  <si>
    <t xml:space="preserve">    oddíl 9 - Ostatní konstrukce a práce:</t>
  </si>
  <si>
    <t>9 - OSTATNÍ KONSTRUKCE A PRÁCE CELKEM</t>
  </si>
  <si>
    <t xml:space="preserve">    oddíl 94 - Lešení a stavební výtahy:</t>
  </si>
  <si>
    <t>94 - LEŠENÍ A STAVEBNÍ VÝTAHY CELKEM</t>
  </si>
  <si>
    <t xml:space="preserve">    oddíl 99 - Přesun hmot:</t>
  </si>
  <si>
    <t>99 - PŘESUN HMOT CELKEM</t>
  </si>
  <si>
    <t xml:space="preserve">    oddíl 713 - Izolace tepelné:</t>
  </si>
  <si>
    <t>713 - IZOLACE TEPELNÉ CELKEM</t>
  </si>
  <si>
    <t xml:space="preserve">    oddíl 763 - Dřevostavby a konstrukce sádrokartonové:</t>
  </si>
  <si>
    <t>763 - DŘEVOSTAVBY A KONSTR. SÁDROKARTONOVÉ CELKEM</t>
  </si>
  <si>
    <t xml:space="preserve">    oddíl 764 - Konstrukce klempířské:</t>
  </si>
  <si>
    <t>764 - KONSTRUKCE KLEMPÍŘSKÉ CELKEM</t>
  </si>
  <si>
    <t xml:space="preserve">    oddíl 766 - Konstrukce truhlářské:</t>
  </si>
  <si>
    <t>766 - KONSTRUKCE TRUHLÁŘSKÉ CELKEM</t>
  </si>
  <si>
    <t xml:space="preserve">    oddíl 771 - Podlahy z dlaždic:</t>
  </si>
  <si>
    <t xml:space="preserve">    771 - PODLAHY Z DLAŽDIC CELKEM</t>
  </si>
  <si>
    <t xml:space="preserve">    oddíl 781 - Obklady:</t>
  </si>
  <si>
    <t>781 - OBKLADY CELKEM</t>
  </si>
  <si>
    <t xml:space="preserve">    oddíl 783 - Nátěry:</t>
  </si>
  <si>
    <t>783 - NÁTĚRY CELKEM</t>
  </si>
  <si>
    <t xml:space="preserve">    oddíl 784 - Malby:</t>
  </si>
  <si>
    <t>784 - MALBY CELKEM</t>
  </si>
  <si>
    <t>oddíl 1</t>
  </si>
  <si>
    <t>Zemní práce:</t>
  </si>
  <si>
    <t>139111101-0</t>
  </si>
  <si>
    <t>VYKOPAVKY V UZAVR PROSTORACH TR 1-2 - založení simulátoru</t>
  </si>
  <si>
    <t>130901121-0</t>
  </si>
  <si>
    <t>BOURANI VE VYKOP KOMP BET PROSTY</t>
  </si>
  <si>
    <t>161101101-0</t>
  </si>
  <si>
    <t>SVISLE PREMIST VYKOPKU HORN 1-4 2,5M</t>
  </si>
  <si>
    <t>161101102-0</t>
  </si>
  <si>
    <t>SVISLE PREMIST VYKOPKU HORN 1-4 4M</t>
  </si>
  <si>
    <t>162201201-0</t>
  </si>
  <si>
    <t>NOSENI VYKOPKU VODOROVNE 10M HORN 1-4</t>
  </si>
  <si>
    <t>162201209-0</t>
  </si>
  <si>
    <t>PRIPL ZKD 10M VODOR PREMIST NOSENIM</t>
  </si>
  <si>
    <t>ZEMNÍ PRÁCE CELKEM</t>
  </si>
  <si>
    <t>oddíl 2</t>
  </si>
  <si>
    <t>Základy a zvláštní zakládání:</t>
  </si>
  <si>
    <t>272321511-0</t>
  </si>
  <si>
    <t>BETON ZAKL KLENEB ZELEZ TR C25/30 beton desky + simulátoru</t>
  </si>
  <si>
    <t>272362021-0</t>
  </si>
  <si>
    <t>VYZTUZ ZAKL KLENEB SVAROV SITE KARI - základy šachtice</t>
  </si>
  <si>
    <t>ZÁKLADY A ZVLÁŠTNÍ ZAKLÁDÁNÍ CELKEM</t>
  </si>
  <si>
    <t>oddíl 3</t>
  </si>
  <si>
    <t>Svislé konstrukce:</t>
  </si>
  <si>
    <t>317234410-0</t>
  </si>
  <si>
    <t>VYZDIVKA MEZI NOSNIKY CIHELNA MC -vyzdívka mezi nově osazenými nosníky</t>
  </si>
  <si>
    <t>317944315-0</t>
  </si>
  <si>
    <t>VALC NOSNIKY DO PRIPR OTV C 24 A VYSE - dodatečně osazené I nosiče překladů a bouraných příček</t>
  </si>
  <si>
    <t>311238223-0</t>
  </si>
  <si>
    <t>ZDI OBVOD lehké přesné m8 40 tmel - vnitřní nosné zdivo</t>
  </si>
  <si>
    <t>311230114-0</t>
  </si>
  <si>
    <t>ZDENI ZDI VÝPLNOVÉ Z LEHKÝCH PŘESNÝCH TVÁRNIC SMS TL 30CM</t>
  </si>
  <si>
    <t>317142213-0</t>
  </si>
  <si>
    <t>PREKLAD PLOCH  L 1500 - nosný překlad systémový</t>
  </si>
  <si>
    <t>317358324-0</t>
  </si>
  <si>
    <t>ZTRAC BED PREKL VENCovka U-24 - věnec a osazení nových i nosičů</t>
  </si>
  <si>
    <t>317944315-0.1</t>
  </si>
  <si>
    <t>VALC NOSNIKY DO PRIPR OTV C 18 A VYSE překlady</t>
  </si>
  <si>
    <t>SVISLÉ KONSTRUKCE CELKEM</t>
  </si>
  <si>
    <t>oddíl 4</t>
  </si>
  <si>
    <t>Vodorovné konstrukce:</t>
  </si>
  <si>
    <t>411387531-0</t>
  </si>
  <si>
    <t>ZABET OTVORU -0,25M2 STROPY,KLENBY - prostupy přes žb stropy pro profese vzt</t>
  </si>
  <si>
    <t>417321313-0</t>
  </si>
  <si>
    <t>BETON ZTUZ PASU/VENCU ZELEZ TR C16/20 - věnec nástavby</t>
  </si>
  <si>
    <t>417361721-0</t>
  </si>
  <si>
    <t>VYZTUZ ZTUZUJICICH PASU OCEL 10425 - věnec nástavby</t>
  </si>
  <si>
    <t>VODOROVNÉ KONSTRUKCE CELKEM</t>
  </si>
  <si>
    <t>oddíl 61</t>
  </si>
  <si>
    <t>Úpravy povrchů vnitřní:</t>
  </si>
  <si>
    <t>612403399-0</t>
  </si>
  <si>
    <t>HRUBE ZAPLN RYH STEN ROVNYCH MALTOU - RÝHY VE STĚNÁCH PO PROFESÍCH</t>
  </si>
  <si>
    <t>612481119-0</t>
  </si>
  <si>
    <t>POTAZENI VNI STEN PERLINKA+LEP+PENETR</t>
  </si>
  <si>
    <t>612471411-0</t>
  </si>
  <si>
    <t>UPRAVA VNITR STEN AKTIV STUK</t>
  </si>
  <si>
    <t>61</t>
  </si>
  <si>
    <t>ÚPRAVY POVRCHŮ VNITŘNÍ CELKEM</t>
  </si>
  <si>
    <t>oddíl 62</t>
  </si>
  <si>
    <t>Úpravy povrchů vnější:</t>
  </si>
  <si>
    <t>620601216-0</t>
  </si>
  <si>
    <t>MTZ ZATEPL VNE STEN ROV MINER -16CM - bez omítky - jen perlinka tmel</t>
  </si>
  <si>
    <t>ÚPRAVY POVRCHŮ VNĚJŠÍ CELKEM</t>
  </si>
  <si>
    <t>oddíl 63</t>
  </si>
  <si>
    <t>Podlahy:</t>
  </si>
  <si>
    <t>631319155-0</t>
  </si>
  <si>
    <t>PRIPL ZA PREHLAZ POD POVLAKY TL 24CM - ocelové hlasítko - příprva pro dlažbu</t>
  </si>
  <si>
    <t>63</t>
  </si>
  <si>
    <t>PODLAHY CELKEM</t>
  </si>
  <si>
    <t>oddíl 64</t>
  </si>
  <si>
    <t>Osazování výplní otvorů:</t>
  </si>
  <si>
    <t>642942111-0</t>
  </si>
  <si>
    <t>OSAZ DVER ZARUB OCEL PL OTV DO 2,5M2 - protipožární</t>
  </si>
  <si>
    <t>55330853-1</t>
  </si>
  <si>
    <t>ZARUBEN KOV VNE 2 1KR CDM-dtm 90x197</t>
  </si>
  <si>
    <t>OSAZOVÁNÍ VÝPLNÍ OTVORŮ CELKEM</t>
  </si>
  <si>
    <t>oddíl 9</t>
  </si>
  <si>
    <t>Ostatní konstrukce a práce:</t>
  </si>
  <si>
    <t>952901114-0</t>
  </si>
  <si>
    <t>VYCISTENI BUDOV VYSKY PODLAZI NAD 4M</t>
  </si>
  <si>
    <t>953941210-0</t>
  </si>
  <si>
    <t>OSAZENI KOV  - drobných osazovacích prostředků</t>
  </si>
  <si>
    <t>OSTATNÍ KONSTRUKCE A PRÁCE CELKEM</t>
  </si>
  <si>
    <t>oddíl 94</t>
  </si>
  <si>
    <t>Lešení a stavební výtahy:</t>
  </si>
  <si>
    <t>941941032-0</t>
  </si>
  <si>
    <t>MTZ LESENI LEH RAD PRIME S 1M H 30M - celá dvorní část na konzolách - dodavatelská dokumentace</t>
  </si>
  <si>
    <t>941941291-0</t>
  </si>
  <si>
    <t>PRIPL ZK MESIC POUZ LESENI K POL 1041</t>
  </si>
  <si>
    <t>941955003-0</t>
  </si>
  <si>
    <t>LESENI LEH PRAC POMOC H PODLAHY 2,5M - pomocné lešení pro zdění a bourání vnitřního zdiva a pro otlučení omítek a pro nové omítky atd</t>
  </si>
  <si>
    <t>941941832-0</t>
  </si>
  <si>
    <t>DMTZ LESENI L RAD PRIME S 1M H 30M</t>
  </si>
  <si>
    <t>998009101-0</t>
  </si>
  <si>
    <t>PRESUN HMOT LESENI SAMOSTAT BUDOVANE</t>
  </si>
  <si>
    <t>LEŠENÍ A STAVEBNÍ VÝTAHY CELKEM</t>
  </si>
  <si>
    <t>oddíl 99</t>
  </si>
  <si>
    <t>Přesun hmot:</t>
  </si>
  <si>
    <t>998011003-0</t>
  </si>
  <si>
    <t>PRESUN HMOT BUDOVY ZDENE VYSKY -24M</t>
  </si>
  <si>
    <t>998014095-0</t>
  </si>
  <si>
    <t>PRIPL ZKD 5KM PRESUNU NEVYZDIV</t>
  </si>
  <si>
    <t>99</t>
  </si>
  <si>
    <t>PŘESUN HMOT CELKEM</t>
  </si>
  <si>
    <t>PRITAVENI IZOL ZEM VLHK VOD ASF PASY</t>
  </si>
  <si>
    <t>711111001-0</t>
  </si>
  <si>
    <t>NATER IZOL ZEM VLHK VOD STUD PENETR</t>
  </si>
  <si>
    <t>711131101-0</t>
  </si>
  <si>
    <t>POLOZ IZOL ZEM VLH VOD ASF PASY VOLNE - parozábrana nad sdk</t>
  </si>
  <si>
    <t>11163132-1</t>
  </si>
  <si>
    <t>LAK ASFALT ALP PENETRAL KANYSTR 9kg</t>
  </si>
  <si>
    <t>62833163-1</t>
  </si>
  <si>
    <t>PASY TEZ ASFALT EXTRASKLOBIT PE</t>
  </si>
  <si>
    <t>28321354-1</t>
  </si>
  <si>
    <t>MEMBRANA DIFUZNI  210 SUP 2AP</t>
  </si>
  <si>
    <t>28329258-1</t>
  </si>
  <si>
    <t>PAROZABRANA DEKFOL N 110 STANDARD</t>
  </si>
  <si>
    <t>998711103-0</t>
  </si>
  <si>
    <t>IZOL VODA PRESUN HMOT VYSKA -60M</t>
  </si>
  <si>
    <t>712300931-0</t>
  </si>
  <si>
    <t>PRIPL ZA SPRAVKU IZOL STRECH PL FOLIE</t>
  </si>
  <si>
    <t>712310918-0</t>
  </si>
  <si>
    <t>UDRZBA NATERU STRECH PL NASTRIK TMEL</t>
  </si>
  <si>
    <t>oddíl 713</t>
  </si>
  <si>
    <t>Izolace tepelné:</t>
  </si>
  <si>
    <t>713111121-0</t>
  </si>
  <si>
    <t>OSAZ IZOL TEPEL STROPU ROVN DRATEM - izolace stropu vestavby</t>
  </si>
  <si>
    <t>63151528-1</t>
  </si>
  <si>
    <t>DESKY MINERAL  NF 333 TL 28CM- izolace strop vestavba</t>
  </si>
  <si>
    <t>998713104-0</t>
  </si>
  <si>
    <t>IZOL TEPELNA PRESUN HMOT VYSKA -6M</t>
  </si>
  <si>
    <t>713</t>
  </si>
  <si>
    <t>IZOLACE TEPELNÉ CELKEM</t>
  </si>
  <si>
    <t>oddíl 763</t>
  </si>
  <si>
    <t>Dřevostavby a konstrukce sádrokartonové:</t>
  </si>
  <si>
    <t>763132220-0</t>
  </si>
  <si>
    <t>PODHLEDY SDK D112 15 GKF - protipožární - odolnost 30 min</t>
  </si>
  <si>
    <t>763119111-0</t>
  </si>
  <si>
    <t>OCHRANA ROH HRAN SDK UHELNIKEM PZ - i do omítek a keramických obkladů</t>
  </si>
  <si>
    <t>998763114-0</t>
  </si>
  <si>
    <t>KONSTR SADROKART PRESUN HMOT VYS -36M</t>
  </si>
  <si>
    <t>763</t>
  </si>
  <si>
    <t>DŘEVOSTAVBY A KONSTR. SÁDROKARTONOVÉ CELKEM</t>
  </si>
  <si>
    <t>oddíl 764</t>
  </si>
  <si>
    <t>Konstrukce klempířské:</t>
  </si>
  <si>
    <t>764257602-0</t>
  </si>
  <si>
    <t>KLEMP poplast ZLAB MEZISTRESNI RS 600 - vnitřní žlab v místě střešní části vzt</t>
  </si>
  <si>
    <t>764232580-0</t>
  </si>
  <si>
    <t>KLEMP poplast plech LEM ZDI TK+KR PLECH RS 600</t>
  </si>
  <si>
    <t>764554504-0</t>
  </si>
  <si>
    <t>KLEMP poplast plech ODPADNI TROUBY KRUH D 150</t>
  </si>
  <si>
    <t>764510580-0</t>
  </si>
  <si>
    <t>KLEMP poplast plech OPLECHOVANI PARAPET RS 600</t>
  </si>
  <si>
    <t>7640001</t>
  </si>
  <si>
    <t>VĚTRACÍ TURBÍNA D+M VČ.OPLECHOPVÁNÍ - D 150</t>
  </si>
  <si>
    <t>998764101-0</t>
  </si>
  <si>
    <t>KONSTR KLEMPIR PRESUN HMOT VYSKA -6M</t>
  </si>
  <si>
    <t>764</t>
  </si>
  <si>
    <t>KONSTRUKCE KLEMPÍŘSKÉ CELKEM</t>
  </si>
  <si>
    <t>oddíl 766</t>
  </si>
  <si>
    <t>Konstrukce truhlářské:</t>
  </si>
  <si>
    <t>7666002</t>
  </si>
  <si>
    <t>T1 - VÝPIS PRVKŮ D+M - protipožární dveře 900/1970 - vč ocel. lisovaných zárubní protipožárních</t>
  </si>
  <si>
    <t>7666003</t>
  </si>
  <si>
    <t>T2 - VÝPIS PRVKŮ D+M - vnitřní okno s dveřním otvorem - celoplošně zasklena bezpečnostním sklem, dveře 800/2100, okno s posuvným křídlem, plastové rámy,kompletizované</t>
  </si>
  <si>
    <t>766</t>
  </si>
  <si>
    <t>KONSTRUKCE TRUHLÁŘSKÉ CELKEM</t>
  </si>
  <si>
    <t>76711001</t>
  </si>
  <si>
    <t>Z1 - VÝPIS PRVKŮ - světlovody D200 NA 1,5 M - KOMPLETNÍ DODÁVKA VČ.OPRAVY STŘECHY</t>
  </si>
  <si>
    <t>76711002</t>
  </si>
  <si>
    <t>Z1 - VÝPIS PRVKŮ - SVĚTLOVODY D 200 - M 5 - DSTO CO PŘEDCHÁZEJÍCÍ POLOŽKA</t>
  </si>
  <si>
    <t>76711003</t>
  </si>
  <si>
    <t>Z2 - VÝPIS PRVKŮ - TRUBKOVÉ ŽÁROVĚ POZINKOVANÁ ZÁBRADLÍ JEDNODUCHÉ SE SLOUPKY á 1,5 m VÝŠKY 850MM</t>
  </si>
  <si>
    <t>76711004</t>
  </si>
  <si>
    <t>Z3 - VÝPIS PRVKŮ - odvětrávací turbo hlavice - S OPRAVOU STŘECHY A KLEMPÍŘSKÝM LEMOVÁNÍM</t>
  </si>
  <si>
    <t>76711005</t>
  </si>
  <si>
    <t>Z4 - VÝPIS PRVKŮ - RÁMOVÁ KONSTRUKCE OCELOVÁ, ŽÁROVĚ POZINKOVANÁ, PRO OSAZENÍ VZT JEDNOTKY NAD STŘEŠNÍ KCÍ, VČ. VÝROBNÍ DOKEMENTACE</t>
  </si>
  <si>
    <t>oddíl 771</t>
  </si>
  <si>
    <t>Podlahy z dlaždic:</t>
  </si>
  <si>
    <t>771471018-0</t>
  </si>
  <si>
    <t>LEP+SPAR SOKL KERAM ROV 250x 65 V 250 V NOVÝCH MÍSTNOSTECH</t>
  </si>
  <si>
    <t>771571481-0</t>
  </si>
  <si>
    <t>LEPENI+SPAR PODLAH KERAM 300x300MM -LEPENÍ NA FLEXI TMEL A SPÁROVÁNÍ FLEXI</t>
  </si>
  <si>
    <t>59761542-1</t>
  </si>
  <si>
    <t>DLAZ KER  LB OBJ SK 84 TL 8MM - sociální zázemí a kuchyňky</t>
  </si>
  <si>
    <t>998771104-0</t>
  </si>
  <si>
    <t>DLAZBY PRESUN HMOT VYSKA -36M</t>
  </si>
  <si>
    <t>771</t>
  </si>
  <si>
    <t>PODLAHY Z DLAŽDIC CELKEM</t>
  </si>
  <si>
    <t>oddíl 781</t>
  </si>
  <si>
    <t>Obklady:</t>
  </si>
  <si>
    <t>781471481-0</t>
  </si>
  <si>
    <t>LEPENI+SPAR OBKL VNI KERAM 300x300MM - flexibilní tmel a spárování flexi tmelem</t>
  </si>
  <si>
    <t>59765835-1</t>
  </si>
  <si>
    <t>OBKLAD KERAM B JB HL OT4 1 - na flexibilní tmel a flexi spárovačka + ochranné rohové úhelníky včetně</t>
  </si>
  <si>
    <t>998781104-0</t>
  </si>
  <si>
    <t>OBKLADY PRESUN HMOT VYSKA -36M</t>
  </si>
  <si>
    <t>781</t>
  </si>
  <si>
    <t>OBKLADY CELKEM</t>
  </si>
  <si>
    <t>oddíl 783</t>
  </si>
  <si>
    <t>Nátěry:</t>
  </si>
  <si>
    <t>783122710-0</t>
  </si>
  <si>
    <t>NATER OCEL KCE SYNTET A ZAKLADNI - zesílení zdiva, I nosiče</t>
  </si>
  <si>
    <t>783</t>
  </si>
  <si>
    <t>NÁTĚRY CELKEM</t>
  </si>
  <si>
    <t>oddíl 784</t>
  </si>
  <si>
    <t>Malby:</t>
  </si>
  <si>
    <t>784413302-0</t>
  </si>
  <si>
    <t>MALBA 2xPACOK 1xBILENI MISTN V 5M</t>
  </si>
  <si>
    <t>784452921-0</t>
  </si>
  <si>
    <t>MALBA STĚNY MISTN V 3,8M</t>
  </si>
  <si>
    <t>784</t>
  </si>
  <si>
    <t>MALBY CELKEM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</si>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</sst>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1" applyFont="1" applyFill="1" applyAlignment="1" applyProtection="1">
      <alignment vertical="center"/>
    </xf>
    <xf numFmtId="0" fontId="43" fillId="2" borderId="0" xfId="1" applyFill="1"/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1" xfId="0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8" fillId="0" borderId="18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28" fillId="0" borderId="23" xfId="0" applyNumberFormat="1" applyFont="1" applyBorder="1" applyAlignment="1" applyProtection="1">
      <alignment vertical="center"/>
    </xf>
    <xf numFmtId="4" fontId="28" fillId="0" borderId="24" xfId="0" applyNumberFormat="1" applyFont="1" applyBorder="1" applyAlignment="1" applyProtection="1">
      <alignment vertical="center"/>
    </xf>
    <xf numFmtId="166" fontId="28" fillId="0" borderId="24" xfId="0" applyNumberFormat="1" applyFont="1" applyBorder="1" applyAlignment="1" applyProtection="1">
      <alignment vertical="center"/>
    </xf>
    <xf numFmtId="4" fontId="28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29" fillId="2" borderId="0" xfId="1" applyFont="1" applyFill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1" fillId="0" borderId="16" xfId="0" applyNumberFormat="1" applyFont="1" applyBorder="1" applyAlignment="1" applyProtection="1"/>
    <xf numFmtId="166" fontId="31" fillId="0" borderId="17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7" fillId="0" borderId="23" xfId="0" applyFont="1" applyBorder="1" applyAlignment="1" applyProtection="1"/>
    <xf numFmtId="0" fontId="7" fillId="0" borderId="24" xfId="0" applyFont="1" applyBorder="1" applyAlignment="1" applyProtection="1"/>
    <xf numFmtId="166" fontId="7" fillId="0" borderId="24" xfId="0" applyNumberFormat="1" applyFont="1" applyBorder="1" applyAlignment="1" applyProtection="1"/>
    <xf numFmtId="166" fontId="7" fillId="0" borderId="25" xfId="0" applyNumberFormat="1" applyFont="1" applyBorder="1" applyAlignment="1" applyProtection="1"/>
    <xf numFmtId="0" fontId="34" fillId="0" borderId="28" xfId="0" applyFont="1" applyBorder="1" applyAlignment="1" applyProtection="1">
      <alignment horizontal="center" vertical="center"/>
    </xf>
    <xf numFmtId="49" fontId="34" fillId="0" borderId="28" xfId="0" applyNumberFormat="1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left" vertical="center" wrapText="1"/>
    </xf>
    <xf numFmtId="0" fontId="34" fillId="0" borderId="28" xfId="0" applyFont="1" applyBorder="1" applyAlignment="1" applyProtection="1">
      <alignment horizontal="center" vertical="center" wrapText="1"/>
    </xf>
    <xf numFmtId="167" fontId="34" fillId="0" borderId="28" xfId="0" applyNumberFormat="1" applyFont="1" applyBorder="1" applyAlignment="1" applyProtection="1">
      <alignment vertical="center"/>
    </xf>
    <xf numFmtId="4" fontId="34" fillId="3" borderId="28" xfId="0" applyNumberFormat="1" applyFont="1" applyFill="1" applyBorder="1" applyAlignment="1" applyProtection="1">
      <alignment vertical="center"/>
      <protection locked="0"/>
    </xf>
    <xf numFmtId="4" fontId="34" fillId="0" borderId="28" xfId="0" applyNumberFormat="1" applyFont="1" applyBorder="1" applyAlignment="1" applyProtection="1">
      <alignment vertical="center"/>
    </xf>
    <xf numFmtId="0" fontId="34" fillId="0" borderId="5" xfId="0" applyFont="1" applyBorder="1" applyAlignment="1">
      <alignment vertical="center"/>
    </xf>
    <xf numFmtId="0" fontId="34" fillId="3" borderId="28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34" fillId="0" borderId="24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36" fillId="0" borderId="29" xfId="0" applyFont="1" applyBorder="1" applyAlignment="1" applyProtection="1">
      <alignment vertical="center" wrapText="1"/>
      <protection locked="0"/>
    </xf>
    <xf numFmtId="0" fontId="36" fillId="0" borderId="30" xfId="0" applyFont="1" applyBorder="1" applyAlignment="1" applyProtection="1">
      <alignment vertical="center" wrapText="1"/>
      <protection locked="0"/>
    </xf>
    <xf numFmtId="0" fontId="36" fillId="0" borderId="31" xfId="0" applyFont="1" applyBorder="1" applyAlignment="1" applyProtection="1">
      <alignment vertical="center" wrapText="1"/>
      <protection locked="0"/>
    </xf>
    <xf numFmtId="0" fontId="36" fillId="0" borderId="32" xfId="0" applyFont="1" applyBorder="1" applyAlignment="1" applyProtection="1">
      <alignment horizontal="center" vertical="center" wrapText="1"/>
      <protection locked="0"/>
    </xf>
    <xf numFmtId="0" fontId="36" fillId="0" borderId="33" xfId="0" applyFont="1" applyBorder="1" applyAlignment="1" applyProtection="1">
      <alignment horizontal="center" vertical="center" wrapText="1"/>
      <protection locked="0"/>
    </xf>
    <xf numFmtId="0" fontId="36" fillId="0" borderId="32" xfId="0" applyFont="1" applyBorder="1" applyAlignment="1" applyProtection="1">
      <alignment vertical="center" wrapText="1"/>
      <protection locked="0"/>
    </xf>
    <xf numFmtId="0" fontId="36" fillId="0" borderId="33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49" fontId="39" fillId="0" borderId="1" xfId="0" applyNumberFormat="1" applyFont="1" applyBorder="1" applyAlignment="1" applyProtection="1">
      <alignment vertical="center" wrapText="1"/>
      <protection locked="0"/>
    </xf>
    <xf numFmtId="0" fontId="36" fillId="0" borderId="35" xfId="0" applyFont="1" applyBorder="1" applyAlignment="1" applyProtection="1">
      <alignment vertical="center" wrapText="1"/>
      <protection locked="0"/>
    </xf>
    <xf numFmtId="0" fontId="40" fillId="0" borderId="34" xfId="0" applyFont="1" applyBorder="1" applyAlignment="1" applyProtection="1">
      <alignment vertical="center" wrapText="1"/>
      <protection locked="0"/>
    </xf>
    <xf numFmtId="0" fontId="36" fillId="0" borderId="36" xfId="0" applyFont="1" applyBorder="1" applyAlignment="1" applyProtection="1">
      <alignment vertical="center" wrapText="1"/>
      <protection locked="0"/>
    </xf>
    <xf numFmtId="0" fontId="36" fillId="0" borderId="1" xfId="0" applyFont="1" applyBorder="1" applyAlignment="1" applyProtection="1">
      <alignment vertical="top"/>
      <protection locked="0"/>
    </xf>
    <xf numFmtId="0" fontId="36" fillId="0" borderId="0" xfId="0" applyFont="1" applyAlignment="1" applyProtection="1">
      <alignment vertical="top"/>
      <protection locked="0"/>
    </xf>
    <xf numFmtId="0" fontId="36" fillId="0" borderId="29" xfId="0" applyFont="1" applyBorder="1" applyAlignment="1" applyProtection="1">
      <alignment horizontal="left" vertical="center"/>
      <protection locked="0"/>
    </xf>
    <xf numFmtId="0" fontId="36" fillId="0" borderId="30" xfId="0" applyFont="1" applyBorder="1" applyAlignment="1" applyProtection="1">
      <alignment horizontal="left" vertical="center"/>
      <protection locked="0"/>
    </xf>
    <xf numFmtId="0" fontId="36" fillId="0" borderId="31" xfId="0" applyFont="1" applyBorder="1" applyAlignment="1" applyProtection="1">
      <alignment horizontal="left" vertical="center"/>
      <protection locked="0"/>
    </xf>
    <xf numFmtId="0" fontId="36" fillId="0" borderId="32" xfId="0" applyFont="1" applyBorder="1" applyAlignment="1" applyProtection="1">
      <alignment horizontal="left" vertical="center"/>
      <protection locked="0"/>
    </xf>
    <xf numFmtId="0" fontId="36" fillId="0" borderId="33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left" vertical="center"/>
      <protection locked="0"/>
    </xf>
    <xf numFmtId="0" fontId="38" fillId="0" borderId="34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0" fontId="39" fillId="0" borderId="32" xfId="0" applyFont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left" vertical="center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36" fillId="0" borderId="35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6" fillId="0" borderId="36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6" fillId="0" borderId="29" xfId="0" applyFont="1" applyBorder="1" applyAlignment="1" applyProtection="1">
      <alignment horizontal="left" vertical="center" wrapText="1"/>
      <protection locked="0"/>
    </xf>
    <xf numFmtId="0" fontId="36" fillId="0" borderId="30" xfId="0" applyFont="1" applyBorder="1" applyAlignment="1" applyProtection="1">
      <alignment horizontal="left" vertical="center" wrapText="1"/>
      <protection locked="0"/>
    </xf>
    <xf numFmtId="0" fontId="36" fillId="0" borderId="31" xfId="0" applyFont="1" applyBorder="1" applyAlignment="1" applyProtection="1">
      <alignment horizontal="left" vertical="center" wrapText="1"/>
      <protection locked="0"/>
    </xf>
    <xf numFmtId="0" fontId="36" fillId="0" borderId="32" xfId="0" applyFont="1" applyBorder="1" applyAlignment="1" applyProtection="1">
      <alignment horizontal="left" vertical="center" wrapText="1"/>
      <protection locked="0"/>
    </xf>
    <xf numFmtId="0" fontId="36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39" fillId="0" borderId="32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 wrapText="1"/>
      <protection locked="0"/>
    </xf>
    <xf numFmtId="0" fontId="39" fillId="0" borderId="33" xfId="0" applyFont="1" applyBorder="1" applyAlignment="1" applyProtection="1">
      <alignment horizontal="left" vertical="center"/>
      <protection locked="0"/>
    </xf>
    <xf numFmtId="0" fontId="39" fillId="0" borderId="35" xfId="0" applyFont="1" applyBorder="1" applyAlignment="1" applyProtection="1">
      <alignment horizontal="left" vertical="center" wrapText="1"/>
      <protection locked="0"/>
    </xf>
    <xf numFmtId="0" fontId="39" fillId="0" borderId="34" xfId="0" applyFont="1" applyBorder="1" applyAlignment="1" applyProtection="1">
      <alignment horizontal="left" vertical="center" wrapText="1"/>
      <protection locked="0"/>
    </xf>
    <xf numFmtId="0" fontId="39" fillId="0" borderId="36" xfId="0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9" fillId="0" borderId="1" xfId="0" applyFont="1" applyBorder="1" applyAlignment="1" applyProtection="1">
      <alignment horizontal="center" vertical="top"/>
      <protection locked="0"/>
    </xf>
    <xf numFmtId="0" fontId="39" fillId="0" borderId="35" xfId="0" applyFont="1" applyBorder="1" applyAlignment="1" applyProtection="1">
      <alignment horizontal="left" vertical="center"/>
      <protection locked="0"/>
    </xf>
    <xf numFmtId="0" fontId="39" fillId="0" borderId="36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1" xfId="0" applyFont="1" applyBorder="1" applyAlignment="1" applyProtection="1">
      <alignment vertical="center"/>
      <protection locked="0"/>
    </xf>
    <xf numFmtId="0" fontId="41" fillId="0" borderId="34" xfId="0" applyFont="1" applyBorder="1" applyAlignment="1" applyProtection="1">
      <alignment vertical="center"/>
      <protection locked="0"/>
    </xf>
    <xf numFmtId="0" fontId="38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39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41" fillId="0" borderId="34" xfId="0" applyFont="1" applyBorder="1" applyAlignment="1" applyProtection="1">
      <protection locked="0"/>
    </xf>
    <xf numFmtId="0" fontId="36" fillId="0" borderId="32" xfId="0" applyFont="1" applyBorder="1" applyAlignment="1" applyProtection="1">
      <alignment vertical="top"/>
      <protection locked="0"/>
    </xf>
    <xf numFmtId="0" fontId="36" fillId="0" borderId="33" xfId="0" applyFont="1" applyBorder="1" applyAlignment="1" applyProtection="1">
      <alignment vertical="top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horizontal="left" vertical="top"/>
      <protection locked="0"/>
    </xf>
    <xf numFmtId="0" fontId="36" fillId="0" borderId="35" xfId="0" applyFont="1" applyBorder="1" applyAlignment="1" applyProtection="1">
      <alignment vertical="top"/>
      <protection locked="0"/>
    </xf>
    <xf numFmtId="0" fontId="36" fillId="0" borderId="34" xfId="0" applyFont="1" applyBorder="1" applyAlignment="1" applyProtection="1">
      <alignment vertical="top"/>
      <protection locked="0"/>
    </xf>
    <xf numFmtId="0" fontId="36" fillId="0" borderId="36" xfId="0" applyFont="1" applyBorder="1" applyAlignment="1" applyProtection="1">
      <alignment vertical="top"/>
      <protection locked="0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9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7" fillId="0" borderId="0" xfId="0" applyFont="1" applyBorder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9" fillId="2" borderId="0" xfId="1" applyFont="1" applyFill="1" applyAlignment="1">
      <alignment vertical="center"/>
    </xf>
    <xf numFmtId="0" fontId="39" fillId="0" borderId="1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top"/>
      <protection locked="0"/>
    </xf>
    <xf numFmtId="0" fontId="38" fillId="0" borderId="34" xfId="0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9" fontId="39" fillId="0" borderId="1" xfId="0" applyNumberFormat="1" applyFont="1" applyBorder="1" applyAlignment="1" applyProtection="1">
      <alignment horizontal="left"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38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workbookViewId="0">
      <pane ySplit="1" topLeftCell="A100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20" t="s">
        <v>4</v>
      </c>
      <c r="BB1" s="20" t="s">
        <v>5</v>
      </c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T1" s="21" t="s">
        <v>6</v>
      </c>
      <c r="BU1" s="21" t="s">
        <v>6</v>
      </c>
      <c r="BV1" s="21" t="s">
        <v>7</v>
      </c>
    </row>
    <row r="2" spans="1:74" ht="36.950000000000003" customHeight="1">
      <c r="AR2" s="361"/>
      <c r="AS2" s="361"/>
      <c r="AT2" s="361"/>
      <c r="AU2" s="361"/>
      <c r="AV2" s="361"/>
      <c r="AW2" s="361"/>
      <c r="AX2" s="361"/>
      <c r="AY2" s="361"/>
      <c r="AZ2" s="361"/>
      <c r="BA2" s="361"/>
      <c r="BB2" s="361"/>
      <c r="BC2" s="361"/>
      <c r="BD2" s="361"/>
      <c r="BE2" s="361"/>
      <c r="BS2" s="22" t="s">
        <v>8</v>
      </c>
      <c r="BT2" s="22" t="s">
        <v>9</v>
      </c>
    </row>
    <row r="3" spans="1:74" ht="6.95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5"/>
      <c r="BS3" s="22" t="s">
        <v>8</v>
      </c>
      <c r="BT3" s="22" t="s">
        <v>10</v>
      </c>
    </row>
    <row r="4" spans="1:74" ht="36.950000000000003" customHeight="1">
      <c r="B4" s="26"/>
      <c r="C4" s="27"/>
      <c r="D4" s="28" t="s">
        <v>11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9"/>
      <c r="AS4" s="30" t="s">
        <v>12</v>
      </c>
      <c r="BE4" s="31" t="s">
        <v>13</v>
      </c>
      <c r="BS4" s="22" t="s">
        <v>14</v>
      </c>
    </row>
    <row r="5" spans="1:74" ht="14.45" customHeight="1">
      <c r="B5" s="26"/>
      <c r="C5" s="27"/>
      <c r="D5" s="32" t="s">
        <v>15</v>
      </c>
      <c r="E5" s="27"/>
      <c r="F5" s="27"/>
      <c r="G5" s="27"/>
      <c r="H5" s="27"/>
      <c r="I5" s="27"/>
      <c r="J5" s="27"/>
      <c r="K5" s="326" t="s">
        <v>16</v>
      </c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27"/>
      <c r="AQ5" s="29"/>
      <c r="BE5" s="324" t="s">
        <v>17</v>
      </c>
      <c r="BS5" s="22" t="s">
        <v>8</v>
      </c>
    </row>
    <row r="6" spans="1:74" ht="36.950000000000003" customHeight="1">
      <c r="B6" s="26"/>
      <c r="C6" s="27"/>
      <c r="D6" s="34" t="s">
        <v>18</v>
      </c>
      <c r="E6" s="27"/>
      <c r="F6" s="27"/>
      <c r="G6" s="27"/>
      <c r="H6" s="27"/>
      <c r="I6" s="27"/>
      <c r="J6" s="27"/>
      <c r="K6" s="328" t="s">
        <v>19</v>
      </c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27"/>
      <c r="AQ6" s="29"/>
      <c r="BE6" s="325"/>
      <c r="BS6" s="22" t="s">
        <v>8</v>
      </c>
    </row>
    <row r="7" spans="1:74" ht="14.45" customHeight="1">
      <c r="B7" s="26"/>
      <c r="C7" s="27"/>
      <c r="D7" s="35" t="s">
        <v>20</v>
      </c>
      <c r="E7" s="27"/>
      <c r="F7" s="27"/>
      <c r="G7" s="27"/>
      <c r="H7" s="27"/>
      <c r="I7" s="27"/>
      <c r="J7" s="27"/>
      <c r="K7" s="33" t="s">
        <v>21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35" t="s">
        <v>22</v>
      </c>
      <c r="AL7" s="27"/>
      <c r="AM7" s="27"/>
      <c r="AN7" s="33" t="s">
        <v>21</v>
      </c>
      <c r="AO7" s="27"/>
      <c r="AP7" s="27"/>
      <c r="AQ7" s="29"/>
      <c r="BE7" s="325"/>
      <c r="BS7" s="22" t="s">
        <v>8</v>
      </c>
    </row>
    <row r="8" spans="1:74" ht="14.45" customHeight="1">
      <c r="B8" s="26"/>
      <c r="C8" s="27"/>
      <c r="D8" s="35" t="s">
        <v>23</v>
      </c>
      <c r="E8" s="27"/>
      <c r="F8" s="27"/>
      <c r="G8" s="27"/>
      <c r="H8" s="27"/>
      <c r="I8" s="27"/>
      <c r="J8" s="27"/>
      <c r="K8" s="33" t="s">
        <v>24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35" t="s">
        <v>25</v>
      </c>
      <c r="AL8" s="27"/>
      <c r="AM8" s="27"/>
      <c r="AN8" s="36" t="s">
        <v>26</v>
      </c>
      <c r="AO8" s="27"/>
      <c r="AP8" s="27"/>
      <c r="AQ8" s="29"/>
      <c r="BE8" s="325"/>
      <c r="BS8" s="22" t="s">
        <v>8</v>
      </c>
    </row>
    <row r="9" spans="1:74" ht="14.45" customHeight="1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9"/>
      <c r="BE9" s="325"/>
      <c r="BS9" s="22" t="s">
        <v>8</v>
      </c>
    </row>
    <row r="10" spans="1:74" ht="14.45" customHeight="1">
      <c r="B10" s="26"/>
      <c r="C10" s="27"/>
      <c r="D10" s="35" t="s">
        <v>27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35" t="s">
        <v>28</v>
      </c>
      <c r="AL10" s="27"/>
      <c r="AM10" s="27"/>
      <c r="AN10" s="33" t="s">
        <v>21</v>
      </c>
      <c r="AO10" s="27"/>
      <c r="AP10" s="27"/>
      <c r="AQ10" s="29"/>
      <c r="BE10" s="325"/>
      <c r="BS10" s="22" t="s">
        <v>8</v>
      </c>
    </row>
    <row r="11" spans="1:74" ht="18.399999999999999" customHeight="1">
      <c r="B11" s="26"/>
      <c r="C11" s="27"/>
      <c r="D11" s="27"/>
      <c r="E11" s="33" t="s">
        <v>29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35" t="s">
        <v>30</v>
      </c>
      <c r="AL11" s="27"/>
      <c r="AM11" s="27"/>
      <c r="AN11" s="33" t="s">
        <v>21</v>
      </c>
      <c r="AO11" s="27"/>
      <c r="AP11" s="27"/>
      <c r="AQ11" s="29"/>
      <c r="BE11" s="325"/>
      <c r="BS11" s="22" t="s">
        <v>8</v>
      </c>
    </row>
    <row r="12" spans="1:74" ht="6.95" customHeight="1"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9"/>
      <c r="BE12" s="325"/>
      <c r="BS12" s="22" t="s">
        <v>8</v>
      </c>
    </row>
    <row r="13" spans="1:74" ht="14.45" customHeight="1">
      <c r="B13" s="26"/>
      <c r="C13" s="27"/>
      <c r="D13" s="35" t="s">
        <v>31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35" t="s">
        <v>28</v>
      </c>
      <c r="AL13" s="27"/>
      <c r="AM13" s="27"/>
      <c r="AN13" s="37" t="s">
        <v>32</v>
      </c>
      <c r="AO13" s="27"/>
      <c r="AP13" s="27"/>
      <c r="AQ13" s="29"/>
      <c r="BE13" s="325"/>
      <c r="BS13" s="22" t="s">
        <v>8</v>
      </c>
    </row>
    <row r="14" spans="1:74">
      <c r="B14" s="26"/>
      <c r="C14" s="27"/>
      <c r="D14" s="27"/>
      <c r="E14" s="329" t="s">
        <v>32</v>
      </c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5" t="s">
        <v>30</v>
      </c>
      <c r="AL14" s="27"/>
      <c r="AM14" s="27"/>
      <c r="AN14" s="37" t="s">
        <v>32</v>
      </c>
      <c r="AO14" s="27"/>
      <c r="AP14" s="27"/>
      <c r="AQ14" s="29"/>
      <c r="BE14" s="325"/>
      <c r="BS14" s="22" t="s">
        <v>8</v>
      </c>
    </row>
    <row r="15" spans="1:74" ht="6.95" customHeight="1">
      <c r="B15" s="2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9"/>
      <c r="BE15" s="325"/>
      <c r="BS15" s="22" t="s">
        <v>6</v>
      </c>
    </row>
    <row r="16" spans="1:74" ht="14.45" customHeight="1">
      <c r="B16" s="26"/>
      <c r="C16" s="27"/>
      <c r="D16" s="35" t="s">
        <v>33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35" t="s">
        <v>28</v>
      </c>
      <c r="AL16" s="27"/>
      <c r="AM16" s="27"/>
      <c r="AN16" s="33" t="s">
        <v>21</v>
      </c>
      <c r="AO16" s="27"/>
      <c r="AP16" s="27"/>
      <c r="AQ16" s="29"/>
      <c r="BE16" s="325"/>
      <c r="BS16" s="22" t="s">
        <v>6</v>
      </c>
    </row>
    <row r="17" spans="2:71" ht="18.399999999999999" customHeight="1">
      <c r="B17" s="26"/>
      <c r="C17" s="27"/>
      <c r="D17" s="27"/>
      <c r="E17" s="33" t="s">
        <v>34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35" t="s">
        <v>30</v>
      </c>
      <c r="AL17" s="27"/>
      <c r="AM17" s="27"/>
      <c r="AN17" s="33" t="s">
        <v>21</v>
      </c>
      <c r="AO17" s="27"/>
      <c r="AP17" s="27"/>
      <c r="AQ17" s="29"/>
      <c r="BE17" s="325"/>
      <c r="BS17" s="22" t="s">
        <v>35</v>
      </c>
    </row>
    <row r="18" spans="2:71" ht="6.95" customHeight="1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9"/>
      <c r="BE18" s="325"/>
      <c r="BS18" s="22" t="s">
        <v>8</v>
      </c>
    </row>
    <row r="19" spans="2:71" ht="14.45" customHeight="1">
      <c r="B19" s="26"/>
      <c r="C19" s="27"/>
      <c r="D19" s="35" t="s">
        <v>36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9"/>
      <c r="BE19" s="325"/>
      <c r="BS19" s="22" t="s">
        <v>8</v>
      </c>
    </row>
    <row r="20" spans="2:71" ht="16.5" customHeight="1">
      <c r="B20" s="26"/>
      <c r="C20" s="27"/>
      <c r="D20" s="27"/>
      <c r="E20" s="331" t="s">
        <v>21</v>
      </c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27"/>
      <c r="AP20" s="27"/>
      <c r="AQ20" s="29"/>
      <c r="BE20" s="325"/>
      <c r="BS20" s="22" t="s">
        <v>6</v>
      </c>
    </row>
    <row r="21" spans="2:71" ht="6.95" customHeight="1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9"/>
      <c r="BE21" s="325"/>
    </row>
    <row r="22" spans="2:71" ht="6.95" customHeight="1">
      <c r="B22" s="26"/>
      <c r="C22" s="27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27"/>
      <c r="AQ22" s="29"/>
      <c r="BE22" s="325"/>
    </row>
    <row r="23" spans="2:71" s="1" customFormat="1" ht="25.9" customHeight="1">
      <c r="B23" s="39"/>
      <c r="C23" s="40"/>
      <c r="D23" s="41" t="s">
        <v>37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32">
        <f>ROUND(AG51,2)</f>
        <v>0</v>
      </c>
      <c r="AL23" s="333"/>
      <c r="AM23" s="333"/>
      <c r="AN23" s="333"/>
      <c r="AO23" s="333"/>
      <c r="AP23" s="40"/>
      <c r="AQ23" s="43"/>
      <c r="BE23" s="325"/>
    </row>
    <row r="24" spans="2:71" s="1" customFormat="1" ht="6.95" customHeight="1"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BE24" s="325"/>
    </row>
    <row r="25" spans="2:71" s="1" customFormat="1" ht="13.5">
      <c r="B25" s="39"/>
      <c r="C25" s="40"/>
      <c r="D25" s="40"/>
      <c r="E25" s="40"/>
      <c r="F25" s="40"/>
      <c r="G25" s="40"/>
      <c r="H25" s="40"/>
      <c r="I25" s="40"/>
      <c r="J25" s="40"/>
      <c r="K25" s="40"/>
      <c r="L25" s="334" t="s">
        <v>38</v>
      </c>
      <c r="M25" s="334"/>
      <c r="N25" s="334"/>
      <c r="O25" s="334"/>
      <c r="P25" s="40"/>
      <c r="Q25" s="40"/>
      <c r="R25" s="40"/>
      <c r="S25" s="40"/>
      <c r="T25" s="40"/>
      <c r="U25" s="40"/>
      <c r="V25" s="40"/>
      <c r="W25" s="334" t="s">
        <v>39</v>
      </c>
      <c r="X25" s="334"/>
      <c r="Y25" s="334"/>
      <c r="Z25" s="334"/>
      <c r="AA25" s="334"/>
      <c r="AB25" s="334"/>
      <c r="AC25" s="334"/>
      <c r="AD25" s="334"/>
      <c r="AE25" s="334"/>
      <c r="AF25" s="40"/>
      <c r="AG25" s="40"/>
      <c r="AH25" s="40"/>
      <c r="AI25" s="40"/>
      <c r="AJ25" s="40"/>
      <c r="AK25" s="334" t="s">
        <v>40</v>
      </c>
      <c r="AL25" s="334"/>
      <c r="AM25" s="334"/>
      <c r="AN25" s="334"/>
      <c r="AO25" s="334"/>
      <c r="AP25" s="40"/>
      <c r="AQ25" s="43"/>
      <c r="BE25" s="325"/>
    </row>
    <row r="26" spans="2:71" s="2" customFormat="1" ht="14.45" customHeight="1">
      <c r="B26" s="45"/>
      <c r="C26" s="46"/>
      <c r="D26" s="47" t="s">
        <v>41</v>
      </c>
      <c r="E26" s="46"/>
      <c r="F26" s="47" t="s">
        <v>42</v>
      </c>
      <c r="G26" s="46"/>
      <c r="H26" s="46"/>
      <c r="I26" s="46"/>
      <c r="J26" s="46"/>
      <c r="K26" s="46"/>
      <c r="L26" s="335">
        <v>0.21</v>
      </c>
      <c r="M26" s="336"/>
      <c r="N26" s="336"/>
      <c r="O26" s="336"/>
      <c r="P26" s="46"/>
      <c r="Q26" s="46"/>
      <c r="R26" s="46"/>
      <c r="S26" s="46"/>
      <c r="T26" s="46"/>
      <c r="U26" s="46"/>
      <c r="V26" s="46"/>
      <c r="W26" s="337">
        <f>ROUND(AZ51,2)</f>
        <v>0</v>
      </c>
      <c r="X26" s="336"/>
      <c r="Y26" s="336"/>
      <c r="Z26" s="336"/>
      <c r="AA26" s="336"/>
      <c r="AB26" s="336"/>
      <c r="AC26" s="336"/>
      <c r="AD26" s="336"/>
      <c r="AE26" s="336"/>
      <c r="AF26" s="46"/>
      <c r="AG26" s="46"/>
      <c r="AH26" s="46"/>
      <c r="AI26" s="46"/>
      <c r="AJ26" s="46"/>
      <c r="AK26" s="337">
        <f>ROUND(AV51,2)</f>
        <v>0</v>
      </c>
      <c r="AL26" s="336"/>
      <c r="AM26" s="336"/>
      <c r="AN26" s="336"/>
      <c r="AO26" s="336"/>
      <c r="AP26" s="46"/>
      <c r="AQ26" s="48"/>
      <c r="BE26" s="325"/>
    </row>
    <row r="27" spans="2:71" s="2" customFormat="1" ht="14.45" customHeight="1">
      <c r="B27" s="45"/>
      <c r="C27" s="46"/>
      <c r="D27" s="46"/>
      <c r="E27" s="46"/>
      <c r="F27" s="47" t="s">
        <v>43</v>
      </c>
      <c r="G27" s="46"/>
      <c r="H27" s="46"/>
      <c r="I27" s="46"/>
      <c r="J27" s="46"/>
      <c r="K27" s="46"/>
      <c r="L27" s="335">
        <v>0.15</v>
      </c>
      <c r="M27" s="336"/>
      <c r="N27" s="336"/>
      <c r="O27" s="336"/>
      <c r="P27" s="46"/>
      <c r="Q27" s="46"/>
      <c r="R27" s="46"/>
      <c r="S27" s="46"/>
      <c r="T27" s="46"/>
      <c r="U27" s="46"/>
      <c r="V27" s="46"/>
      <c r="W27" s="337">
        <f>ROUND(BA51,2)</f>
        <v>0</v>
      </c>
      <c r="X27" s="336"/>
      <c r="Y27" s="336"/>
      <c r="Z27" s="336"/>
      <c r="AA27" s="336"/>
      <c r="AB27" s="336"/>
      <c r="AC27" s="336"/>
      <c r="AD27" s="336"/>
      <c r="AE27" s="336"/>
      <c r="AF27" s="46"/>
      <c r="AG27" s="46"/>
      <c r="AH27" s="46"/>
      <c r="AI27" s="46"/>
      <c r="AJ27" s="46"/>
      <c r="AK27" s="337">
        <f>ROUND(AW51,2)</f>
        <v>0</v>
      </c>
      <c r="AL27" s="336"/>
      <c r="AM27" s="336"/>
      <c r="AN27" s="336"/>
      <c r="AO27" s="336"/>
      <c r="AP27" s="46"/>
      <c r="AQ27" s="48"/>
      <c r="BE27" s="325"/>
    </row>
    <row r="28" spans="2:71" s="2" customFormat="1" ht="14.45" hidden="1" customHeight="1">
      <c r="B28" s="45"/>
      <c r="C28" s="46"/>
      <c r="D28" s="46"/>
      <c r="E28" s="46"/>
      <c r="F28" s="47" t="s">
        <v>44</v>
      </c>
      <c r="G28" s="46"/>
      <c r="H28" s="46"/>
      <c r="I28" s="46"/>
      <c r="J28" s="46"/>
      <c r="K28" s="46"/>
      <c r="L28" s="335">
        <v>0.21</v>
      </c>
      <c r="M28" s="336"/>
      <c r="N28" s="336"/>
      <c r="O28" s="336"/>
      <c r="P28" s="46"/>
      <c r="Q28" s="46"/>
      <c r="R28" s="46"/>
      <c r="S28" s="46"/>
      <c r="T28" s="46"/>
      <c r="U28" s="46"/>
      <c r="V28" s="46"/>
      <c r="W28" s="337">
        <f>ROUND(BB51,2)</f>
        <v>0</v>
      </c>
      <c r="X28" s="336"/>
      <c r="Y28" s="336"/>
      <c r="Z28" s="336"/>
      <c r="AA28" s="336"/>
      <c r="AB28" s="336"/>
      <c r="AC28" s="336"/>
      <c r="AD28" s="336"/>
      <c r="AE28" s="336"/>
      <c r="AF28" s="46"/>
      <c r="AG28" s="46"/>
      <c r="AH28" s="46"/>
      <c r="AI28" s="46"/>
      <c r="AJ28" s="46"/>
      <c r="AK28" s="337">
        <v>0</v>
      </c>
      <c r="AL28" s="336"/>
      <c r="AM28" s="336"/>
      <c r="AN28" s="336"/>
      <c r="AO28" s="336"/>
      <c r="AP28" s="46"/>
      <c r="AQ28" s="48"/>
      <c r="BE28" s="325"/>
    </row>
    <row r="29" spans="2:71" s="2" customFormat="1" ht="14.45" hidden="1" customHeight="1">
      <c r="B29" s="45"/>
      <c r="C29" s="46"/>
      <c r="D29" s="46"/>
      <c r="E29" s="46"/>
      <c r="F29" s="47" t="s">
        <v>45</v>
      </c>
      <c r="G29" s="46"/>
      <c r="H29" s="46"/>
      <c r="I29" s="46"/>
      <c r="J29" s="46"/>
      <c r="K29" s="46"/>
      <c r="L29" s="335">
        <v>0.15</v>
      </c>
      <c r="M29" s="336"/>
      <c r="N29" s="336"/>
      <c r="O29" s="336"/>
      <c r="P29" s="46"/>
      <c r="Q29" s="46"/>
      <c r="R29" s="46"/>
      <c r="S29" s="46"/>
      <c r="T29" s="46"/>
      <c r="U29" s="46"/>
      <c r="V29" s="46"/>
      <c r="W29" s="337">
        <f>ROUND(BC51,2)</f>
        <v>0</v>
      </c>
      <c r="X29" s="336"/>
      <c r="Y29" s="336"/>
      <c r="Z29" s="336"/>
      <c r="AA29" s="336"/>
      <c r="AB29" s="336"/>
      <c r="AC29" s="336"/>
      <c r="AD29" s="336"/>
      <c r="AE29" s="336"/>
      <c r="AF29" s="46"/>
      <c r="AG29" s="46"/>
      <c r="AH29" s="46"/>
      <c r="AI29" s="46"/>
      <c r="AJ29" s="46"/>
      <c r="AK29" s="337">
        <v>0</v>
      </c>
      <c r="AL29" s="336"/>
      <c r="AM29" s="336"/>
      <c r="AN29" s="336"/>
      <c r="AO29" s="336"/>
      <c r="AP29" s="46"/>
      <c r="AQ29" s="48"/>
      <c r="BE29" s="325"/>
    </row>
    <row r="30" spans="2:71" s="2" customFormat="1" ht="14.45" hidden="1" customHeight="1">
      <c r="B30" s="45"/>
      <c r="C30" s="46"/>
      <c r="D30" s="46"/>
      <c r="E30" s="46"/>
      <c r="F30" s="47" t="s">
        <v>46</v>
      </c>
      <c r="G30" s="46"/>
      <c r="H30" s="46"/>
      <c r="I30" s="46"/>
      <c r="J30" s="46"/>
      <c r="K30" s="46"/>
      <c r="L30" s="335">
        <v>0</v>
      </c>
      <c r="M30" s="336"/>
      <c r="N30" s="336"/>
      <c r="O30" s="336"/>
      <c r="P30" s="46"/>
      <c r="Q30" s="46"/>
      <c r="R30" s="46"/>
      <c r="S30" s="46"/>
      <c r="T30" s="46"/>
      <c r="U30" s="46"/>
      <c r="V30" s="46"/>
      <c r="W30" s="337">
        <f>ROUND(BD51,2)</f>
        <v>0</v>
      </c>
      <c r="X30" s="336"/>
      <c r="Y30" s="336"/>
      <c r="Z30" s="336"/>
      <c r="AA30" s="336"/>
      <c r="AB30" s="336"/>
      <c r="AC30" s="336"/>
      <c r="AD30" s="336"/>
      <c r="AE30" s="336"/>
      <c r="AF30" s="46"/>
      <c r="AG30" s="46"/>
      <c r="AH30" s="46"/>
      <c r="AI30" s="46"/>
      <c r="AJ30" s="46"/>
      <c r="AK30" s="337">
        <v>0</v>
      </c>
      <c r="AL30" s="336"/>
      <c r="AM30" s="336"/>
      <c r="AN30" s="336"/>
      <c r="AO30" s="336"/>
      <c r="AP30" s="46"/>
      <c r="AQ30" s="48"/>
      <c r="BE30" s="325"/>
    </row>
    <row r="31" spans="2:71" s="1" customFormat="1" ht="6.95" customHeight="1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BE31" s="325"/>
    </row>
    <row r="32" spans="2:71" s="1" customFormat="1" ht="25.9" customHeight="1">
      <c r="B32" s="39"/>
      <c r="C32" s="49"/>
      <c r="D32" s="50" t="s">
        <v>47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48</v>
      </c>
      <c r="U32" s="51"/>
      <c r="V32" s="51"/>
      <c r="W32" s="51"/>
      <c r="X32" s="338" t="s">
        <v>49</v>
      </c>
      <c r="Y32" s="339"/>
      <c r="Z32" s="339"/>
      <c r="AA32" s="339"/>
      <c r="AB32" s="339"/>
      <c r="AC32" s="51"/>
      <c r="AD32" s="51"/>
      <c r="AE32" s="51"/>
      <c r="AF32" s="51"/>
      <c r="AG32" s="51"/>
      <c r="AH32" s="51"/>
      <c r="AI32" s="51"/>
      <c r="AJ32" s="51"/>
      <c r="AK32" s="340">
        <f>SUM(AK23:AK30)</f>
        <v>0</v>
      </c>
      <c r="AL32" s="339"/>
      <c r="AM32" s="339"/>
      <c r="AN32" s="339"/>
      <c r="AO32" s="341"/>
      <c r="AP32" s="49"/>
      <c r="AQ32" s="53"/>
      <c r="BE32" s="325"/>
    </row>
    <row r="33" spans="2:56" s="1" customFormat="1" ht="6.95" customHeight="1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</row>
    <row r="34" spans="2:56" s="1" customFormat="1" ht="6.95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5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9"/>
    </row>
    <row r="39" spans="2:56" s="1" customFormat="1" ht="36.950000000000003" customHeight="1">
      <c r="B39" s="39"/>
      <c r="C39" s="60" t="s">
        <v>50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59"/>
    </row>
    <row r="40" spans="2:56" s="1" customFormat="1" ht="6.95" customHeight="1">
      <c r="B40" s="39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59"/>
    </row>
    <row r="41" spans="2:56" s="3" customFormat="1" ht="14.45" customHeight="1">
      <c r="B41" s="62"/>
      <c r="C41" s="63" t="s">
        <v>15</v>
      </c>
      <c r="D41" s="64"/>
      <c r="E41" s="64"/>
      <c r="F41" s="64"/>
      <c r="G41" s="64"/>
      <c r="H41" s="64"/>
      <c r="I41" s="64"/>
      <c r="J41" s="64"/>
      <c r="K41" s="64"/>
      <c r="L41" s="64" t="str">
        <f>K5</f>
        <v>02072020</v>
      </c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5"/>
    </row>
    <row r="42" spans="2:56" s="4" customFormat="1" ht="36.950000000000003" customHeight="1">
      <c r="B42" s="66"/>
      <c r="C42" s="67" t="s">
        <v>18</v>
      </c>
      <c r="D42" s="68"/>
      <c r="E42" s="68"/>
      <c r="F42" s="68"/>
      <c r="G42" s="68"/>
      <c r="H42" s="68"/>
      <c r="I42" s="68"/>
      <c r="J42" s="68"/>
      <c r="K42" s="68"/>
      <c r="L42" s="342" t="str">
        <f>K6</f>
        <v>STAVEBNÍ ÚPRAVY OBJEKTU DPO VOZOVNA PRO TRAMVAJOVÝ SIMULÁTOR</v>
      </c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3"/>
      <c r="AA42" s="343"/>
      <c r="AB42" s="343"/>
      <c r="AC42" s="343"/>
      <c r="AD42" s="343"/>
      <c r="AE42" s="343"/>
      <c r="AF42" s="343"/>
      <c r="AG42" s="343"/>
      <c r="AH42" s="343"/>
      <c r="AI42" s="343"/>
      <c r="AJ42" s="343"/>
      <c r="AK42" s="343"/>
      <c r="AL42" s="343"/>
      <c r="AM42" s="343"/>
      <c r="AN42" s="343"/>
      <c r="AO42" s="343"/>
      <c r="AP42" s="68"/>
      <c r="AQ42" s="68"/>
      <c r="AR42" s="69"/>
    </row>
    <row r="43" spans="2:56" s="1" customFormat="1" ht="6.95" customHeight="1">
      <c r="B43" s="39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59"/>
    </row>
    <row r="44" spans="2:56" s="1" customFormat="1">
      <c r="B44" s="39"/>
      <c r="C44" s="63" t="s">
        <v>23</v>
      </c>
      <c r="D44" s="61"/>
      <c r="E44" s="61"/>
      <c r="F44" s="61"/>
      <c r="G44" s="61"/>
      <c r="H44" s="61"/>
      <c r="I44" s="61"/>
      <c r="J44" s="61"/>
      <c r="K44" s="61"/>
      <c r="L44" s="70" t="str">
        <f>IF(K8="","",K8)</f>
        <v>PORUBA - VOZOVNA DPO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3" t="s">
        <v>25</v>
      </c>
      <c r="AJ44" s="61"/>
      <c r="AK44" s="61"/>
      <c r="AL44" s="61"/>
      <c r="AM44" s="344" t="str">
        <f>IF(AN8= "","",AN8)</f>
        <v>3. 8. 2020</v>
      </c>
      <c r="AN44" s="344"/>
      <c r="AO44" s="61"/>
      <c r="AP44" s="61"/>
      <c r="AQ44" s="61"/>
      <c r="AR44" s="59"/>
    </row>
    <row r="45" spans="2:56" s="1" customFormat="1" ht="6.95" customHeight="1">
      <c r="B45" s="39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59"/>
    </row>
    <row r="46" spans="2:56" s="1" customFormat="1">
      <c r="B46" s="39"/>
      <c r="C46" s="63" t="s">
        <v>27</v>
      </c>
      <c r="D46" s="61"/>
      <c r="E46" s="61"/>
      <c r="F46" s="61"/>
      <c r="G46" s="61"/>
      <c r="H46" s="61"/>
      <c r="I46" s="61"/>
      <c r="J46" s="61"/>
      <c r="K46" s="61"/>
      <c r="L46" s="64" t="str">
        <f>IF(E11= "","",E11)</f>
        <v>DPO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3" t="s">
        <v>33</v>
      </c>
      <c r="AJ46" s="61"/>
      <c r="AK46" s="61"/>
      <c r="AL46" s="61"/>
      <c r="AM46" s="345" t="str">
        <f>IF(E17="","",E17)</f>
        <v>SPAN s.r.o.</v>
      </c>
      <c r="AN46" s="345"/>
      <c r="AO46" s="345"/>
      <c r="AP46" s="345"/>
      <c r="AQ46" s="61"/>
      <c r="AR46" s="59"/>
      <c r="AS46" s="346" t="s">
        <v>51</v>
      </c>
      <c r="AT46" s="347"/>
      <c r="AU46" s="72"/>
      <c r="AV46" s="72"/>
      <c r="AW46" s="72"/>
      <c r="AX46" s="72"/>
      <c r="AY46" s="72"/>
      <c r="AZ46" s="72"/>
      <c r="BA46" s="72"/>
      <c r="BB46" s="72"/>
      <c r="BC46" s="72"/>
      <c r="BD46" s="73"/>
    </row>
    <row r="47" spans="2:56" s="1" customFormat="1">
      <c r="B47" s="39"/>
      <c r="C47" s="63" t="s">
        <v>31</v>
      </c>
      <c r="D47" s="61"/>
      <c r="E47" s="61"/>
      <c r="F47" s="61"/>
      <c r="G47" s="61"/>
      <c r="H47" s="61"/>
      <c r="I47" s="61"/>
      <c r="J47" s="61"/>
      <c r="K47" s="61"/>
      <c r="L47" s="64" t="str">
        <f>IF(E14= "Vyplň údaj","",E14)</f>
        <v/>
      </c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59"/>
      <c r="AS47" s="348"/>
      <c r="AT47" s="349"/>
      <c r="AU47" s="74"/>
      <c r="AV47" s="74"/>
      <c r="AW47" s="74"/>
      <c r="AX47" s="74"/>
      <c r="AY47" s="74"/>
      <c r="AZ47" s="74"/>
      <c r="BA47" s="74"/>
      <c r="BB47" s="74"/>
      <c r="BC47" s="74"/>
      <c r="BD47" s="75"/>
    </row>
    <row r="48" spans="2:56" s="1" customFormat="1" ht="10.9" customHeight="1">
      <c r="B48" s="39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59"/>
      <c r="AS48" s="350"/>
      <c r="AT48" s="351"/>
      <c r="AU48" s="40"/>
      <c r="AV48" s="40"/>
      <c r="AW48" s="40"/>
      <c r="AX48" s="40"/>
      <c r="AY48" s="40"/>
      <c r="AZ48" s="40"/>
      <c r="BA48" s="40"/>
      <c r="BB48" s="40"/>
      <c r="BC48" s="40"/>
      <c r="BD48" s="76"/>
    </row>
    <row r="49" spans="1:91" s="1" customFormat="1" ht="29.25" customHeight="1">
      <c r="B49" s="39"/>
      <c r="C49" s="352" t="s">
        <v>52</v>
      </c>
      <c r="D49" s="353"/>
      <c r="E49" s="353"/>
      <c r="F49" s="353"/>
      <c r="G49" s="353"/>
      <c r="H49" s="77"/>
      <c r="I49" s="354" t="s">
        <v>53</v>
      </c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5" t="s">
        <v>54</v>
      </c>
      <c r="AH49" s="353"/>
      <c r="AI49" s="353"/>
      <c r="AJ49" s="353"/>
      <c r="AK49" s="353"/>
      <c r="AL49" s="353"/>
      <c r="AM49" s="353"/>
      <c r="AN49" s="354" t="s">
        <v>55</v>
      </c>
      <c r="AO49" s="353"/>
      <c r="AP49" s="353"/>
      <c r="AQ49" s="78" t="s">
        <v>56</v>
      </c>
      <c r="AR49" s="59"/>
      <c r="AS49" s="79" t="s">
        <v>57</v>
      </c>
      <c r="AT49" s="80" t="s">
        <v>58</v>
      </c>
      <c r="AU49" s="80" t="s">
        <v>59</v>
      </c>
      <c r="AV49" s="80" t="s">
        <v>60</v>
      </c>
      <c r="AW49" s="80" t="s">
        <v>61</v>
      </c>
      <c r="AX49" s="80" t="s">
        <v>62</v>
      </c>
      <c r="AY49" s="80" t="s">
        <v>63</v>
      </c>
      <c r="AZ49" s="80" t="s">
        <v>64</v>
      </c>
      <c r="BA49" s="80" t="s">
        <v>65</v>
      </c>
      <c r="BB49" s="80" t="s">
        <v>66</v>
      </c>
      <c r="BC49" s="80" t="s">
        <v>67</v>
      </c>
      <c r="BD49" s="81" t="s">
        <v>68</v>
      </c>
    </row>
    <row r="50" spans="1:91" s="1" customFormat="1" ht="10.9" customHeight="1">
      <c r="B50" s="39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59"/>
      <c r="AS50" s="82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4"/>
    </row>
    <row r="51" spans="1:91" s="4" customFormat="1" ht="32.450000000000003" customHeight="1">
      <c r="B51" s="66"/>
      <c r="C51" s="85" t="s">
        <v>69</v>
      </c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359">
        <f>ROUND(SUM(AG52:AG58),2)</f>
        <v>0</v>
      </c>
      <c r="AH51" s="359"/>
      <c r="AI51" s="359"/>
      <c r="AJ51" s="359"/>
      <c r="AK51" s="359"/>
      <c r="AL51" s="359"/>
      <c r="AM51" s="359"/>
      <c r="AN51" s="360">
        <f t="shared" ref="AN51:AN58" si="0">SUM(AG51,AT51)</f>
        <v>0</v>
      </c>
      <c r="AO51" s="360"/>
      <c r="AP51" s="360"/>
      <c r="AQ51" s="87" t="s">
        <v>21</v>
      </c>
      <c r="AR51" s="69"/>
      <c r="AS51" s="88">
        <f>ROUND(SUM(AS52:AS58),2)</f>
        <v>0</v>
      </c>
      <c r="AT51" s="89">
        <f t="shared" ref="AT51:AT58" si="1">ROUND(SUM(AV51:AW51),2)</f>
        <v>0</v>
      </c>
      <c r="AU51" s="90">
        <f>ROUND(SUM(AU52:AU58),5)</f>
        <v>0</v>
      </c>
      <c r="AV51" s="89">
        <f>ROUND(AZ51*L26,2)</f>
        <v>0</v>
      </c>
      <c r="AW51" s="89">
        <f>ROUND(BA51*L27,2)</f>
        <v>0</v>
      </c>
      <c r="AX51" s="89">
        <f>ROUND(BB51*L26,2)</f>
        <v>0</v>
      </c>
      <c r="AY51" s="89">
        <f>ROUND(BC51*L27,2)</f>
        <v>0</v>
      </c>
      <c r="AZ51" s="89">
        <f>ROUND(SUM(AZ52:AZ58),2)</f>
        <v>0</v>
      </c>
      <c r="BA51" s="89">
        <f>ROUND(SUM(BA52:BA58),2)</f>
        <v>0</v>
      </c>
      <c r="BB51" s="89">
        <f>ROUND(SUM(BB52:BB58),2)</f>
        <v>0</v>
      </c>
      <c r="BC51" s="89">
        <f>ROUND(SUM(BC52:BC58),2)</f>
        <v>0</v>
      </c>
      <c r="BD51" s="91">
        <f>ROUND(SUM(BD52:BD58),2)</f>
        <v>0</v>
      </c>
      <c r="BS51" s="92" t="s">
        <v>70</v>
      </c>
      <c r="BT51" s="92" t="s">
        <v>71</v>
      </c>
      <c r="BU51" s="93" t="s">
        <v>72</v>
      </c>
      <c r="BV51" s="92" t="s">
        <v>73</v>
      </c>
      <c r="BW51" s="92" t="s">
        <v>7</v>
      </c>
      <c r="BX51" s="92" t="s">
        <v>74</v>
      </c>
      <c r="CL51" s="92" t="s">
        <v>21</v>
      </c>
    </row>
    <row r="52" spans="1:91" s="5" customFormat="1" ht="47.25" customHeight="1">
      <c r="A52" s="94" t="s">
        <v>75</v>
      </c>
      <c r="B52" s="95"/>
      <c r="C52" s="96"/>
      <c r="D52" s="358" t="s">
        <v>76</v>
      </c>
      <c r="E52" s="358"/>
      <c r="F52" s="358"/>
      <c r="G52" s="358"/>
      <c r="H52" s="358"/>
      <c r="I52" s="97"/>
      <c r="J52" s="358" t="s">
        <v>77</v>
      </c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  <c r="AD52" s="358"/>
      <c r="AE52" s="358"/>
      <c r="AF52" s="358"/>
      <c r="AG52" s="356">
        <f>'BOURACÍ PRÁCE - STAVEBNÍ ...'!J27</f>
        <v>0</v>
      </c>
      <c r="AH52" s="357"/>
      <c r="AI52" s="357"/>
      <c r="AJ52" s="357"/>
      <c r="AK52" s="357"/>
      <c r="AL52" s="357"/>
      <c r="AM52" s="357"/>
      <c r="AN52" s="356">
        <f t="shared" si="0"/>
        <v>0</v>
      </c>
      <c r="AO52" s="357"/>
      <c r="AP52" s="357"/>
      <c r="AQ52" s="98" t="s">
        <v>78</v>
      </c>
      <c r="AR52" s="99"/>
      <c r="AS52" s="100">
        <v>0</v>
      </c>
      <c r="AT52" s="101">
        <f t="shared" si="1"/>
        <v>0</v>
      </c>
      <c r="AU52" s="102">
        <f>'BOURACÍ PRÁCE - STAVEBNÍ ...'!P86</f>
        <v>0</v>
      </c>
      <c r="AV52" s="101">
        <f>'BOURACÍ PRÁCE - STAVEBNÍ ...'!J30</f>
        <v>0</v>
      </c>
      <c r="AW52" s="101">
        <f>'BOURACÍ PRÁCE - STAVEBNÍ ...'!J31</f>
        <v>0</v>
      </c>
      <c r="AX52" s="101">
        <f>'BOURACÍ PRÁCE - STAVEBNÍ ...'!J32</f>
        <v>0</v>
      </c>
      <c r="AY52" s="101">
        <f>'BOURACÍ PRÁCE - STAVEBNÍ ...'!J33</f>
        <v>0</v>
      </c>
      <c r="AZ52" s="101">
        <f>'BOURACÍ PRÁCE - STAVEBNÍ ...'!F30</f>
        <v>0</v>
      </c>
      <c r="BA52" s="101">
        <f>'BOURACÍ PRÁCE - STAVEBNÍ ...'!F31</f>
        <v>0</v>
      </c>
      <c r="BB52" s="101">
        <f>'BOURACÍ PRÁCE - STAVEBNÍ ...'!F32</f>
        <v>0</v>
      </c>
      <c r="BC52" s="101">
        <f>'BOURACÍ PRÁCE - STAVEBNÍ ...'!F33</f>
        <v>0</v>
      </c>
      <c r="BD52" s="103">
        <f>'BOURACÍ PRÁCE - STAVEBNÍ ...'!F34</f>
        <v>0</v>
      </c>
      <c r="BT52" s="104" t="s">
        <v>79</v>
      </c>
      <c r="BV52" s="104" t="s">
        <v>73</v>
      </c>
      <c r="BW52" s="104" t="s">
        <v>80</v>
      </c>
      <c r="BX52" s="104" t="s">
        <v>7</v>
      </c>
      <c r="CL52" s="104" t="s">
        <v>21</v>
      </c>
      <c r="CM52" s="104" t="s">
        <v>81</v>
      </c>
    </row>
    <row r="53" spans="1:91" s="5" customFormat="1" ht="47.25" customHeight="1">
      <c r="A53" s="94" t="s">
        <v>75</v>
      </c>
      <c r="B53" s="95"/>
      <c r="C53" s="96"/>
      <c r="D53" s="358" t="s">
        <v>82</v>
      </c>
      <c r="E53" s="358"/>
      <c r="F53" s="358"/>
      <c r="G53" s="358"/>
      <c r="H53" s="358"/>
      <c r="I53" s="97"/>
      <c r="J53" s="358" t="s">
        <v>83</v>
      </c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6">
        <f>'ELEKTROINSTALACE - DPO si...'!J27</f>
        <v>0</v>
      </c>
      <c r="AH53" s="357"/>
      <c r="AI53" s="357"/>
      <c r="AJ53" s="357"/>
      <c r="AK53" s="357"/>
      <c r="AL53" s="357"/>
      <c r="AM53" s="357"/>
      <c r="AN53" s="356">
        <f t="shared" si="0"/>
        <v>0</v>
      </c>
      <c r="AO53" s="357"/>
      <c r="AP53" s="357"/>
      <c r="AQ53" s="98" t="s">
        <v>78</v>
      </c>
      <c r="AR53" s="99"/>
      <c r="AS53" s="100">
        <v>0</v>
      </c>
      <c r="AT53" s="101">
        <f t="shared" si="1"/>
        <v>0</v>
      </c>
      <c r="AU53" s="102">
        <f>'ELEKTROINSTALACE - DPO si...'!P76</f>
        <v>0</v>
      </c>
      <c r="AV53" s="101">
        <f>'ELEKTROINSTALACE - DPO si...'!J30</f>
        <v>0</v>
      </c>
      <c r="AW53" s="101">
        <f>'ELEKTROINSTALACE - DPO si...'!J31</f>
        <v>0</v>
      </c>
      <c r="AX53" s="101">
        <f>'ELEKTROINSTALACE - DPO si...'!J32</f>
        <v>0</v>
      </c>
      <c r="AY53" s="101">
        <f>'ELEKTROINSTALACE - DPO si...'!J33</f>
        <v>0</v>
      </c>
      <c r="AZ53" s="101">
        <f>'ELEKTROINSTALACE - DPO si...'!F30</f>
        <v>0</v>
      </c>
      <c r="BA53" s="101">
        <f>'ELEKTROINSTALACE - DPO si...'!F31</f>
        <v>0</v>
      </c>
      <c r="BB53" s="101">
        <f>'ELEKTROINSTALACE - DPO si...'!F32</f>
        <v>0</v>
      </c>
      <c r="BC53" s="101">
        <f>'ELEKTROINSTALACE - DPO si...'!F33</f>
        <v>0</v>
      </c>
      <c r="BD53" s="103">
        <f>'ELEKTROINSTALACE - DPO si...'!F34</f>
        <v>0</v>
      </c>
      <c r="BT53" s="104" t="s">
        <v>79</v>
      </c>
      <c r="BV53" s="104" t="s">
        <v>73</v>
      </c>
      <c r="BW53" s="104" t="s">
        <v>84</v>
      </c>
      <c r="BX53" s="104" t="s">
        <v>7</v>
      </c>
      <c r="CL53" s="104" t="s">
        <v>21</v>
      </c>
      <c r="CM53" s="104" t="s">
        <v>81</v>
      </c>
    </row>
    <row r="54" spans="1:91" s="5" customFormat="1" ht="47.25" customHeight="1">
      <c r="A54" s="94" t="s">
        <v>75</v>
      </c>
      <c r="B54" s="95"/>
      <c r="C54" s="96"/>
      <c r="D54" s="358" t="s">
        <v>85</v>
      </c>
      <c r="E54" s="358"/>
      <c r="F54" s="358"/>
      <c r="G54" s="358"/>
      <c r="H54" s="358"/>
      <c r="I54" s="97"/>
      <c r="J54" s="358" t="s">
        <v>86</v>
      </c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6">
        <f>'VZDUCHOTECHNIKA - VZT 1 -...'!J27</f>
        <v>0</v>
      </c>
      <c r="AH54" s="357"/>
      <c r="AI54" s="357"/>
      <c r="AJ54" s="357"/>
      <c r="AK54" s="357"/>
      <c r="AL54" s="357"/>
      <c r="AM54" s="357"/>
      <c r="AN54" s="356">
        <f t="shared" si="0"/>
        <v>0</v>
      </c>
      <c r="AO54" s="357"/>
      <c r="AP54" s="357"/>
      <c r="AQ54" s="98" t="s">
        <v>78</v>
      </c>
      <c r="AR54" s="99"/>
      <c r="AS54" s="100">
        <v>0</v>
      </c>
      <c r="AT54" s="101">
        <f t="shared" si="1"/>
        <v>0</v>
      </c>
      <c r="AU54" s="102">
        <f>'VZDUCHOTECHNIKA - VZT 1 -...'!P76</f>
        <v>0</v>
      </c>
      <c r="AV54" s="101">
        <f>'VZDUCHOTECHNIKA - VZT 1 -...'!J30</f>
        <v>0</v>
      </c>
      <c r="AW54" s="101">
        <f>'VZDUCHOTECHNIKA - VZT 1 -...'!J31</f>
        <v>0</v>
      </c>
      <c r="AX54" s="101">
        <f>'VZDUCHOTECHNIKA - VZT 1 -...'!J32</f>
        <v>0</v>
      </c>
      <c r="AY54" s="101">
        <f>'VZDUCHOTECHNIKA - VZT 1 -...'!J33</f>
        <v>0</v>
      </c>
      <c r="AZ54" s="101">
        <f>'VZDUCHOTECHNIKA - VZT 1 -...'!F30</f>
        <v>0</v>
      </c>
      <c r="BA54" s="101">
        <f>'VZDUCHOTECHNIKA - VZT 1 -...'!F31</f>
        <v>0</v>
      </c>
      <c r="BB54" s="101">
        <f>'VZDUCHOTECHNIKA - VZT 1 -...'!F32</f>
        <v>0</v>
      </c>
      <c r="BC54" s="101">
        <f>'VZDUCHOTECHNIKA - VZT 1 -...'!F33</f>
        <v>0</v>
      </c>
      <c r="BD54" s="103">
        <f>'VZDUCHOTECHNIKA - VZT 1 -...'!F34</f>
        <v>0</v>
      </c>
      <c r="BT54" s="104" t="s">
        <v>79</v>
      </c>
      <c r="BV54" s="104" t="s">
        <v>73</v>
      </c>
      <c r="BW54" s="104" t="s">
        <v>87</v>
      </c>
      <c r="BX54" s="104" t="s">
        <v>7</v>
      </c>
      <c r="CL54" s="104" t="s">
        <v>21</v>
      </c>
      <c r="CM54" s="104" t="s">
        <v>81</v>
      </c>
    </row>
    <row r="55" spans="1:91" s="5" customFormat="1" ht="47.25" customHeight="1">
      <c r="A55" s="94" t="s">
        <v>75</v>
      </c>
      <c r="B55" s="95"/>
      <c r="C55" s="96"/>
      <c r="D55" s="358" t="s">
        <v>88</v>
      </c>
      <c r="E55" s="358"/>
      <c r="F55" s="358"/>
      <c r="G55" s="358"/>
      <c r="H55" s="358"/>
      <c r="I55" s="97"/>
      <c r="J55" s="358" t="s">
        <v>89</v>
      </c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6">
        <f>'VZDUCHOTECHNIKA2 - VZT2'!J27</f>
        <v>0</v>
      </c>
      <c r="AH55" s="357"/>
      <c r="AI55" s="357"/>
      <c r="AJ55" s="357"/>
      <c r="AK55" s="357"/>
      <c r="AL55" s="357"/>
      <c r="AM55" s="357"/>
      <c r="AN55" s="356">
        <f t="shared" si="0"/>
        <v>0</v>
      </c>
      <c r="AO55" s="357"/>
      <c r="AP55" s="357"/>
      <c r="AQ55" s="98" t="s">
        <v>78</v>
      </c>
      <c r="AR55" s="99"/>
      <c r="AS55" s="100">
        <v>0</v>
      </c>
      <c r="AT55" s="101">
        <f t="shared" si="1"/>
        <v>0</v>
      </c>
      <c r="AU55" s="102">
        <f>'VZDUCHOTECHNIKA2 - VZT2'!P76</f>
        <v>0</v>
      </c>
      <c r="AV55" s="101">
        <f>'VZDUCHOTECHNIKA2 - VZT2'!J30</f>
        <v>0</v>
      </c>
      <c r="AW55" s="101">
        <f>'VZDUCHOTECHNIKA2 - VZT2'!J31</f>
        <v>0</v>
      </c>
      <c r="AX55" s="101">
        <f>'VZDUCHOTECHNIKA2 - VZT2'!J32</f>
        <v>0</v>
      </c>
      <c r="AY55" s="101">
        <f>'VZDUCHOTECHNIKA2 - VZT2'!J33</f>
        <v>0</v>
      </c>
      <c r="AZ55" s="101">
        <f>'VZDUCHOTECHNIKA2 - VZT2'!F30</f>
        <v>0</v>
      </c>
      <c r="BA55" s="101">
        <f>'VZDUCHOTECHNIKA2 - VZT2'!F31</f>
        <v>0</v>
      </c>
      <c r="BB55" s="101">
        <f>'VZDUCHOTECHNIKA2 - VZT2'!F32</f>
        <v>0</v>
      </c>
      <c r="BC55" s="101">
        <f>'VZDUCHOTECHNIKA2 - VZT2'!F33</f>
        <v>0</v>
      </c>
      <c r="BD55" s="103">
        <f>'VZDUCHOTECHNIKA2 - VZT2'!F34</f>
        <v>0</v>
      </c>
      <c r="BT55" s="104" t="s">
        <v>79</v>
      </c>
      <c r="BV55" s="104" t="s">
        <v>73</v>
      </c>
      <c r="BW55" s="104" t="s">
        <v>90</v>
      </c>
      <c r="BX55" s="104" t="s">
        <v>7</v>
      </c>
      <c r="CL55" s="104" t="s">
        <v>21</v>
      </c>
      <c r="CM55" s="104" t="s">
        <v>81</v>
      </c>
    </row>
    <row r="56" spans="1:91" s="5" customFormat="1" ht="47.25" customHeight="1">
      <c r="A56" s="94" t="s">
        <v>75</v>
      </c>
      <c r="B56" s="95"/>
      <c r="C56" s="96"/>
      <c r="D56" s="358" t="s">
        <v>91</v>
      </c>
      <c r="E56" s="358"/>
      <c r="F56" s="358"/>
      <c r="G56" s="358"/>
      <c r="H56" s="358"/>
      <c r="I56" s="97"/>
      <c r="J56" s="358" t="s">
        <v>92</v>
      </c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6">
        <f>'VZDUCHOTECHNIKA3 - VZT3'!J27</f>
        <v>0</v>
      </c>
      <c r="AH56" s="357"/>
      <c r="AI56" s="357"/>
      <c r="AJ56" s="357"/>
      <c r="AK56" s="357"/>
      <c r="AL56" s="357"/>
      <c r="AM56" s="357"/>
      <c r="AN56" s="356">
        <f t="shared" si="0"/>
        <v>0</v>
      </c>
      <c r="AO56" s="357"/>
      <c r="AP56" s="357"/>
      <c r="AQ56" s="98" t="s">
        <v>78</v>
      </c>
      <c r="AR56" s="99"/>
      <c r="AS56" s="100">
        <v>0</v>
      </c>
      <c r="AT56" s="101">
        <f t="shared" si="1"/>
        <v>0</v>
      </c>
      <c r="AU56" s="102">
        <f>'VZDUCHOTECHNIKA3 - VZT3'!P77</f>
        <v>0</v>
      </c>
      <c r="AV56" s="101">
        <f>'VZDUCHOTECHNIKA3 - VZT3'!J30</f>
        <v>0</v>
      </c>
      <c r="AW56" s="101">
        <f>'VZDUCHOTECHNIKA3 - VZT3'!J31</f>
        <v>0</v>
      </c>
      <c r="AX56" s="101">
        <f>'VZDUCHOTECHNIKA3 - VZT3'!J32</f>
        <v>0</v>
      </c>
      <c r="AY56" s="101">
        <f>'VZDUCHOTECHNIKA3 - VZT3'!J33</f>
        <v>0</v>
      </c>
      <c r="AZ56" s="101">
        <f>'VZDUCHOTECHNIKA3 - VZT3'!F30</f>
        <v>0</v>
      </c>
      <c r="BA56" s="101">
        <f>'VZDUCHOTECHNIKA3 - VZT3'!F31</f>
        <v>0</v>
      </c>
      <c r="BB56" s="101">
        <f>'VZDUCHOTECHNIKA3 - VZT3'!F32</f>
        <v>0</v>
      </c>
      <c r="BC56" s="101">
        <f>'VZDUCHOTECHNIKA3 - VZT3'!F33</f>
        <v>0</v>
      </c>
      <c r="BD56" s="103">
        <f>'VZDUCHOTECHNIKA3 - VZT3'!F34</f>
        <v>0</v>
      </c>
      <c r="BT56" s="104" t="s">
        <v>79</v>
      </c>
      <c r="BV56" s="104" t="s">
        <v>73</v>
      </c>
      <c r="BW56" s="104" t="s">
        <v>93</v>
      </c>
      <c r="BX56" s="104" t="s">
        <v>7</v>
      </c>
      <c r="CL56" s="104" t="s">
        <v>21</v>
      </c>
      <c r="CM56" s="104" t="s">
        <v>81</v>
      </c>
    </row>
    <row r="57" spans="1:91" s="5" customFormat="1" ht="47.25" customHeight="1">
      <c r="A57" s="94" t="s">
        <v>75</v>
      </c>
      <c r="B57" s="95"/>
      <c r="C57" s="96"/>
      <c r="D57" s="358" t="s">
        <v>94</v>
      </c>
      <c r="E57" s="358"/>
      <c r="F57" s="358"/>
      <c r="G57" s="358"/>
      <c r="H57" s="358"/>
      <c r="I57" s="97"/>
      <c r="J57" s="358" t="s">
        <v>95</v>
      </c>
      <c r="K57" s="358"/>
      <c r="L57" s="358"/>
      <c r="M57" s="358"/>
      <c r="N57" s="358"/>
      <c r="O57" s="358"/>
      <c r="P57" s="358"/>
      <c r="Q57" s="358"/>
      <c r="R57" s="358"/>
      <c r="S57" s="358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6">
        <f>'ZDRAVOTECHNIKA - ROZPOČET'!J27</f>
        <v>0</v>
      </c>
      <c r="AH57" s="357"/>
      <c r="AI57" s="357"/>
      <c r="AJ57" s="357"/>
      <c r="AK57" s="357"/>
      <c r="AL57" s="357"/>
      <c r="AM57" s="357"/>
      <c r="AN57" s="356">
        <f t="shared" si="0"/>
        <v>0</v>
      </c>
      <c r="AO57" s="357"/>
      <c r="AP57" s="357"/>
      <c r="AQ57" s="98" t="s">
        <v>78</v>
      </c>
      <c r="AR57" s="99"/>
      <c r="AS57" s="100">
        <v>0</v>
      </c>
      <c r="AT57" s="101">
        <f t="shared" si="1"/>
        <v>0</v>
      </c>
      <c r="AU57" s="102">
        <f>'ZDRAVOTECHNIKA - ROZPOČET'!P79</f>
        <v>0</v>
      </c>
      <c r="AV57" s="101">
        <f>'ZDRAVOTECHNIKA - ROZPOČET'!J30</f>
        <v>0</v>
      </c>
      <c r="AW57" s="101">
        <f>'ZDRAVOTECHNIKA - ROZPOČET'!J31</f>
        <v>0</v>
      </c>
      <c r="AX57" s="101">
        <f>'ZDRAVOTECHNIKA - ROZPOČET'!J32</f>
        <v>0</v>
      </c>
      <c r="AY57" s="101">
        <f>'ZDRAVOTECHNIKA - ROZPOČET'!J33</f>
        <v>0</v>
      </c>
      <c r="AZ57" s="101">
        <f>'ZDRAVOTECHNIKA - ROZPOČET'!F30</f>
        <v>0</v>
      </c>
      <c r="BA57" s="101">
        <f>'ZDRAVOTECHNIKA - ROZPOČET'!F31</f>
        <v>0</v>
      </c>
      <c r="BB57" s="101">
        <f>'ZDRAVOTECHNIKA - ROZPOČET'!F32</f>
        <v>0</v>
      </c>
      <c r="BC57" s="101">
        <f>'ZDRAVOTECHNIKA - ROZPOČET'!F33</f>
        <v>0</v>
      </c>
      <c r="BD57" s="103">
        <f>'ZDRAVOTECHNIKA - ROZPOČET'!F34</f>
        <v>0</v>
      </c>
      <c r="BT57" s="104" t="s">
        <v>79</v>
      </c>
      <c r="BV57" s="104" t="s">
        <v>73</v>
      </c>
      <c r="BW57" s="104" t="s">
        <v>96</v>
      </c>
      <c r="BX57" s="104" t="s">
        <v>7</v>
      </c>
      <c r="CL57" s="104" t="s">
        <v>21</v>
      </c>
      <c r="CM57" s="104" t="s">
        <v>81</v>
      </c>
    </row>
    <row r="58" spans="1:91" s="5" customFormat="1" ht="47.25" customHeight="1">
      <c r="A58" s="94" t="s">
        <v>75</v>
      </c>
      <c r="B58" s="95"/>
      <c r="C58" s="96"/>
      <c r="D58" s="358" t="s">
        <v>77</v>
      </c>
      <c r="E58" s="358"/>
      <c r="F58" s="358"/>
      <c r="G58" s="358"/>
      <c r="H58" s="358"/>
      <c r="I58" s="97"/>
      <c r="J58" s="358" t="s">
        <v>97</v>
      </c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6">
        <f>'STAVEBNÍ ČÁST - HSV+PSV'!J27</f>
        <v>0</v>
      </c>
      <c r="AH58" s="357"/>
      <c r="AI58" s="357"/>
      <c r="AJ58" s="357"/>
      <c r="AK58" s="357"/>
      <c r="AL58" s="357"/>
      <c r="AM58" s="357"/>
      <c r="AN58" s="356">
        <f t="shared" si="0"/>
        <v>0</v>
      </c>
      <c r="AO58" s="357"/>
      <c r="AP58" s="357"/>
      <c r="AQ58" s="98" t="s">
        <v>78</v>
      </c>
      <c r="AR58" s="99"/>
      <c r="AS58" s="105">
        <v>0</v>
      </c>
      <c r="AT58" s="106">
        <f t="shared" si="1"/>
        <v>0</v>
      </c>
      <c r="AU58" s="107">
        <f>'STAVEBNÍ ČÁST - HSV+PSV'!P122</f>
        <v>0</v>
      </c>
      <c r="AV58" s="106">
        <f>'STAVEBNÍ ČÁST - HSV+PSV'!J30</f>
        <v>0</v>
      </c>
      <c r="AW58" s="106">
        <f>'STAVEBNÍ ČÁST - HSV+PSV'!J31</f>
        <v>0</v>
      </c>
      <c r="AX58" s="106">
        <f>'STAVEBNÍ ČÁST - HSV+PSV'!J32</f>
        <v>0</v>
      </c>
      <c r="AY58" s="106">
        <f>'STAVEBNÍ ČÁST - HSV+PSV'!J33</f>
        <v>0</v>
      </c>
      <c r="AZ58" s="106">
        <f>'STAVEBNÍ ČÁST - HSV+PSV'!F30</f>
        <v>0</v>
      </c>
      <c r="BA58" s="106">
        <f>'STAVEBNÍ ČÁST - HSV+PSV'!F31</f>
        <v>0</v>
      </c>
      <c r="BB58" s="106">
        <f>'STAVEBNÍ ČÁST - HSV+PSV'!F32</f>
        <v>0</v>
      </c>
      <c r="BC58" s="106">
        <f>'STAVEBNÍ ČÁST - HSV+PSV'!F33</f>
        <v>0</v>
      </c>
      <c r="BD58" s="108">
        <f>'STAVEBNÍ ČÁST - HSV+PSV'!F34</f>
        <v>0</v>
      </c>
      <c r="BT58" s="104" t="s">
        <v>79</v>
      </c>
      <c r="BV58" s="104" t="s">
        <v>73</v>
      </c>
      <c r="BW58" s="104" t="s">
        <v>98</v>
      </c>
      <c r="BX58" s="104" t="s">
        <v>7</v>
      </c>
      <c r="CL58" s="104" t="s">
        <v>21</v>
      </c>
      <c r="CM58" s="104" t="s">
        <v>81</v>
      </c>
    </row>
    <row r="59" spans="1:91" s="1" customFormat="1" ht="30" customHeight="1">
      <c r="B59" s="39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59"/>
    </row>
    <row r="60" spans="1:91" s="1" customFormat="1" ht="6.95" customHeight="1"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9"/>
    </row>
  </sheetData>
  <sheetProtection algorithmName="SHA-512" hashValue="jesFBoGah7uXsu8/mXdSvOuSk0PJoz9LoA4n+byhYWBKdTgimMPIQNeFtzRRx8HnZvHuWb3hiSq/ZlSjjLLt8Q==" saltValue="E3lGE1kVoEiAA2gDQHw/GrumpbeXr758R3hTEGq8IYn1QX6s8gnruIQqit4qKsSGT5l2ZaldhcUTh7rYcA57Rg==" spinCount="100000" sheet="1" objects="1" scenarios="1" formatColumns="0" formatRows="0"/>
  <mergeCells count="65">
    <mergeCell ref="AR2:BE2"/>
    <mergeCell ref="AN58:AP58"/>
    <mergeCell ref="AG58:AM58"/>
    <mergeCell ref="D58:H58"/>
    <mergeCell ref="J58:AF58"/>
    <mergeCell ref="AG51:AM51"/>
    <mergeCell ref="AN51:AP51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BOURACÍ PRÁCE - STAVEBNÍ ...'!C2" display="/"/>
    <hyperlink ref="A53" location="'ELEKTROINSTALACE - DPO si...'!C2" display="/"/>
    <hyperlink ref="A54" location="'VZDUCHOTECHNIKA - VZT 1 -...'!C2" display="/"/>
    <hyperlink ref="A55" location="'VZDUCHOTECHNIKA2 - VZT2'!C2" display="/"/>
    <hyperlink ref="A56" location="'VZDUCHOTECHNIKA3 - VZT3'!C2" display="/"/>
    <hyperlink ref="A57" location="'ZDRAVOTECHNIKA - ROZPOČET'!C2" display="/"/>
    <hyperlink ref="A58" location="'STAVEBNÍ ČÁST - HSV+PSV'!C2" display="/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99</v>
      </c>
      <c r="G1" s="370" t="s">
        <v>100</v>
      </c>
      <c r="H1" s="370"/>
      <c r="I1" s="113"/>
      <c r="J1" s="112" t="s">
        <v>101</v>
      </c>
      <c r="K1" s="111" t="s">
        <v>102</v>
      </c>
      <c r="L1" s="112" t="s">
        <v>103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22" t="s">
        <v>80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81</v>
      </c>
    </row>
    <row r="4" spans="1:70" ht="36.950000000000003" customHeight="1">
      <c r="B4" s="26"/>
      <c r="C4" s="27"/>
      <c r="D4" s="28" t="s">
        <v>104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2" t="str">
        <f>'Rekapitulace stavby'!K6</f>
        <v>STAVEBNÍ ÚPRAVY OBJEKTU DPO VOZOVNA PRO TRAMVAJOVÝ SIMULÁTOR</v>
      </c>
      <c r="F7" s="363"/>
      <c r="G7" s="363"/>
      <c r="H7" s="363"/>
      <c r="I7" s="115"/>
      <c r="J7" s="27"/>
      <c r="K7" s="29"/>
    </row>
    <row r="8" spans="1:70" s="1" customFormat="1">
      <c r="B8" s="39"/>
      <c r="C8" s="40"/>
      <c r="D8" s="35" t="s">
        <v>105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4" t="s">
        <v>106</v>
      </c>
      <c r="F9" s="365"/>
      <c r="G9" s="365"/>
      <c r="H9" s="365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107</v>
      </c>
      <c r="G12" s="40"/>
      <c r="H12" s="40"/>
      <c r="I12" s="117" t="s">
        <v>25</v>
      </c>
      <c r="J12" s="118" t="str">
        <f>'Rekapitulace stavby'!AN8</f>
        <v>3. 8. 2020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>DPO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28</v>
      </c>
      <c r="J20" s="33" t="s">
        <v>21</v>
      </c>
      <c r="K20" s="43"/>
    </row>
    <row r="21" spans="2:11" s="1" customFormat="1" ht="18" customHeight="1">
      <c r="B21" s="39"/>
      <c r="C21" s="40"/>
      <c r="D21" s="40"/>
      <c r="E21" s="33" t="s">
        <v>108</v>
      </c>
      <c r="F21" s="40"/>
      <c r="G21" s="40"/>
      <c r="H21" s="40"/>
      <c r="I21" s="117" t="s">
        <v>30</v>
      </c>
      <c r="J21" s="33" t="s">
        <v>21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36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31" t="s">
        <v>21</v>
      </c>
      <c r="F24" s="331"/>
      <c r="G24" s="331"/>
      <c r="H24" s="331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37</v>
      </c>
      <c r="E27" s="40"/>
      <c r="F27" s="40"/>
      <c r="G27" s="40"/>
      <c r="H27" s="40"/>
      <c r="I27" s="116"/>
      <c r="J27" s="126">
        <f>ROUND(J86,2)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39</v>
      </c>
      <c r="G29" s="40"/>
      <c r="H29" s="40"/>
      <c r="I29" s="127" t="s">
        <v>38</v>
      </c>
      <c r="J29" s="44" t="s">
        <v>40</v>
      </c>
      <c r="K29" s="43"/>
    </row>
    <row r="30" spans="2:11" s="1" customFormat="1" ht="14.45" customHeight="1">
      <c r="B30" s="39"/>
      <c r="C30" s="40"/>
      <c r="D30" s="47" t="s">
        <v>41</v>
      </c>
      <c r="E30" s="47" t="s">
        <v>42</v>
      </c>
      <c r="F30" s="128">
        <f>ROUND(SUM(BE86:BE136), 2)</f>
        <v>0</v>
      </c>
      <c r="G30" s="40"/>
      <c r="H30" s="40"/>
      <c r="I30" s="129">
        <v>0.21</v>
      </c>
      <c r="J30" s="128">
        <f>ROUND(ROUND((SUM(BE86:BE136)),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43</v>
      </c>
      <c r="F31" s="128">
        <f>ROUND(SUM(BF86:BF136), 2)</f>
        <v>0</v>
      </c>
      <c r="G31" s="40"/>
      <c r="H31" s="40"/>
      <c r="I31" s="129">
        <v>0.15</v>
      </c>
      <c r="J31" s="128">
        <f>ROUND(ROUND((SUM(BF86:BF136)),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44</v>
      </c>
      <c r="F32" s="128">
        <f>ROUND(SUM(BG86:BG136),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45</v>
      </c>
      <c r="F33" s="128">
        <f>ROUND(SUM(BH86:BH136),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46</v>
      </c>
      <c r="F34" s="128">
        <f>ROUND(SUM(BI86:BI136),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47</v>
      </c>
      <c r="E36" s="77"/>
      <c r="F36" s="77"/>
      <c r="G36" s="132" t="s">
        <v>48</v>
      </c>
      <c r="H36" s="133" t="s">
        <v>49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109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2" t="str">
        <f>E7</f>
        <v>STAVEBNÍ ÚPRAVY OBJEKTU DPO VOZOVNA PRO TRAMVAJOVÝ SIMULÁTOR</v>
      </c>
      <c r="F45" s="363"/>
      <c r="G45" s="363"/>
      <c r="H45" s="363"/>
      <c r="I45" s="116"/>
      <c r="J45" s="40"/>
      <c r="K45" s="43"/>
    </row>
    <row r="46" spans="2:11" s="1" customFormat="1" ht="14.45" customHeight="1">
      <c r="B46" s="39"/>
      <c r="C46" s="35" t="s">
        <v>105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4" t="str">
        <f>E9</f>
        <v>BOURACÍ PRÁCE - STAVEBNÍ ČÁST</v>
      </c>
      <c r="F47" s="365"/>
      <c r="G47" s="365"/>
      <c r="H47" s="365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>OSTRAVA - PORUBA</v>
      </c>
      <c r="G49" s="40"/>
      <c r="H49" s="40"/>
      <c r="I49" s="117" t="s">
        <v>25</v>
      </c>
      <c r="J49" s="118" t="str">
        <f>IF(J12="","",J12)</f>
        <v>3. 8. 2020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27</v>
      </c>
      <c r="D51" s="40"/>
      <c r="E51" s="40"/>
      <c r="F51" s="33" t="str">
        <f>E15</f>
        <v>DPO</v>
      </c>
      <c r="G51" s="40"/>
      <c r="H51" s="40"/>
      <c r="I51" s="117" t="s">
        <v>33</v>
      </c>
      <c r="J51" s="331" t="str">
        <f>E21</f>
        <v>SPAN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6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110</v>
      </c>
      <c r="D54" s="130"/>
      <c r="E54" s="130"/>
      <c r="F54" s="130"/>
      <c r="G54" s="130"/>
      <c r="H54" s="130"/>
      <c r="I54" s="143"/>
      <c r="J54" s="144" t="s">
        <v>111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112</v>
      </c>
      <c r="D56" s="40"/>
      <c r="E56" s="40"/>
      <c r="F56" s="40"/>
      <c r="G56" s="40"/>
      <c r="H56" s="40"/>
      <c r="I56" s="116"/>
      <c r="J56" s="126">
        <f>J86</f>
        <v>0</v>
      </c>
      <c r="K56" s="43"/>
      <c r="AU56" s="22" t="s">
        <v>113</v>
      </c>
    </row>
    <row r="57" spans="2:47" s="7" customFormat="1" ht="24.95" customHeight="1">
      <c r="B57" s="147"/>
      <c r="C57" s="148"/>
      <c r="D57" s="149" t="s">
        <v>114</v>
      </c>
      <c r="E57" s="150"/>
      <c r="F57" s="150"/>
      <c r="G57" s="150"/>
      <c r="H57" s="150"/>
      <c r="I57" s="151"/>
      <c r="J57" s="152">
        <f>J88</f>
        <v>0</v>
      </c>
      <c r="K57" s="153"/>
    </row>
    <row r="58" spans="2:47" s="8" customFormat="1" ht="19.899999999999999" customHeight="1">
      <c r="B58" s="154"/>
      <c r="C58" s="155"/>
      <c r="D58" s="156" t="s">
        <v>115</v>
      </c>
      <c r="E58" s="157"/>
      <c r="F58" s="157"/>
      <c r="G58" s="157"/>
      <c r="H58" s="157"/>
      <c r="I58" s="158"/>
      <c r="J58" s="159">
        <f>J89</f>
        <v>0</v>
      </c>
      <c r="K58" s="160"/>
    </row>
    <row r="59" spans="2:47" s="7" customFormat="1" ht="24.95" customHeight="1">
      <c r="B59" s="147"/>
      <c r="C59" s="148"/>
      <c r="D59" s="149" t="s">
        <v>116</v>
      </c>
      <c r="E59" s="150"/>
      <c r="F59" s="150"/>
      <c r="G59" s="150"/>
      <c r="H59" s="150"/>
      <c r="I59" s="151"/>
      <c r="J59" s="152">
        <f>J117</f>
        <v>0</v>
      </c>
      <c r="K59" s="153"/>
    </row>
    <row r="60" spans="2:47" s="7" customFormat="1" ht="24.95" customHeight="1">
      <c r="B60" s="147"/>
      <c r="C60" s="148"/>
      <c r="D60" s="149" t="s">
        <v>117</v>
      </c>
      <c r="E60" s="150"/>
      <c r="F60" s="150"/>
      <c r="G60" s="150"/>
      <c r="H60" s="150"/>
      <c r="I60" s="151"/>
      <c r="J60" s="152">
        <f>J119</f>
        <v>0</v>
      </c>
      <c r="K60" s="153"/>
    </row>
    <row r="61" spans="2:47" s="8" customFormat="1" ht="19.899999999999999" customHeight="1">
      <c r="B61" s="154"/>
      <c r="C61" s="155"/>
      <c r="D61" s="156" t="s">
        <v>118</v>
      </c>
      <c r="E61" s="157"/>
      <c r="F61" s="157"/>
      <c r="G61" s="157"/>
      <c r="H61" s="157"/>
      <c r="I61" s="158"/>
      <c r="J61" s="159">
        <f>J120</f>
        <v>0</v>
      </c>
      <c r="K61" s="160"/>
    </row>
    <row r="62" spans="2:47" s="7" customFormat="1" ht="24.95" customHeight="1">
      <c r="B62" s="147"/>
      <c r="C62" s="148"/>
      <c r="D62" s="149" t="s">
        <v>119</v>
      </c>
      <c r="E62" s="150"/>
      <c r="F62" s="150"/>
      <c r="G62" s="150"/>
      <c r="H62" s="150"/>
      <c r="I62" s="151"/>
      <c r="J62" s="152">
        <f>J124</f>
        <v>0</v>
      </c>
      <c r="K62" s="153"/>
    </row>
    <row r="63" spans="2:47" s="8" customFormat="1" ht="19.899999999999999" customHeight="1">
      <c r="B63" s="154"/>
      <c r="C63" s="155"/>
      <c r="D63" s="156" t="s">
        <v>120</v>
      </c>
      <c r="E63" s="157"/>
      <c r="F63" s="157"/>
      <c r="G63" s="157"/>
      <c r="H63" s="157"/>
      <c r="I63" s="158"/>
      <c r="J63" s="159">
        <f>J125</f>
        <v>0</v>
      </c>
      <c r="K63" s="160"/>
    </row>
    <row r="64" spans="2:47" s="7" customFormat="1" ht="24.95" customHeight="1">
      <c r="B64" s="147"/>
      <c r="C64" s="148"/>
      <c r="D64" s="149" t="s">
        <v>121</v>
      </c>
      <c r="E64" s="150"/>
      <c r="F64" s="150"/>
      <c r="G64" s="150"/>
      <c r="H64" s="150"/>
      <c r="I64" s="151"/>
      <c r="J64" s="152">
        <f>J132</f>
        <v>0</v>
      </c>
      <c r="K64" s="153"/>
    </row>
    <row r="65" spans="2:12" s="8" customFormat="1" ht="19.899999999999999" customHeight="1">
      <c r="B65" s="154"/>
      <c r="C65" s="155"/>
      <c r="D65" s="156" t="s">
        <v>122</v>
      </c>
      <c r="E65" s="157"/>
      <c r="F65" s="157"/>
      <c r="G65" s="157"/>
      <c r="H65" s="157"/>
      <c r="I65" s="158"/>
      <c r="J65" s="159">
        <f>J133</f>
        <v>0</v>
      </c>
      <c r="K65" s="160"/>
    </row>
    <row r="66" spans="2:12" s="7" customFormat="1" ht="24.95" customHeight="1">
      <c r="B66" s="147"/>
      <c r="C66" s="148"/>
      <c r="D66" s="149" t="s">
        <v>123</v>
      </c>
      <c r="E66" s="150"/>
      <c r="F66" s="150"/>
      <c r="G66" s="150"/>
      <c r="H66" s="150"/>
      <c r="I66" s="151"/>
      <c r="J66" s="152">
        <f>J136</f>
        <v>0</v>
      </c>
      <c r="K66" s="153"/>
    </row>
    <row r="67" spans="2:12" s="1" customFormat="1" ht="21.75" customHeight="1">
      <c r="B67" s="39"/>
      <c r="C67" s="40"/>
      <c r="D67" s="40"/>
      <c r="E67" s="40"/>
      <c r="F67" s="40"/>
      <c r="G67" s="40"/>
      <c r="H67" s="40"/>
      <c r="I67" s="116"/>
      <c r="J67" s="40"/>
      <c r="K67" s="43"/>
    </row>
    <row r="68" spans="2:12" s="1" customFormat="1" ht="6.95" customHeight="1">
      <c r="B68" s="54"/>
      <c r="C68" s="55"/>
      <c r="D68" s="55"/>
      <c r="E68" s="55"/>
      <c r="F68" s="55"/>
      <c r="G68" s="55"/>
      <c r="H68" s="55"/>
      <c r="I68" s="137"/>
      <c r="J68" s="55"/>
      <c r="K68" s="56"/>
    </row>
    <row r="72" spans="2:12" s="1" customFormat="1" ht="6.95" customHeight="1">
      <c r="B72" s="57"/>
      <c r="C72" s="58"/>
      <c r="D72" s="58"/>
      <c r="E72" s="58"/>
      <c r="F72" s="58"/>
      <c r="G72" s="58"/>
      <c r="H72" s="58"/>
      <c r="I72" s="140"/>
      <c r="J72" s="58"/>
      <c r="K72" s="58"/>
      <c r="L72" s="59"/>
    </row>
    <row r="73" spans="2:12" s="1" customFormat="1" ht="36.950000000000003" customHeight="1">
      <c r="B73" s="39"/>
      <c r="C73" s="60" t="s">
        <v>124</v>
      </c>
      <c r="D73" s="61"/>
      <c r="E73" s="61"/>
      <c r="F73" s="61"/>
      <c r="G73" s="61"/>
      <c r="H73" s="61"/>
      <c r="I73" s="161"/>
      <c r="J73" s="61"/>
      <c r="K73" s="61"/>
      <c r="L73" s="59"/>
    </row>
    <row r="74" spans="2:12" s="1" customFormat="1" ht="6.95" customHeight="1">
      <c r="B74" s="39"/>
      <c r="C74" s="61"/>
      <c r="D74" s="61"/>
      <c r="E74" s="61"/>
      <c r="F74" s="61"/>
      <c r="G74" s="61"/>
      <c r="H74" s="61"/>
      <c r="I74" s="161"/>
      <c r="J74" s="61"/>
      <c r="K74" s="61"/>
      <c r="L74" s="59"/>
    </row>
    <row r="75" spans="2:12" s="1" customFormat="1" ht="14.45" customHeight="1">
      <c r="B75" s="39"/>
      <c r="C75" s="63" t="s">
        <v>18</v>
      </c>
      <c r="D75" s="61"/>
      <c r="E75" s="61"/>
      <c r="F75" s="61"/>
      <c r="G75" s="61"/>
      <c r="H75" s="61"/>
      <c r="I75" s="161"/>
      <c r="J75" s="61"/>
      <c r="K75" s="61"/>
      <c r="L75" s="59"/>
    </row>
    <row r="76" spans="2:12" s="1" customFormat="1" ht="16.5" customHeight="1">
      <c r="B76" s="39"/>
      <c r="C76" s="61"/>
      <c r="D76" s="61"/>
      <c r="E76" s="367" t="str">
        <f>E7</f>
        <v>STAVEBNÍ ÚPRAVY OBJEKTU DPO VOZOVNA PRO TRAMVAJOVÝ SIMULÁTOR</v>
      </c>
      <c r="F76" s="368"/>
      <c r="G76" s="368"/>
      <c r="H76" s="368"/>
      <c r="I76" s="161"/>
      <c r="J76" s="61"/>
      <c r="K76" s="61"/>
      <c r="L76" s="59"/>
    </row>
    <row r="77" spans="2:12" s="1" customFormat="1" ht="14.45" customHeight="1">
      <c r="B77" s="39"/>
      <c r="C77" s="63" t="s">
        <v>105</v>
      </c>
      <c r="D77" s="61"/>
      <c r="E77" s="61"/>
      <c r="F77" s="61"/>
      <c r="G77" s="61"/>
      <c r="H77" s="61"/>
      <c r="I77" s="161"/>
      <c r="J77" s="61"/>
      <c r="K77" s="61"/>
      <c r="L77" s="59"/>
    </row>
    <row r="78" spans="2:12" s="1" customFormat="1" ht="17.25" customHeight="1">
      <c r="B78" s="39"/>
      <c r="C78" s="61"/>
      <c r="D78" s="61"/>
      <c r="E78" s="342" t="str">
        <f>E9</f>
        <v>BOURACÍ PRÁCE - STAVEBNÍ ČÁST</v>
      </c>
      <c r="F78" s="369"/>
      <c r="G78" s="369"/>
      <c r="H78" s="369"/>
      <c r="I78" s="161"/>
      <c r="J78" s="61"/>
      <c r="K78" s="61"/>
      <c r="L78" s="59"/>
    </row>
    <row r="79" spans="2:12" s="1" customFormat="1" ht="6.95" customHeight="1">
      <c r="B79" s="39"/>
      <c r="C79" s="61"/>
      <c r="D79" s="61"/>
      <c r="E79" s="61"/>
      <c r="F79" s="61"/>
      <c r="G79" s="61"/>
      <c r="H79" s="61"/>
      <c r="I79" s="161"/>
      <c r="J79" s="61"/>
      <c r="K79" s="61"/>
      <c r="L79" s="59"/>
    </row>
    <row r="80" spans="2:12" s="1" customFormat="1" ht="18" customHeight="1">
      <c r="B80" s="39"/>
      <c r="C80" s="63" t="s">
        <v>23</v>
      </c>
      <c r="D80" s="61"/>
      <c r="E80" s="61"/>
      <c r="F80" s="162" t="str">
        <f>F12</f>
        <v>OSTRAVA - PORUBA</v>
      </c>
      <c r="G80" s="61"/>
      <c r="H80" s="61"/>
      <c r="I80" s="163" t="s">
        <v>25</v>
      </c>
      <c r="J80" s="71" t="str">
        <f>IF(J12="","",J12)</f>
        <v>3. 8. 2020</v>
      </c>
      <c r="K80" s="61"/>
      <c r="L80" s="59"/>
    </row>
    <row r="81" spans="2:65" s="1" customFormat="1" ht="6.95" customHeight="1">
      <c r="B81" s="39"/>
      <c r="C81" s="61"/>
      <c r="D81" s="61"/>
      <c r="E81" s="61"/>
      <c r="F81" s="61"/>
      <c r="G81" s="61"/>
      <c r="H81" s="61"/>
      <c r="I81" s="161"/>
      <c r="J81" s="61"/>
      <c r="K81" s="61"/>
      <c r="L81" s="59"/>
    </row>
    <row r="82" spans="2:65" s="1" customFormat="1">
      <c r="B82" s="39"/>
      <c r="C82" s="63" t="s">
        <v>27</v>
      </c>
      <c r="D82" s="61"/>
      <c r="E82" s="61"/>
      <c r="F82" s="162" t="str">
        <f>E15</f>
        <v>DPO</v>
      </c>
      <c r="G82" s="61"/>
      <c r="H82" s="61"/>
      <c r="I82" s="163" t="s">
        <v>33</v>
      </c>
      <c r="J82" s="162" t="str">
        <f>E21</f>
        <v>SPAN</v>
      </c>
      <c r="K82" s="61"/>
      <c r="L82" s="59"/>
    </row>
    <row r="83" spans="2:65" s="1" customFormat="1" ht="14.45" customHeight="1">
      <c r="B83" s="39"/>
      <c r="C83" s="63" t="s">
        <v>31</v>
      </c>
      <c r="D83" s="61"/>
      <c r="E83" s="61"/>
      <c r="F83" s="162" t="str">
        <f>IF(E18="","",E18)</f>
        <v/>
      </c>
      <c r="G83" s="61"/>
      <c r="H83" s="61"/>
      <c r="I83" s="161"/>
      <c r="J83" s="61"/>
      <c r="K83" s="61"/>
      <c r="L83" s="59"/>
    </row>
    <row r="84" spans="2:65" s="1" customFormat="1" ht="10.35" customHeight="1">
      <c r="B84" s="39"/>
      <c r="C84" s="61"/>
      <c r="D84" s="61"/>
      <c r="E84" s="61"/>
      <c r="F84" s="61"/>
      <c r="G84" s="61"/>
      <c r="H84" s="61"/>
      <c r="I84" s="161"/>
      <c r="J84" s="61"/>
      <c r="K84" s="61"/>
      <c r="L84" s="59"/>
    </row>
    <row r="85" spans="2:65" s="9" customFormat="1" ht="29.25" customHeight="1">
      <c r="B85" s="164"/>
      <c r="C85" s="165" t="s">
        <v>125</v>
      </c>
      <c r="D85" s="166" t="s">
        <v>56</v>
      </c>
      <c r="E85" s="166" t="s">
        <v>52</v>
      </c>
      <c r="F85" s="166" t="s">
        <v>126</v>
      </c>
      <c r="G85" s="166" t="s">
        <v>127</v>
      </c>
      <c r="H85" s="166" t="s">
        <v>128</v>
      </c>
      <c r="I85" s="167" t="s">
        <v>129</v>
      </c>
      <c r="J85" s="166" t="s">
        <v>111</v>
      </c>
      <c r="K85" s="168" t="s">
        <v>130</v>
      </c>
      <c r="L85" s="169"/>
      <c r="M85" s="79" t="s">
        <v>131</v>
      </c>
      <c r="N85" s="80" t="s">
        <v>41</v>
      </c>
      <c r="O85" s="80" t="s">
        <v>132</v>
      </c>
      <c r="P85" s="80" t="s">
        <v>133</v>
      </c>
      <c r="Q85" s="80" t="s">
        <v>134</v>
      </c>
      <c r="R85" s="80" t="s">
        <v>135</v>
      </c>
      <c r="S85" s="80" t="s">
        <v>136</v>
      </c>
      <c r="T85" s="81" t="s">
        <v>137</v>
      </c>
    </row>
    <row r="86" spans="2:65" s="1" customFormat="1" ht="29.25" customHeight="1">
      <c r="B86" s="39"/>
      <c r="C86" s="85" t="s">
        <v>112</v>
      </c>
      <c r="D86" s="61"/>
      <c r="E86" s="61"/>
      <c r="F86" s="61"/>
      <c r="G86" s="61"/>
      <c r="H86" s="61"/>
      <c r="I86" s="161"/>
      <c r="J86" s="170">
        <f>BK86</f>
        <v>0</v>
      </c>
      <c r="K86" s="61"/>
      <c r="L86" s="59"/>
      <c r="M86" s="82"/>
      <c r="N86" s="83"/>
      <c r="O86" s="83"/>
      <c r="P86" s="171">
        <f>P87+P88+P117+P119+P124+P132+P136</f>
        <v>0</v>
      </c>
      <c r="Q86" s="83"/>
      <c r="R86" s="171">
        <f>R87+R88+R117+R119+R124+R132+R136</f>
        <v>124.89343248000003</v>
      </c>
      <c r="S86" s="83"/>
      <c r="T86" s="172">
        <f>T87+T88+T117+T119+T124+T132+T136</f>
        <v>0</v>
      </c>
      <c r="AT86" s="22" t="s">
        <v>70</v>
      </c>
      <c r="AU86" s="22" t="s">
        <v>113</v>
      </c>
      <c r="BK86" s="173">
        <f>BK87+BK88+BK117+BK119+BK124+BK132+BK136</f>
        <v>0</v>
      </c>
    </row>
    <row r="87" spans="2:65" s="1" customFormat="1" ht="16.5" customHeight="1">
      <c r="B87" s="39"/>
      <c r="C87" s="174" t="s">
        <v>71</v>
      </c>
      <c r="D87" s="174" t="s">
        <v>138</v>
      </c>
      <c r="E87" s="175" t="s">
        <v>139</v>
      </c>
      <c r="F87" s="176" t="s">
        <v>140</v>
      </c>
      <c r="G87" s="177" t="s">
        <v>141</v>
      </c>
      <c r="H87" s="178">
        <v>0</v>
      </c>
      <c r="I87" s="179"/>
      <c r="J87" s="180">
        <f>ROUND(I87*H87,2)</f>
        <v>0</v>
      </c>
      <c r="K87" s="176" t="s">
        <v>21</v>
      </c>
      <c r="L87" s="59"/>
      <c r="M87" s="181" t="s">
        <v>21</v>
      </c>
      <c r="N87" s="182" t="s">
        <v>42</v>
      </c>
      <c r="O87" s="40"/>
      <c r="P87" s="183">
        <f>O87*H87</f>
        <v>0</v>
      </c>
      <c r="Q87" s="183">
        <v>0</v>
      </c>
      <c r="R87" s="183">
        <f>Q87*H87</f>
        <v>0</v>
      </c>
      <c r="S87" s="183">
        <v>0</v>
      </c>
      <c r="T87" s="184">
        <f>S87*H87</f>
        <v>0</v>
      </c>
      <c r="AR87" s="22" t="s">
        <v>142</v>
      </c>
      <c r="AT87" s="22" t="s">
        <v>138</v>
      </c>
      <c r="AU87" s="22" t="s">
        <v>71</v>
      </c>
      <c r="AY87" s="22" t="s">
        <v>143</v>
      </c>
      <c r="BE87" s="185">
        <f>IF(N87="základní",J87,0)</f>
        <v>0</v>
      </c>
      <c r="BF87" s="185">
        <f>IF(N87="snížená",J87,0)</f>
        <v>0</v>
      </c>
      <c r="BG87" s="185">
        <f>IF(N87="zákl. přenesená",J87,0)</f>
        <v>0</v>
      </c>
      <c r="BH87" s="185">
        <f>IF(N87="sníž. přenesená",J87,0)</f>
        <v>0</v>
      </c>
      <c r="BI87" s="185">
        <f>IF(N87="nulová",J87,0)</f>
        <v>0</v>
      </c>
      <c r="BJ87" s="22" t="s">
        <v>79</v>
      </c>
      <c r="BK87" s="185">
        <f>ROUND(I87*H87,2)</f>
        <v>0</v>
      </c>
      <c r="BL87" s="22" t="s">
        <v>142</v>
      </c>
      <c r="BM87" s="22" t="s">
        <v>81</v>
      </c>
    </row>
    <row r="88" spans="2:65" s="10" customFormat="1" ht="37.35" customHeight="1">
      <c r="B88" s="186"/>
      <c r="C88" s="187"/>
      <c r="D88" s="188" t="s">
        <v>70</v>
      </c>
      <c r="E88" s="189" t="s">
        <v>144</v>
      </c>
      <c r="F88" s="189" t="s">
        <v>145</v>
      </c>
      <c r="G88" s="187"/>
      <c r="H88" s="187"/>
      <c r="I88" s="190"/>
      <c r="J88" s="191">
        <f>BK88</f>
        <v>0</v>
      </c>
      <c r="K88" s="187"/>
      <c r="L88" s="192"/>
      <c r="M88" s="193"/>
      <c r="N88" s="194"/>
      <c r="O88" s="194"/>
      <c r="P88" s="195">
        <f>P89</f>
        <v>0</v>
      </c>
      <c r="Q88" s="194"/>
      <c r="R88" s="195">
        <f>R89</f>
        <v>122.75183248000002</v>
      </c>
      <c r="S88" s="194"/>
      <c r="T88" s="196">
        <f>T89</f>
        <v>0</v>
      </c>
      <c r="AR88" s="197" t="s">
        <v>79</v>
      </c>
      <c r="AT88" s="198" t="s">
        <v>70</v>
      </c>
      <c r="AU88" s="198" t="s">
        <v>71</v>
      </c>
      <c r="AY88" s="197" t="s">
        <v>143</v>
      </c>
      <c r="BK88" s="199">
        <f>BK89</f>
        <v>0</v>
      </c>
    </row>
    <row r="89" spans="2:65" s="10" customFormat="1" ht="19.899999999999999" customHeight="1">
      <c r="B89" s="186"/>
      <c r="C89" s="187"/>
      <c r="D89" s="188" t="s">
        <v>70</v>
      </c>
      <c r="E89" s="200" t="s">
        <v>146</v>
      </c>
      <c r="F89" s="200" t="s">
        <v>147</v>
      </c>
      <c r="G89" s="187"/>
      <c r="H89" s="187"/>
      <c r="I89" s="190"/>
      <c r="J89" s="201">
        <f>BK89</f>
        <v>0</v>
      </c>
      <c r="K89" s="187"/>
      <c r="L89" s="192"/>
      <c r="M89" s="193"/>
      <c r="N89" s="194"/>
      <c r="O89" s="194"/>
      <c r="P89" s="195">
        <f>SUM(P90:P116)</f>
        <v>0</v>
      </c>
      <c r="Q89" s="194"/>
      <c r="R89" s="195">
        <f>SUM(R90:R116)</f>
        <v>122.75183248000002</v>
      </c>
      <c r="S89" s="194"/>
      <c r="T89" s="196">
        <f>SUM(T90:T116)</f>
        <v>0</v>
      </c>
      <c r="AR89" s="197" t="s">
        <v>79</v>
      </c>
      <c r="AT89" s="198" t="s">
        <v>70</v>
      </c>
      <c r="AU89" s="198" t="s">
        <v>79</v>
      </c>
      <c r="AY89" s="197" t="s">
        <v>143</v>
      </c>
      <c r="BK89" s="199">
        <f>SUM(BK90:BK116)</f>
        <v>0</v>
      </c>
    </row>
    <row r="90" spans="2:65" s="1" customFormat="1" ht="25.5" customHeight="1">
      <c r="B90" s="39"/>
      <c r="C90" s="174" t="s">
        <v>79</v>
      </c>
      <c r="D90" s="174" t="s">
        <v>138</v>
      </c>
      <c r="E90" s="175" t="s">
        <v>148</v>
      </c>
      <c r="F90" s="176" t="s">
        <v>149</v>
      </c>
      <c r="G90" s="177" t="s">
        <v>150</v>
      </c>
      <c r="H90" s="178">
        <v>3.5</v>
      </c>
      <c r="I90" s="179"/>
      <c r="J90" s="180">
        <f>ROUND(I90*H90,2)</f>
        <v>0</v>
      </c>
      <c r="K90" s="176" t="s">
        <v>21</v>
      </c>
      <c r="L90" s="59"/>
      <c r="M90" s="181" t="s">
        <v>21</v>
      </c>
      <c r="N90" s="182" t="s">
        <v>42</v>
      </c>
      <c r="O90" s="40"/>
      <c r="P90" s="183">
        <f>O90*H90</f>
        <v>0</v>
      </c>
      <c r="Q90" s="183">
        <v>2.2999999999999998</v>
      </c>
      <c r="R90" s="183">
        <f>Q90*H90</f>
        <v>8.0499999999999989</v>
      </c>
      <c r="S90" s="183">
        <v>0</v>
      </c>
      <c r="T90" s="184">
        <f>S90*H90</f>
        <v>0</v>
      </c>
      <c r="AR90" s="22" t="s">
        <v>142</v>
      </c>
      <c r="AT90" s="22" t="s">
        <v>138</v>
      </c>
      <c r="AU90" s="22" t="s">
        <v>81</v>
      </c>
      <c r="AY90" s="22" t="s">
        <v>143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22" t="s">
        <v>79</v>
      </c>
      <c r="BK90" s="185">
        <f>ROUND(I90*H90,2)</f>
        <v>0</v>
      </c>
      <c r="BL90" s="22" t="s">
        <v>142</v>
      </c>
      <c r="BM90" s="22" t="s">
        <v>142</v>
      </c>
    </row>
    <row r="91" spans="2:65" s="1" customFormat="1" ht="25.5" customHeight="1">
      <c r="B91" s="39"/>
      <c r="C91" s="174" t="s">
        <v>81</v>
      </c>
      <c r="D91" s="174" t="s">
        <v>138</v>
      </c>
      <c r="E91" s="175" t="s">
        <v>151</v>
      </c>
      <c r="F91" s="176" t="s">
        <v>152</v>
      </c>
      <c r="G91" s="177" t="s">
        <v>153</v>
      </c>
      <c r="H91" s="178">
        <v>5</v>
      </c>
      <c r="I91" s="179"/>
      <c r="J91" s="180">
        <f>ROUND(I91*H91,2)</f>
        <v>0</v>
      </c>
      <c r="K91" s="176" t="s">
        <v>21</v>
      </c>
      <c r="L91" s="59"/>
      <c r="M91" s="181" t="s">
        <v>21</v>
      </c>
      <c r="N91" s="182" t="s">
        <v>42</v>
      </c>
      <c r="O91" s="40"/>
      <c r="P91" s="183">
        <f>O91*H91</f>
        <v>0</v>
      </c>
      <c r="Q91" s="183">
        <v>1.1387400000000001</v>
      </c>
      <c r="R91" s="183">
        <f>Q91*H91</f>
        <v>5.6937000000000006</v>
      </c>
      <c r="S91" s="183">
        <v>0</v>
      </c>
      <c r="T91" s="184">
        <f>S91*H91</f>
        <v>0</v>
      </c>
      <c r="AR91" s="22" t="s">
        <v>142</v>
      </c>
      <c r="AT91" s="22" t="s">
        <v>138</v>
      </c>
      <c r="AU91" s="22" t="s">
        <v>81</v>
      </c>
      <c r="AY91" s="22" t="s">
        <v>143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22" t="s">
        <v>79</v>
      </c>
      <c r="BK91" s="185">
        <f>ROUND(I91*H91,2)</f>
        <v>0</v>
      </c>
      <c r="BL91" s="22" t="s">
        <v>142</v>
      </c>
      <c r="BM91" s="22" t="s">
        <v>154</v>
      </c>
    </row>
    <row r="92" spans="2:65" s="1" customFormat="1" ht="16.5" customHeight="1">
      <c r="B92" s="39"/>
      <c r="C92" s="174" t="s">
        <v>155</v>
      </c>
      <c r="D92" s="174" t="s">
        <v>138</v>
      </c>
      <c r="E92" s="175" t="s">
        <v>156</v>
      </c>
      <c r="F92" s="176" t="s">
        <v>157</v>
      </c>
      <c r="G92" s="177" t="s">
        <v>150</v>
      </c>
      <c r="H92" s="178">
        <v>26</v>
      </c>
      <c r="I92" s="179"/>
      <c r="J92" s="180">
        <f>ROUND(I92*H92,2)</f>
        <v>0</v>
      </c>
      <c r="K92" s="176" t="s">
        <v>21</v>
      </c>
      <c r="L92" s="59"/>
      <c r="M92" s="181" t="s">
        <v>21</v>
      </c>
      <c r="N92" s="182" t="s">
        <v>42</v>
      </c>
      <c r="O92" s="40"/>
      <c r="P92" s="183">
        <f>O92*H92</f>
        <v>0</v>
      </c>
      <c r="Q92" s="183">
        <v>2.2999999999999998</v>
      </c>
      <c r="R92" s="183">
        <f>Q92*H92</f>
        <v>59.8</v>
      </c>
      <c r="S92" s="183">
        <v>0</v>
      </c>
      <c r="T92" s="184">
        <f>S92*H92</f>
        <v>0</v>
      </c>
      <c r="AR92" s="22" t="s">
        <v>142</v>
      </c>
      <c r="AT92" s="22" t="s">
        <v>138</v>
      </c>
      <c r="AU92" s="22" t="s">
        <v>81</v>
      </c>
      <c r="AY92" s="22" t="s">
        <v>143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22" t="s">
        <v>79</v>
      </c>
      <c r="BK92" s="185">
        <f>ROUND(I92*H92,2)</f>
        <v>0</v>
      </c>
      <c r="BL92" s="22" t="s">
        <v>142</v>
      </c>
      <c r="BM92" s="22" t="s">
        <v>158</v>
      </c>
    </row>
    <row r="93" spans="2:65" s="11" customFormat="1" ht="13.5">
      <c r="B93" s="202"/>
      <c r="C93" s="203"/>
      <c r="D93" s="204" t="s">
        <v>159</v>
      </c>
      <c r="E93" s="205" t="s">
        <v>21</v>
      </c>
      <c r="F93" s="206" t="s">
        <v>160</v>
      </c>
      <c r="G93" s="203"/>
      <c r="H93" s="207">
        <v>26</v>
      </c>
      <c r="I93" s="208"/>
      <c r="J93" s="203"/>
      <c r="K93" s="203"/>
      <c r="L93" s="209"/>
      <c r="M93" s="210"/>
      <c r="N93" s="211"/>
      <c r="O93" s="211"/>
      <c r="P93" s="211"/>
      <c r="Q93" s="211"/>
      <c r="R93" s="211"/>
      <c r="S93" s="211"/>
      <c r="T93" s="212"/>
      <c r="AT93" s="213" t="s">
        <v>159</v>
      </c>
      <c r="AU93" s="213" t="s">
        <v>81</v>
      </c>
      <c r="AV93" s="11" t="s">
        <v>81</v>
      </c>
      <c r="AW93" s="11" t="s">
        <v>35</v>
      </c>
      <c r="AX93" s="11" t="s">
        <v>71</v>
      </c>
      <c r="AY93" s="213" t="s">
        <v>143</v>
      </c>
    </row>
    <row r="94" spans="2:65" s="12" customFormat="1" ht="13.5">
      <c r="B94" s="214"/>
      <c r="C94" s="215"/>
      <c r="D94" s="204" t="s">
        <v>159</v>
      </c>
      <c r="E94" s="216" t="s">
        <v>21</v>
      </c>
      <c r="F94" s="217" t="s">
        <v>161</v>
      </c>
      <c r="G94" s="215"/>
      <c r="H94" s="218">
        <v>26</v>
      </c>
      <c r="I94" s="219"/>
      <c r="J94" s="215"/>
      <c r="K94" s="215"/>
      <c r="L94" s="220"/>
      <c r="M94" s="221"/>
      <c r="N94" s="222"/>
      <c r="O94" s="222"/>
      <c r="P94" s="222"/>
      <c r="Q94" s="222"/>
      <c r="R94" s="222"/>
      <c r="S94" s="222"/>
      <c r="T94" s="223"/>
      <c r="AT94" s="224" t="s">
        <v>159</v>
      </c>
      <c r="AU94" s="224" t="s">
        <v>81</v>
      </c>
      <c r="AV94" s="12" t="s">
        <v>142</v>
      </c>
      <c r="AW94" s="12" t="s">
        <v>35</v>
      </c>
      <c r="AX94" s="12" t="s">
        <v>79</v>
      </c>
      <c r="AY94" s="224" t="s">
        <v>143</v>
      </c>
    </row>
    <row r="95" spans="2:65" s="1" customFormat="1" ht="25.5" customHeight="1">
      <c r="B95" s="39"/>
      <c r="C95" s="174" t="s">
        <v>142</v>
      </c>
      <c r="D95" s="174" t="s">
        <v>138</v>
      </c>
      <c r="E95" s="175" t="s">
        <v>162</v>
      </c>
      <c r="F95" s="176" t="s">
        <v>163</v>
      </c>
      <c r="G95" s="177" t="s">
        <v>150</v>
      </c>
      <c r="H95" s="178">
        <v>26</v>
      </c>
      <c r="I95" s="179"/>
      <c r="J95" s="180">
        <f>ROUND(I95*H95,2)</f>
        <v>0</v>
      </c>
      <c r="K95" s="176" t="s">
        <v>21</v>
      </c>
      <c r="L95" s="59"/>
      <c r="M95" s="181" t="s">
        <v>21</v>
      </c>
      <c r="N95" s="182" t="s">
        <v>42</v>
      </c>
      <c r="O95" s="40"/>
      <c r="P95" s="183">
        <f>O95*H95</f>
        <v>0</v>
      </c>
      <c r="Q95" s="183">
        <v>1.4999999999999999E-2</v>
      </c>
      <c r="R95" s="183">
        <f>Q95*H95</f>
        <v>0.39</v>
      </c>
      <c r="S95" s="183">
        <v>0</v>
      </c>
      <c r="T95" s="184">
        <f>S95*H95</f>
        <v>0</v>
      </c>
      <c r="AR95" s="22" t="s">
        <v>142</v>
      </c>
      <c r="AT95" s="22" t="s">
        <v>138</v>
      </c>
      <c r="AU95" s="22" t="s">
        <v>81</v>
      </c>
      <c r="AY95" s="22" t="s">
        <v>143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22" t="s">
        <v>79</v>
      </c>
      <c r="BK95" s="185">
        <f>ROUND(I95*H95,2)</f>
        <v>0</v>
      </c>
      <c r="BL95" s="22" t="s">
        <v>142</v>
      </c>
      <c r="BM95" s="22" t="s">
        <v>164</v>
      </c>
    </row>
    <row r="96" spans="2:65" s="1" customFormat="1" ht="25.5" customHeight="1">
      <c r="B96" s="39"/>
      <c r="C96" s="174" t="s">
        <v>165</v>
      </c>
      <c r="D96" s="174" t="s">
        <v>138</v>
      </c>
      <c r="E96" s="175" t="s">
        <v>166</v>
      </c>
      <c r="F96" s="176" t="s">
        <v>167</v>
      </c>
      <c r="G96" s="177" t="s">
        <v>150</v>
      </c>
      <c r="H96" s="178">
        <v>15.3</v>
      </c>
      <c r="I96" s="179"/>
      <c r="J96" s="180">
        <f>ROUND(I96*H96,2)</f>
        <v>0</v>
      </c>
      <c r="K96" s="176" t="s">
        <v>21</v>
      </c>
      <c r="L96" s="59"/>
      <c r="M96" s="181" t="s">
        <v>21</v>
      </c>
      <c r="N96" s="182" t="s">
        <v>42</v>
      </c>
      <c r="O96" s="40"/>
      <c r="P96" s="183">
        <f>O96*H96</f>
        <v>0</v>
      </c>
      <c r="Q96" s="183">
        <v>1.5</v>
      </c>
      <c r="R96" s="183">
        <f>Q96*H96</f>
        <v>22.950000000000003</v>
      </c>
      <c r="S96" s="183">
        <v>0</v>
      </c>
      <c r="T96" s="184">
        <f>S96*H96</f>
        <v>0</v>
      </c>
      <c r="AR96" s="22" t="s">
        <v>142</v>
      </c>
      <c r="AT96" s="22" t="s">
        <v>138</v>
      </c>
      <c r="AU96" s="22" t="s">
        <v>81</v>
      </c>
      <c r="AY96" s="22" t="s">
        <v>143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22" t="s">
        <v>79</v>
      </c>
      <c r="BK96" s="185">
        <f>ROUND(I96*H96,2)</f>
        <v>0</v>
      </c>
      <c r="BL96" s="22" t="s">
        <v>142</v>
      </c>
      <c r="BM96" s="22" t="s">
        <v>168</v>
      </c>
    </row>
    <row r="97" spans="2:65" s="11" customFormat="1" ht="13.5">
      <c r="B97" s="202"/>
      <c r="C97" s="203"/>
      <c r="D97" s="204" t="s">
        <v>159</v>
      </c>
      <c r="E97" s="205" t="s">
        <v>21</v>
      </c>
      <c r="F97" s="206" t="s">
        <v>169</v>
      </c>
      <c r="G97" s="203"/>
      <c r="H97" s="207">
        <v>15.3</v>
      </c>
      <c r="I97" s="208"/>
      <c r="J97" s="203"/>
      <c r="K97" s="203"/>
      <c r="L97" s="209"/>
      <c r="M97" s="210"/>
      <c r="N97" s="211"/>
      <c r="O97" s="211"/>
      <c r="P97" s="211"/>
      <c r="Q97" s="211"/>
      <c r="R97" s="211"/>
      <c r="S97" s="211"/>
      <c r="T97" s="212"/>
      <c r="AT97" s="213" t="s">
        <v>159</v>
      </c>
      <c r="AU97" s="213" t="s">
        <v>81</v>
      </c>
      <c r="AV97" s="11" t="s">
        <v>81</v>
      </c>
      <c r="AW97" s="11" t="s">
        <v>35</v>
      </c>
      <c r="AX97" s="11" t="s">
        <v>71</v>
      </c>
      <c r="AY97" s="213" t="s">
        <v>143</v>
      </c>
    </row>
    <row r="98" spans="2:65" s="12" customFormat="1" ht="13.5">
      <c r="B98" s="214"/>
      <c r="C98" s="215"/>
      <c r="D98" s="204" t="s">
        <v>159</v>
      </c>
      <c r="E98" s="216" t="s">
        <v>21</v>
      </c>
      <c r="F98" s="217" t="s">
        <v>161</v>
      </c>
      <c r="G98" s="215"/>
      <c r="H98" s="218">
        <v>15.3</v>
      </c>
      <c r="I98" s="219"/>
      <c r="J98" s="215"/>
      <c r="K98" s="215"/>
      <c r="L98" s="220"/>
      <c r="M98" s="221"/>
      <c r="N98" s="222"/>
      <c r="O98" s="222"/>
      <c r="P98" s="222"/>
      <c r="Q98" s="222"/>
      <c r="R98" s="222"/>
      <c r="S98" s="222"/>
      <c r="T98" s="223"/>
      <c r="AT98" s="224" t="s">
        <v>159</v>
      </c>
      <c r="AU98" s="224" t="s">
        <v>81</v>
      </c>
      <c r="AV98" s="12" t="s">
        <v>142</v>
      </c>
      <c r="AW98" s="12" t="s">
        <v>35</v>
      </c>
      <c r="AX98" s="12" t="s">
        <v>79</v>
      </c>
      <c r="AY98" s="224" t="s">
        <v>143</v>
      </c>
    </row>
    <row r="99" spans="2:65" s="1" customFormat="1" ht="16.5" customHeight="1">
      <c r="B99" s="39"/>
      <c r="C99" s="174" t="s">
        <v>154</v>
      </c>
      <c r="D99" s="174" t="s">
        <v>138</v>
      </c>
      <c r="E99" s="175" t="s">
        <v>170</v>
      </c>
      <c r="F99" s="176" t="s">
        <v>171</v>
      </c>
      <c r="G99" s="177" t="s">
        <v>172</v>
      </c>
      <c r="H99" s="178">
        <v>13</v>
      </c>
      <c r="I99" s="179"/>
      <c r="J99" s="180">
        <f t="shared" ref="J99:J105" si="0">ROUND(I99*H99,2)</f>
        <v>0</v>
      </c>
      <c r="K99" s="176" t="s">
        <v>21</v>
      </c>
      <c r="L99" s="59"/>
      <c r="M99" s="181" t="s">
        <v>21</v>
      </c>
      <c r="N99" s="182" t="s">
        <v>42</v>
      </c>
      <c r="O99" s="40"/>
      <c r="P99" s="183">
        <f t="shared" ref="P99:P105" si="1">O99*H99</f>
        <v>0</v>
      </c>
      <c r="Q99" s="183">
        <v>3.6600000000000001E-2</v>
      </c>
      <c r="R99" s="183">
        <f t="shared" ref="R99:R105" si="2">Q99*H99</f>
        <v>0.4758</v>
      </c>
      <c r="S99" s="183">
        <v>0</v>
      </c>
      <c r="T99" s="184">
        <f t="shared" ref="T99:T105" si="3">S99*H99</f>
        <v>0</v>
      </c>
      <c r="AR99" s="22" t="s">
        <v>142</v>
      </c>
      <c r="AT99" s="22" t="s">
        <v>138</v>
      </c>
      <c r="AU99" s="22" t="s">
        <v>81</v>
      </c>
      <c r="AY99" s="22" t="s">
        <v>143</v>
      </c>
      <c r="BE99" s="185">
        <f t="shared" ref="BE99:BE105" si="4">IF(N99="základní",J99,0)</f>
        <v>0</v>
      </c>
      <c r="BF99" s="185">
        <f t="shared" ref="BF99:BF105" si="5">IF(N99="snížená",J99,0)</f>
        <v>0</v>
      </c>
      <c r="BG99" s="185">
        <f t="shared" ref="BG99:BG105" si="6">IF(N99="zákl. přenesená",J99,0)</f>
        <v>0</v>
      </c>
      <c r="BH99" s="185">
        <f t="shared" ref="BH99:BH105" si="7">IF(N99="sníž. přenesená",J99,0)</f>
        <v>0</v>
      </c>
      <c r="BI99" s="185">
        <f t="shared" ref="BI99:BI105" si="8">IF(N99="nulová",J99,0)</f>
        <v>0</v>
      </c>
      <c r="BJ99" s="22" t="s">
        <v>79</v>
      </c>
      <c r="BK99" s="185">
        <f t="shared" ref="BK99:BK105" si="9">ROUND(I99*H99,2)</f>
        <v>0</v>
      </c>
      <c r="BL99" s="22" t="s">
        <v>142</v>
      </c>
      <c r="BM99" s="22" t="s">
        <v>173</v>
      </c>
    </row>
    <row r="100" spans="2:65" s="1" customFormat="1" ht="16.5" customHeight="1">
      <c r="B100" s="39"/>
      <c r="C100" s="174" t="s">
        <v>174</v>
      </c>
      <c r="D100" s="174" t="s">
        <v>138</v>
      </c>
      <c r="E100" s="175" t="s">
        <v>175</v>
      </c>
      <c r="F100" s="176" t="s">
        <v>176</v>
      </c>
      <c r="G100" s="177" t="s">
        <v>177</v>
      </c>
      <c r="H100" s="178">
        <v>6</v>
      </c>
      <c r="I100" s="179"/>
      <c r="J100" s="180">
        <f t="shared" si="0"/>
        <v>0</v>
      </c>
      <c r="K100" s="176" t="s">
        <v>21</v>
      </c>
      <c r="L100" s="59"/>
      <c r="M100" s="181" t="s">
        <v>21</v>
      </c>
      <c r="N100" s="182" t="s">
        <v>42</v>
      </c>
      <c r="O100" s="40"/>
      <c r="P100" s="183">
        <f t="shared" si="1"/>
        <v>0</v>
      </c>
      <c r="Q100" s="183">
        <v>2.5999999999999999E-2</v>
      </c>
      <c r="R100" s="183">
        <f t="shared" si="2"/>
        <v>0.156</v>
      </c>
      <c r="S100" s="183">
        <v>0</v>
      </c>
      <c r="T100" s="184">
        <f t="shared" si="3"/>
        <v>0</v>
      </c>
      <c r="AR100" s="22" t="s">
        <v>142</v>
      </c>
      <c r="AT100" s="22" t="s">
        <v>138</v>
      </c>
      <c r="AU100" s="22" t="s">
        <v>81</v>
      </c>
      <c r="AY100" s="22" t="s">
        <v>143</v>
      </c>
      <c r="BE100" s="185">
        <f t="shared" si="4"/>
        <v>0</v>
      </c>
      <c r="BF100" s="185">
        <f t="shared" si="5"/>
        <v>0</v>
      </c>
      <c r="BG100" s="185">
        <f t="shared" si="6"/>
        <v>0</v>
      </c>
      <c r="BH100" s="185">
        <f t="shared" si="7"/>
        <v>0</v>
      </c>
      <c r="BI100" s="185">
        <f t="shared" si="8"/>
        <v>0</v>
      </c>
      <c r="BJ100" s="22" t="s">
        <v>79</v>
      </c>
      <c r="BK100" s="185">
        <f t="shared" si="9"/>
        <v>0</v>
      </c>
      <c r="BL100" s="22" t="s">
        <v>142</v>
      </c>
      <c r="BM100" s="22" t="s">
        <v>178</v>
      </c>
    </row>
    <row r="101" spans="2:65" s="1" customFormat="1" ht="16.5" customHeight="1">
      <c r="B101" s="39"/>
      <c r="C101" s="174" t="s">
        <v>158</v>
      </c>
      <c r="D101" s="174" t="s">
        <v>138</v>
      </c>
      <c r="E101" s="175" t="s">
        <v>179</v>
      </c>
      <c r="F101" s="176" t="s">
        <v>180</v>
      </c>
      <c r="G101" s="177" t="s">
        <v>172</v>
      </c>
      <c r="H101" s="178">
        <v>165</v>
      </c>
      <c r="I101" s="179"/>
      <c r="J101" s="180">
        <f t="shared" si="0"/>
        <v>0</v>
      </c>
      <c r="K101" s="176" t="s">
        <v>21</v>
      </c>
      <c r="L101" s="59"/>
      <c r="M101" s="181" t="s">
        <v>21</v>
      </c>
      <c r="N101" s="182" t="s">
        <v>42</v>
      </c>
      <c r="O101" s="40"/>
      <c r="P101" s="183">
        <f t="shared" si="1"/>
        <v>0</v>
      </c>
      <c r="Q101" s="183">
        <v>6.4999999999999997E-3</v>
      </c>
      <c r="R101" s="183">
        <f t="shared" si="2"/>
        <v>1.0725</v>
      </c>
      <c r="S101" s="183">
        <v>0</v>
      </c>
      <c r="T101" s="184">
        <f t="shared" si="3"/>
        <v>0</v>
      </c>
      <c r="AR101" s="22" t="s">
        <v>142</v>
      </c>
      <c r="AT101" s="22" t="s">
        <v>138</v>
      </c>
      <c r="AU101" s="22" t="s">
        <v>81</v>
      </c>
      <c r="AY101" s="22" t="s">
        <v>143</v>
      </c>
      <c r="BE101" s="185">
        <f t="shared" si="4"/>
        <v>0</v>
      </c>
      <c r="BF101" s="185">
        <f t="shared" si="5"/>
        <v>0</v>
      </c>
      <c r="BG101" s="185">
        <f t="shared" si="6"/>
        <v>0</v>
      </c>
      <c r="BH101" s="185">
        <f t="shared" si="7"/>
        <v>0</v>
      </c>
      <c r="BI101" s="185">
        <f t="shared" si="8"/>
        <v>0</v>
      </c>
      <c r="BJ101" s="22" t="s">
        <v>79</v>
      </c>
      <c r="BK101" s="185">
        <f t="shared" si="9"/>
        <v>0</v>
      </c>
      <c r="BL101" s="22" t="s">
        <v>142</v>
      </c>
      <c r="BM101" s="22" t="s">
        <v>181</v>
      </c>
    </row>
    <row r="102" spans="2:65" s="1" customFormat="1" ht="25.5" customHeight="1">
      <c r="B102" s="39"/>
      <c r="C102" s="174" t="s">
        <v>182</v>
      </c>
      <c r="D102" s="174" t="s">
        <v>138</v>
      </c>
      <c r="E102" s="175" t="s">
        <v>183</v>
      </c>
      <c r="F102" s="176" t="s">
        <v>184</v>
      </c>
      <c r="G102" s="177" t="s">
        <v>172</v>
      </c>
      <c r="H102" s="178">
        <v>12</v>
      </c>
      <c r="I102" s="179"/>
      <c r="J102" s="180">
        <f t="shared" si="0"/>
        <v>0</v>
      </c>
      <c r="K102" s="176" t="s">
        <v>21</v>
      </c>
      <c r="L102" s="59"/>
      <c r="M102" s="181" t="s">
        <v>21</v>
      </c>
      <c r="N102" s="182" t="s">
        <v>42</v>
      </c>
      <c r="O102" s="40"/>
      <c r="P102" s="183">
        <f t="shared" si="1"/>
        <v>0</v>
      </c>
      <c r="Q102" s="183">
        <v>1.8499999999999999E-2</v>
      </c>
      <c r="R102" s="183">
        <f t="shared" si="2"/>
        <v>0.22199999999999998</v>
      </c>
      <c r="S102" s="183">
        <v>0</v>
      </c>
      <c r="T102" s="184">
        <f t="shared" si="3"/>
        <v>0</v>
      </c>
      <c r="AR102" s="22" t="s">
        <v>142</v>
      </c>
      <c r="AT102" s="22" t="s">
        <v>138</v>
      </c>
      <c r="AU102" s="22" t="s">
        <v>81</v>
      </c>
      <c r="AY102" s="22" t="s">
        <v>143</v>
      </c>
      <c r="BE102" s="185">
        <f t="shared" si="4"/>
        <v>0</v>
      </c>
      <c r="BF102" s="185">
        <f t="shared" si="5"/>
        <v>0</v>
      </c>
      <c r="BG102" s="185">
        <f t="shared" si="6"/>
        <v>0</v>
      </c>
      <c r="BH102" s="185">
        <f t="shared" si="7"/>
        <v>0</v>
      </c>
      <c r="BI102" s="185">
        <f t="shared" si="8"/>
        <v>0</v>
      </c>
      <c r="BJ102" s="22" t="s">
        <v>79</v>
      </c>
      <c r="BK102" s="185">
        <f t="shared" si="9"/>
        <v>0</v>
      </c>
      <c r="BL102" s="22" t="s">
        <v>142</v>
      </c>
      <c r="BM102" s="22" t="s">
        <v>185</v>
      </c>
    </row>
    <row r="103" spans="2:65" s="1" customFormat="1" ht="16.5" customHeight="1">
      <c r="B103" s="39"/>
      <c r="C103" s="174" t="s">
        <v>164</v>
      </c>
      <c r="D103" s="174" t="s">
        <v>138</v>
      </c>
      <c r="E103" s="175" t="s">
        <v>186</v>
      </c>
      <c r="F103" s="176" t="s">
        <v>187</v>
      </c>
      <c r="G103" s="177" t="s">
        <v>172</v>
      </c>
      <c r="H103" s="178">
        <v>8</v>
      </c>
      <c r="I103" s="179"/>
      <c r="J103" s="180">
        <f t="shared" si="0"/>
        <v>0</v>
      </c>
      <c r="K103" s="176" t="s">
        <v>21</v>
      </c>
      <c r="L103" s="59"/>
      <c r="M103" s="181" t="s">
        <v>21</v>
      </c>
      <c r="N103" s="182" t="s">
        <v>42</v>
      </c>
      <c r="O103" s="40"/>
      <c r="P103" s="183">
        <f t="shared" si="1"/>
        <v>0</v>
      </c>
      <c r="Q103" s="183">
        <v>5.3999999999999999E-2</v>
      </c>
      <c r="R103" s="183">
        <f t="shared" si="2"/>
        <v>0.432</v>
      </c>
      <c r="S103" s="183">
        <v>0</v>
      </c>
      <c r="T103" s="184">
        <f t="shared" si="3"/>
        <v>0</v>
      </c>
      <c r="AR103" s="22" t="s">
        <v>142</v>
      </c>
      <c r="AT103" s="22" t="s">
        <v>138</v>
      </c>
      <c r="AU103" s="22" t="s">
        <v>81</v>
      </c>
      <c r="AY103" s="22" t="s">
        <v>143</v>
      </c>
      <c r="BE103" s="185">
        <f t="shared" si="4"/>
        <v>0</v>
      </c>
      <c r="BF103" s="185">
        <f t="shared" si="5"/>
        <v>0</v>
      </c>
      <c r="BG103" s="185">
        <f t="shared" si="6"/>
        <v>0</v>
      </c>
      <c r="BH103" s="185">
        <f t="shared" si="7"/>
        <v>0</v>
      </c>
      <c r="BI103" s="185">
        <f t="shared" si="8"/>
        <v>0</v>
      </c>
      <c r="BJ103" s="22" t="s">
        <v>79</v>
      </c>
      <c r="BK103" s="185">
        <f t="shared" si="9"/>
        <v>0</v>
      </c>
      <c r="BL103" s="22" t="s">
        <v>142</v>
      </c>
      <c r="BM103" s="22" t="s">
        <v>188</v>
      </c>
    </row>
    <row r="104" spans="2:65" s="1" customFormat="1" ht="16.5" customHeight="1">
      <c r="B104" s="39"/>
      <c r="C104" s="174" t="s">
        <v>189</v>
      </c>
      <c r="D104" s="174" t="s">
        <v>138</v>
      </c>
      <c r="E104" s="175" t="s">
        <v>190</v>
      </c>
      <c r="F104" s="176" t="s">
        <v>191</v>
      </c>
      <c r="G104" s="177" t="s">
        <v>192</v>
      </c>
      <c r="H104" s="178">
        <v>185</v>
      </c>
      <c r="I104" s="179"/>
      <c r="J104" s="180">
        <f t="shared" si="0"/>
        <v>0</v>
      </c>
      <c r="K104" s="176" t="s">
        <v>21</v>
      </c>
      <c r="L104" s="59"/>
      <c r="M104" s="181" t="s">
        <v>21</v>
      </c>
      <c r="N104" s="182" t="s">
        <v>42</v>
      </c>
      <c r="O104" s="40"/>
      <c r="P104" s="183">
        <f t="shared" si="1"/>
        <v>0</v>
      </c>
      <c r="Q104" s="183">
        <v>0.05</v>
      </c>
      <c r="R104" s="183">
        <f t="shared" si="2"/>
        <v>9.25</v>
      </c>
      <c r="S104" s="183">
        <v>0</v>
      </c>
      <c r="T104" s="184">
        <f t="shared" si="3"/>
        <v>0</v>
      </c>
      <c r="AR104" s="22" t="s">
        <v>142</v>
      </c>
      <c r="AT104" s="22" t="s">
        <v>138</v>
      </c>
      <c r="AU104" s="22" t="s">
        <v>81</v>
      </c>
      <c r="AY104" s="22" t="s">
        <v>143</v>
      </c>
      <c r="BE104" s="185">
        <f t="shared" si="4"/>
        <v>0</v>
      </c>
      <c r="BF104" s="185">
        <f t="shared" si="5"/>
        <v>0</v>
      </c>
      <c r="BG104" s="185">
        <f t="shared" si="6"/>
        <v>0</v>
      </c>
      <c r="BH104" s="185">
        <f t="shared" si="7"/>
        <v>0</v>
      </c>
      <c r="BI104" s="185">
        <f t="shared" si="8"/>
        <v>0</v>
      </c>
      <c r="BJ104" s="22" t="s">
        <v>79</v>
      </c>
      <c r="BK104" s="185">
        <f t="shared" si="9"/>
        <v>0</v>
      </c>
      <c r="BL104" s="22" t="s">
        <v>142</v>
      </c>
      <c r="BM104" s="22" t="s">
        <v>193</v>
      </c>
    </row>
    <row r="105" spans="2:65" s="1" customFormat="1" ht="16.5" customHeight="1">
      <c r="B105" s="39"/>
      <c r="C105" s="174" t="s">
        <v>168</v>
      </c>
      <c r="D105" s="174" t="s">
        <v>138</v>
      </c>
      <c r="E105" s="175" t="s">
        <v>194</v>
      </c>
      <c r="F105" s="176" t="s">
        <v>195</v>
      </c>
      <c r="G105" s="177" t="s">
        <v>192</v>
      </c>
      <c r="H105" s="178">
        <v>160</v>
      </c>
      <c r="I105" s="179"/>
      <c r="J105" s="180">
        <f t="shared" si="0"/>
        <v>0</v>
      </c>
      <c r="K105" s="176" t="s">
        <v>21</v>
      </c>
      <c r="L105" s="59"/>
      <c r="M105" s="181" t="s">
        <v>21</v>
      </c>
      <c r="N105" s="182" t="s">
        <v>42</v>
      </c>
      <c r="O105" s="40"/>
      <c r="P105" s="183">
        <f t="shared" si="1"/>
        <v>0</v>
      </c>
      <c r="Q105" s="183">
        <v>8.8999999999999996E-2</v>
      </c>
      <c r="R105" s="183">
        <f t="shared" si="2"/>
        <v>14.239999999999998</v>
      </c>
      <c r="S105" s="183">
        <v>0</v>
      </c>
      <c r="T105" s="184">
        <f t="shared" si="3"/>
        <v>0</v>
      </c>
      <c r="AR105" s="22" t="s">
        <v>142</v>
      </c>
      <c r="AT105" s="22" t="s">
        <v>138</v>
      </c>
      <c r="AU105" s="22" t="s">
        <v>81</v>
      </c>
      <c r="AY105" s="22" t="s">
        <v>143</v>
      </c>
      <c r="BE105" s="185">
        <f t="shared" si="4"/>
        <v>0</v>
      </c>
      <c r="BF105" s="185">
        <f t="shared" si="5"/>
        <v>0</v>
      </c>
      <c r="BG105" s="185">
        <f t="shared" si="6"/>
        <v>0</v>
      </c>
      <c r="BH105" s="185">
        <f t="shared" si="7"/>
        <v>0</v>
      </c>
      <c r="BI105" s="185">
        <f t="shared" si="8"/>
        <v>0</v>
      </c>
      <c r="BJ105" s="22" t="s">
        <v>79</v>
      </c>
      <c r="BK105" s="185">
        <f t="shared" si="9"/>
        <v>0</v>
      </c>
      <c r="BL105" s="22" t="s">
        <v>142</v>
      </c>
      <c r="BM105" s="22" t="s">
        <v>196</v>
      </c>
    </row>
    <row r="106" spans="2:65" s="11" customFormat="1" ht="13.5">
      <c r="B106" s="202"/>
      <c r="C106" s="203"/>
      <c r="D106" s="204" t="s">
        <v>159</v>
      </c>
      <c r="E106" s="205" t="s">
        <v>21</v>
      </c>
      <c r="F106" s="206" t="s">
        <v>197</v>
      </c>
      <c r="G106" s="203"/>
      <c r="H106" s="207">
        <v>160</v>
      </c>
      <c r="I106" s="208"/>
      <c r="J106" s="203"/>
      <c r="K106" s="203"/>
      <c r="L106" s="209"/>
      <c r="M106" s="210"/>
      <c r="N106" s="211"/>
      <c r="O106" s="211"/>
      <c r="P106" s="211"/>
      <c r="Q106" s="211"/>
      <c r="R106" s="211"/>
      <c r="S106" s="211"/>
      <c r="T106" s="212"/>
      <c r="AT106" s="213" t="s">
        <v>159</v>
      </c>
      <c r="AU106" s="213" t="s">
        <v>81</v>
      </c>
      <c r="AV106" s="11" t="s">
        <v>81</v>
      </c>
      <c r="AW106" s="11" t="s">
        <v>35</v>
      </c>
      <c r="AX106" s="11" t="s">
        <v>71</v>
      </c>
      <c r="AY106" s="213" t="s">
        <v>143</v>
      </c>
    </row>
    <row r="107" spans="2:65" s="12" customFormat="1" ht="13.5">
      <c r="B107" s="214"/>
      <c r="C107" s="215"/>
      <c r="D107" s="204" t="s">
        <v>159</v>
      </c>
      <c r="E107" s="216" t="s">
        <v>21</v>
      </c>
      <c r="F107" s="217" t="s">
        <v>161</v>
      </c>
      <c r="G107" s="215"/>
      <c r="H107" s="218">
        <v>160</v>
      </c>
      <c r="I107" s="219"/>
      <c r="J107" s="215"/>
      <c r="K107" s="215"/>
      <c r="L107" s="220"/>
      <c r="M107" s="221"/>
      <c r="N107" s="222"/>
      <c r="O107" s="222"/>
      <c r="P107" s="222"/>
      <c r="Q107" s="222"/>
      <c r="R107" s="222"/>
      <c r="S107" s="222"/>
      <c r="T107" s="223"/>
      <c r="AT107" s="224" t="s">
        <v>159</v>
      </c>
      <c r="AU107" s="224" t="s">
        <v>81</v>
      </c>
      <c r="AV107" s="12" t="s">
        <v>142</v>
      </c>
      <c r="AW107" s="12" t="s">
        <v>35</v>
      </c>
      <c r="AX107" s="12" t="s">
        <v>79</v>
      </c>
      <c r="AY107" s="224" t="s">
        <v>143</v>
      </c>
    </row>
    <row r="108" spans="2:65" s="1" customFormat="1" ht="16.5" customHeight="1">
      <c r="B108" s="39"/>
      <c r="C108" s="174" t="s">
        <v>198</v>
      </c>
      <c r="D108" s="174" t="s">
        <v>138</v>
      </c>
      <c r="E108" s="175" t="s">
        <v>199</v>
      </c>
      <c r="F108" s="176" t="s">
        <v>200</v>
      </c>
      <c r="G108" s="177" t="s">
        <v>153</v>
      </c>
      <c r="H108" s="178">
        <v>123.953</v>
      </c>
      <c r="I108" s="179"/>
      <c r="J108" s="180">
        <f>ROUND(I108*H108,2)</f>
        <v>0</v>
      </c>
      <c r="K108" s="176" t="s">
        <v>21</v>
      </c>
      <c r="L108" s="59"/>
      <c r="M108" s="181" t="s">
        <v>21</v>
      </c>
      <c r="N108" s="182" t="s">
        <v>42</v>
      </c>
      <c r="O108" s="40"/>
      <c r="P108" s="183">
        <f>O108*H108</f>
        <v>0</v>
      </c>
      <c r="Q108" s="183">
        <v>1.6000000000000001E-4</v>
      </c>
      <c r="R108" s="183">
        <f>Q108*H108</f>
        <v>1.9832480000000003E-2</v>
      </c>
      <c r="S108" s="183">
        <v>0</v>
      </c>
      <c r="T108" s="184">
        <f>S108*H108</f>
        <v>0</v>
      </c>
      <c r="AR108" s="22" t="s">
        <v>142</v>
      </c>
      <c r="AT108" s="22" t="s">
        <v>138</v>
      </c>
      <c r="AU108" s="22" t="s">
        <v>81</v>
      </c>
      <c r="AY108" s="22" t="s">
        <v>143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22" t="s">
        <v>79</v>
      </c>
      <c r="BK108" s="185">
        <f>ROUND(I108*H108,2)</f>
        <v>0</v>
      </c>
      <c r="BL108" s="22" t="s">
        <v>142</v>
      </c>
      <c r="BM108" s="22" t="s">
        <v>201</v>
      </c>
    </row>
    <row r="109" spans="2:65" s="1" customFormat="1" ht="16.5" customHeight="1">
      <c r="B109" s="39"/>
      <c r="C109" s="174" t="s">
        <v>173</v>
      </c>
      <c r="D109" s="174" t="s">
        <v>138</v>
      </c>
      <c r="E109" s="175" t="s">
        <v>202</v>
      </c>
      <c r="F109" s="176" t="s">
        <v>203</v>
      </c>
      <c r="G109" s="177" t="s">
        <v>153</v>
      </c>
      <c r="H109" s="178">
        <v>123.953</v>
      </c>
      <c r="I109" s="179"/>
      <c r="J109" s="180">
        <f>ROUND(I109*H109,2)</f>
        <v>0</v>
      </c>
      <c r="K109" s="176" t="s">
        <v>21</v>
      </c>
      <c r="L109" s="59"/>
      <c r="M109" s="181" t="s">
        <v>21</v>
      </c>
      <c r="N109" s="182" t="s">
        <v>42</v>
      </c>
      <c r="O109" s="40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AR109" s="22" t="s">
        <v>142</v>
      </c>
      <c r="AT109" s="22" t="s">
        <v>138</v>
      </c>
      <c r="AU109" s="22" t="s">
        <v>81</v>
      </c>
      <c r="AY109" s="22" t="s">
        <v>143</v>
      </c>
      <c r="BE109" s="185">
        <f>IF(N109="základní",J109,0)</f>
        <v>0</v>
      </c>
      <c r="BF109" s="185">
        <f>IF(N109="snížená",J109,0)</f>
        <v>0</v>
      </c>
      <c r="BG109" s="185">
        <f>IF(N109="zákl. přenesená",J109,0)</f>
        <v>0</v>
      </c>
      <c r="BH109" s="185">
        <f>IF(N109="sníž. přenesená",J109,0)</f>
        <v>0</v>
      </c>
      <c r="BI109" s="185">
        <f>IF(N109="nulová",J109,0)</f>
        <v>0</v>
      </c>
      <c r="BJ109" s="22" t="s">
        <v>79</v>
      </c>
      <c r="BK109" s="185">
        <f>ROUND(I109*H109,2)</f>
        <v>0</v>
      </c>
      <c r="BL109" s="22" t="s">
        <v>142</v>
      </c>
      <c r="BM109" s="22" t="s">
        <v>204</v>
      </c>
    </row>
    <row r="110" spans="2:65" s="1" customFormat="1" ht="16.5" customHeight="1">
      <c r="B110" s="39"/>
      <c r="C110" s="174" t="s">
        <v>10</v>
      </c>
      <c r="D110" s="174" t="s">
        <v>138</v>
      </c>
      <c r="E110" s="175" t="s">
        <v>205</v>
      </c>
      <c r="F110" s="176" t="s">
        <v>206</v>
      </c>
      <c r="G110" s="177" t="s">
        <v>153</v>
      </c>
      <c r="H110" s="178">
        <v>1859.2950000000001</v>
      </c>
      <c r="I110" s="179"/>
      <c r="J110" s="180">
        <f>ROUND(I110*H110,2)</f>
        <v>0</v>
      </c>
      <c r="K110" s="176" t="s">
        <v>21</v>
      </c>
      <c r="L110" s="59"/>
      <c r="M110" s="181" t="s">
        <v>21</v>
      </c>
      <c r="N110" s="182" t="s">
        <v>42</v>
      </c>
      <c r="O110" s="40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AR110" s="22" t="s">
        <v>142</v>
      </c>
      <c r="AT110" s="22" t="s">
        <v>138</v>
      </c>
      <c r="AU110" s="22" t="s">
        <v>81</v>
      </c>
      <c r="AY110" s="22" t="s">
        <v>143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22" t="s">
        <v>79</v>
      </c>
      <c r="BK110" s="185">
        <f>ROUND(I110*H110,2)</f>
        <v>0</v>
      </c>
      <c r="BL110" s="22" t="s">
        <v>142</v>
      </c>
      <c r="BM110" s="22" t="s">
        <v>207</v>
      </c>
    </row>
    <row r="111" spans="2:65" s="11" customFormat="1" ht="13.5">
      <c r="B111" s="202"/>
      <c r="C111" s="203"/>
      <c r="D111" s="204" t="s">
        <v>159</v>
      </c>
      <c r="E111" s="205" t="s">
        <v>21</v>
      </c>
      <c r="F111" s="206" t="s">
        <v>208</v>
      </c>
      <c r="G111" s="203"/>
      <c r="H111" s="207">
        <v>1859.2950000000001</v>
      </c>
      <c r="I111" s="208"/>
      <c r="J111" s="203"/>
      <c r="K111" s="203"/>
      <c r="L111" s="209"/>
      <c r="M111" s="210"/>
      <c r="N111" s="211"/>
      <c r="O111" s="211"/>
      <c r="P111" s="211"/>
      <c r="Q111" s="211"/>
      <c r="R111" s="211"/>
      <c r="S111" s="211"/>
      <c r="T111" s="212"/>
      <c r="AT111" s="213" t="s">
        <v>159</v>
      </c>
      <c r="AU111" s="213" t="s">
        <v>81</v>
      </c>
      <c r="AV111" s="11" t="s">
        <v>81</v>
      </c>
      <c r="AW111" s="11" t="s">
        <v>35</v>
      </c>
      <c r="AX111" s="11" t="s">
        <v>71</v>
      </c>
      <c r="AY111" s="213" t="s">
        <v>143</v>
      </c>
    </row>
    <row r="112" spans="2:65" s="12" customFormat="1" ht="13.5">
      <c r="B112" s="214"/>
      <c r="C112" s="215"/>
      <c r="D112" s="204" t="s">
        <v>159</v>
      </c>
      <c r="E112" s="216" t="s">
        <v>21</v>
      </c>
      <c r="F112" s="217" t="s">
        <v>161</v>
      </c>
      <c r="G112" s="215"/>
      <c r="H112" s="218">
        <v>1859.2950000000001</v>
      </c>
      <c r="I112" s="219"/>
      <c r="J112" s="215"/>
      <c r="K112" s="215"/>
      <c r="L112" s="220"/>
      <c r="M112" s="221"/>
      <c r="N112" s="222"/>
      <c r="O112" s="222"/>
      <c r="P112" s="222"/>
      <c r="Q112" s="222"/>
      <c r="R112" s="222"/>
      <c r="S112" s="222"/>
      <c r="T112" s="223"/>
      <c r="AT112" s="224" t="s">
        <v>159</v>
      </c>
      <c r="AU112" s="224" t="s">
        <v>81</v>
      </c>
      <c r="AV112" s="12" t="s">
        <v>142</v>
      </c>
      <c r="AW112" s="12" t="s">
        <v>35</v>
      </c>
      <c r="AX112" s="12" t="s">
        <v>79</v>
      </c>
      <c r="AY112" s="224" t="s">
        <v>143</v>
      </c>
    </row>
    <row r="113" spans="2:65" s="1" customFormat="1" ht="16.5" customHeight="1">
      <c r="B113" s="39"/>
      <c r="C113" s="174" t="s">
        <v>178</v>
      </c>
      <c r="D113" s="174" t="s">
        <v>138</v>
      </c>
      <c r="E113" s="175" t="s">
        <v>209</v>
      </c>
      <c r="F113" s="176" t="s">
        <v>210</v>
      </c>
      <c r="G113" s="177" t="s">
        <v>153</v>
      </c>
      <c r="H113" s="178">
        <v>123.953</v>
      </c>
      <c r="I113" s="179"/>
      <c r="J113" s="180">
        <f>ROUND(I113*H113,2)</f>
        <v>0</v>
      </c>
      <c r="K113" s="176" t="s">
        <v>21</v>
      </c>
      <c r="L113" s="59"/>
      <c r="M113" s="181" t="s">
        <v>21</v>
      </c>
      <c r="N113" s="182" t="s">
        <v>42</v>
      </c>
      <c r="O113" s="40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AR113" s="22" t="s">
        <v>142</v>
      </c>
      <c r="AT113" s="22" t="s">
        <v>138</v>
      </c>
      <c r="AU113" s="22" t="s">
        <v>81</v>
      </c>
      <c r="AY113" s="22" t="s">
        <v>143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22" t="s">
        <v>79</v>
      </c>
      <c r="BK113" s="185">
        <f>ROUND(I113*H113,2)</f>
        <v>0</v>
      </c>
      <c r="BL113" s="22" t="s">
        <v>142</v>
      </c>
      <c r="BM113" s="22" t="s">
        <v>211</v>
      </c>
    </row>
    <row r="114" spans="2:65" s="1" customFormat="1" ht="16.5" customHeight="1">
      <c r="B114" s="39"/>
      <c r="C114" s="174" t="s">
        <v>212</v>
      </c>
      <c r="D114" s="174" t="s">
        <v>138</v>
      </c>
      <c r="E114" s="175" t="s">
        <v>213</v>
      </c>
      <c r="F114" s="176" t="s">
        <v>214</v>
      </c>
      <c r="G114" s="177" t="s">
        <v>153</v>
      </c>
      <c r="H114" s="178">
        <v>123.953</v>
      </c>
      <c r="I114" s="179"/>
      <c r="J114" s="180">
        <f>ROUND(I114*H114,2)</f>
        <v>0</v>
      </c>
      <c r="K114" s="176" t="s">
        <v>21</v>
      </c>
      <c r="L114" s="59"/>
      <c r="M114" s="181" t="s">
        <v>21</v>
      </c>
      <c r="N114" s="182" t="s">
        <v>42</v>
      </c>
      <c r="O114" s="40"/>
      <c r="P114" s="183">
        <f>O114*H114</f>
        <v>0</v>
      </c>
      <c r="Q114" s="183">
        <v>0</v>
      </c>
      <c r="R114" s="183">
        <f>Q114*H114</f>
        <v>0</v>
      </c>
      <c r="S114" s="183">
        <v>0</v>
      </c>
      <c r="T114" s="184">
        <f>S114*H114</f>
        <v>0</v>
      </c>
      <c r="AR114" s="22" t="s">
        <v>142</v>
      </c>
      <c r="AT114" s="22" t="s">
        <v>138</v>
      </c>
      <c r="AU114" s="22" t="s">
        <v>81</v>
      </c>
      <c r="AY114" s="22" t="s">
        <v>143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22" t="s">
        <v>79</v>
      </c>
      <c r="BK114" s="185">
        <f>ROUND(I114*H114,2)</f>
        <v>0</v>
      </c>
      <c r="BL114" s="22" t="s">
        <v>142</v>
      </c>
      <c r="BM114" s="22" t="s">
        <v>215</v>
      </c>
    </row>
    <row r="115" spans="2:65" s="1" customFormat="1" ht="16.5" customHeight="1">
      <c r="B115" s="39"/>
      <c r="C115" s="174" t="s">
        <v>181</v>
      </c>
      <c r="D115" s="174" t="s">
        <v>138</v>
      </c>
      <c r="E115" s="175" t="s">
        <v>216</v>
      </c>
      <c r="F115" s="176" t="s">
        <v>217</v>
      </c>
      <c r="G115" s="177" t="s">
        <v>153</v>
      </c>
      <c r="H115" s="178">
        <v>123.953</v>
      </c>
      <c r="I115" s="179"/>
      <c r="J115" s="180">
        <f>ROUND(I115*H115,2)</f>
        <v>0</v>
      </c>
      <c r="K115" s="176" t="s">
        <v>21</v>
      </c>
      <c r="L115" s="59"/>
      <c r="M115" s="181" t="s">
        <v>21</v>
      </c>
      <c r="N115" s="182" t="s">
        <v>42</v>
      </c>
      <c r="O115" s="40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AR115" s="22" t="s">
        <v>142</v>
      </c>
      <c r="AT115" s="22" t="s">
        <v>138</v>
      </c>
      <c r="AU115" s="22" t="s">
        <v>81</v>
      </c>
      <c r="AY115" s="22" t="s">
        <v>143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22" t="s">
        <v>79</v>
      </c>
      <c r="BK115" s="185">
        <f>ROUND(I115*H115,2)</f>
        <v>0</v>
      </c>
      <c r="BL115" s="22" t="s">
        <v>142</v>
      </c>
      <c r="BM115" s="22" t="s">
        <v>218</v>
      </c>
    </row>
    <row r="116" spans="2:65" s="1" customFormat="1" ht="16.5" customHeight="1">
      <c r="B116" s="39"/>
      <c r="C116" s="174" t="s">
        <v>219</v>
      </c>
      <c r="D116" s="174" t="s">
        <v>138</v>
      </c>
      <c r="E116" s="175" t="s">
        <v>220</v>
      </c>
      <c r="F116" s="176" t="s">
        <v>221</v>
      </c>
      <c r="G116" s="177" t="s">
        <v>153</v>
      </c>
      <c r="H116" s="178">
        <v>123.953</v>
      </c>
      <c r="I116" s="179"/>
      <c r="J116" s="180">
        <f>ROUND(I116*H116,2)</f>
        <v>0</v>
      </c>
      <c r="K116" s="176" t="s">
        <v>21</v>
      </c>
      <c r="L116" s="59"/>
      <c r="M116" s="181" t="s">
        <v>21</v>
      </c>
      <c r="N116" s="182" t="s">
        <v>42</v>
      </c>
      <c r="O116" s="40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AR116" s="22" t="s">
        <v>142</v>
      </c>
      <c r="AT116" s="22" t="s">
        <v>138</v>
      </c>
      <c r="AU116" s="22" t="s">
        <v>81</v>
      </c>
      <c r="AY116" s="22" t="s">
        <v>143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22" t="s">
        <v>79</v>
      </c>
      <c r="BK116" s="185">
        <f>ROUND(I116*H116,2)</f>
        <v>0</v>
      </c>
      <c r="BL116" s="22" t="s">
        <v>142</v>
      </c>
      <c r="BM116" s="22" t="s">
        <v>222</v>
      </c>
    </row>
    <row r="117" spans="2:65" s="10" customFormat="1" ht="37.35" customHeight="1">
      <c r="B117" s="186"/>
      <c r="C117" s="187"/>
      <c r="D117" s="188" t="s">
        <v>70</v>
      </c>
      <c r="E117" s="189" t="s">
        <v>223</v>
      </c>
      <c r="F117" s="189" t="s">
        <v>224</v>
      </c>
      <c r="G117" s="187"/>
      <c r="H117" s="187"/>
      <c r="I117" s="190"/>
      <c r="J117" s="191">
        <f>BK117</f>
        <v>0</v>
      </c>
      <c r="K117" s="187"/>
      <c r="L117" s="192"/>
      <c r="M117" s="193"/>
      <c r="N117" s="194"/>
      <c r="O117" s="194"/>
      <c r="P117" s="195">
        <f>P118</f>
        <v>0</v>
      </c>
      <c r="Q117" s="194"/>
      <c r="R117" s="195">
        <f>R118</f>
        <v>0</v>
      </c>
      <c r="S117" s="194"/>
      <c r="T117" s="196">
        <f>T118</f>
        <v>0</v>
      </c>
      <c r="AR117" s="197" t="s">
        <v>79</v>
      </c>
      <c r="AT117" s="198" t="s">
        <v>70</v>
      </c>
      <c r="AU117" s="198" t="s">
        <v>71</v>
      </c>
      <c r="AY117" s="197" t="s">
        <v>143</v>
      </c>
      <c r="BK117" s="199">
        <f>BK118</f>
        <v>0</v>
      </c>
    </row>
    <row r="118" spans="2:65" s="1" customFormat="1" ht="16.5" customHeight="1">
      <c r="B118" s="39"/>
      <c r="C118" s="174" t="s">
        <v>71</v>
      </c>
      <c r="D118" s="174" t="s">
        <v>138</v>
      </c>
      <c r="E118" s="175" t="s">
        <v>139</v>
      </c>
      <c r="F118" s="176" t="s">
        <v>140</v>
      </c>
      <c r="G118" s="177" t="s">
        <v>141</v>
      </c>
      <c r="H118" s="178">
        <v>0</v>
      </c>
      <c r="I118" s="179"/>
      <c r="J118" s="180">
        <f>ROUND(I118*H118,2)</f>
        <v>0</v>
      </c>
      <c r="K118" s="176" t="s">
        <v>21</v>
      </c>
      <c r="L118" s="59"/>
      <c r="M118" s="181" t="s">
        <v>21</v>
      </c>
      <c r="N118" s="182" t="s">
        <v>42</v>
      </c>
      <c r="O118" s="40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AR118" s="22" t="s">
        <v>178</v>
      </c>
      <c r="AT118" s="22" t="s">
        <v>138</v>
      </c>
      <c r="AU118" s="22" t="s">
        <v>79</v>
      </c>
      <c r="AY118" s="22" t="s">
        <v>143</v>
      </c>
      <c r="BE118" s="185">
        <f>IF(N118="základní",J118,0)</f>
        <v>0</v>
      </c>
      <c r="BF118" s="185">
        <f>IF(N118="snížená",J118,0)</f>
        <v>0</v>
      </c>
      <c r="BG118" s="185">
        <f>IF(N118="zákl. přenesená",J118,0)</f>
        <v>0</v>
      </c>
      <c r="BH118" s="185">
        <f>IF(N118="sníž. přenesená",J118,0)</f>
        <v>0</v>
      </c>
      <c r="BI118" s="185">
        <f>IF(N118="nulová",J118,0)</f>
        <v>0</v>
      </c>
      <c r="BJ118" s="22" t="s">
        <v>79</v>
      </c>
      <c r="BK118" s="185">
        <f>ROUND(I118*H118,2)</f>
        <v>0</v>
      </c>
      <c r="BL118" s="22" t="s">
        <v>178</v>
      </c>
      <c r="BM118" s="22" t="s">
        <v>225</v>
      </c>
    </row>
    <row r="119" spans="2:65" s="10" customFormat="1" ht="37.35" customHeight="1">
      <c r="B119" s="186"/>
      <c r="C119" s="187"/>
      <c r="D119" s="188" t="s">
        <v>70</v>
      </c>
      <c r="E119" s="189" t="s">
        <v>226</v>
      </c>
      <c r="F119" s="189" t="s">
        <v>227</v>
      </c>
      <c r="G119" s="187"/>
      <c r="H119" s="187"/>
      <c r="I119" s="190"/>
      <c r="J119" s="191">
        <f>BK119</f>
        <v>0</v>
      </c>
      <c r="K119" s="187"/>
      <c r="L119" s="192"/>
      <c r="M119" s="193"/>
      <c r="N119" s="194"/>
      <c r="O119" s="194"/>
      <c r="P119" s="195">
        <f>P120</f>
        <v>0</v>
      </c>
      <c r="Q119" s="194"/>
      <c r="R119" s="195">
        <f>R120</f>
        <v>4.1600000000000005E-2</v>
      </c>
      <c r="S119" s="194"/>
      <c r="T119" s="196">
        <f>T120</f>
        <v>0</v>
      </c>
      <c r="AR119" s="197" t="s">
        <v>81</v>
      </c>
      <c r="AT119" s="198" t="s">
        <v>70</v>
      </c>
      <c r="AU119" s="198" t="s">
        <v>71</v>
      </c>
      <c r="AY119" s="197" t="s">
        <v>143</v>
      </c>
      <c r="BK119" s="199">
        <f>BK120</f>
        <v>0</v>
      </c>
    </row>
    <row r="120" spans="2:65" s="10" customFormat="1" ht="19.899999999999999" customHeight="1">
      <c r="B120" s="186"/>
      <c r="C120" s="187"/>
      <c r="D120" s="188" t="s">
        <v>70</v>
      </c>
      <c r="E120" s="200" t="s">
        <v>228</v>
      </c>
      <c r="F120" s="200" t="s">
        <v>229</v>
      </c>
      <c r="G120" s="187"/>
      <c r="H120" s="187"/>
      <c r="I120" s="190"/>
      <c r="J120" s="201">
        <f>BK120</f>
        <v>0</v>
      </c>
      <c r="K120" s="187"/>
      <c r="L120" s="192"/>
      <c r="M120" s="193"/>
      <c r="N120" s="194"/>
      <c r="O120" s="194"/>
      <c r="P120" s="195">
        <f>SUM(P121:P123)</f>
        <v>0</v>
      </c>
      <c r="Q120" s="194"/>
      <c r="R120" s="195">
        <f>SUM(R121:R123)</f>
        <v>4.1600000000000005E-2</v>
      </c>
      <c r="S120" s="194"/>
      <c r="T120" s="196">
        <f>SUM(T121:T123)</f>
        <v>0</v>
      </c>
      <c r="AR120" s="197" t="s">
        <v>81</v>
      </c>
      <c r="AT120" s="198" t="s">
        <v>70</v>
      </c>
      <c r="AU120" s="198" t="s">
        <v>79</v>
      </c>
      <c r="AY120" s="197" t="s">
        <v>143</v>
      </c>
      <c r="BK120" s="199">
        <f>SUM(BK121:BK123)</f>
        <v>0</v>
      </c>
    </row>
    <row r="121" spans="2:65" s="1" customFormat="1" ht="25.5" customHeight="1">
      <c r="B121" s="39"/>
      <c r="C121" s="174" t="s">
        <v>185</v>
      </c>
      <c r="D121" s="174" t="s">
        <v>138</v>
      </c>
      <c r="E121" s="175" t="s">
        <v>230</v>
      </c>
      <c r="F121" s="176" t="s">
        <v>231</v>
      </c>
      <c r="G121" s="177" t="s">
        <v>192</v>
      </c>
      <c r="H121" s="178">
        <v>104</v>
      </c>
      <c r="I121" s="179"/>
      <c r="J121" s="180">
        <f>ROUND(I121*H121,2)</f>
        <v>0</v>
      </c>
      <c r="K121" s="176" t="s">
        <v>21</v>
      </c>
      <c r="L121" s="59"/>
      <c r="M121" s="181" t="s">
        <v>21</v>
      </c>
      <c r="N121" s="182" t="s">
        <v>42</v>
      </c>
      <c r="O121" s="40"/>
      <c r="P121" s="183">
        <f>O121*H121</f>
        <v>0</v>
      </c>
      <c r="Q121" s="183">
        <v>4.0000000000000002E-4</v>
      </c>
      <c r="R121" s="183">
        <f>Q121*H121</f>
        <v>4.1600000000000005E-2</v>
      </c>
      <c r="S121" s="183">
        <v>0</v>
      </c>
      <c r="T121" s="184">
        <f>S121*H121</f>
        <v>0</v>
      </c>
      <c r="AR121" s="22" t="s">
        <v>178</v>
      </c>
      <c r="AT121" s="22" t="s">
        <v>138</v>
      </c>
      <c r="AU121" s="22" t="s">
        <v>81</v>
      </c>
      <c r="AY121" s="22" t="s">
        <v>143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22" t="s">
        <v>79</v>
      </c>
      <c r="BK121" s="185">
        <f>ROUND(I121*H121,2)</f>
        <v>0</v>
      </c>
      <c r="BL121" s="22" t="s">
        <v>178</v>
      </c>
      <c r="BM121" s="22" t="s">
        <v>232</v>
      </c>
    </row>
    <row r="122" spans="2:65" s="1" customFormat="1" ht="16.5" customHeight="1">
      <c r="B122" s="39"/>
      <c r="C122" s="174" t="s">
        <v>9</v>
      </c>
      <c r="D122" s="174" t="s">
        <v>138</v>
      </c>
      <c r="E122" s="175" t="s">
        <v>233</v>
      </c>
      <c r="F122" s="176" t="s">
        <v>234</v>
      </c>
      <c r="G122" s="177" t="s">
        <v>153</v>
      </c>
      <c r="H122" s="178">
        <v>4.1000000000000002E-2</v>
      </c>
      <c r="I122" s="179"/>
      <c r="J122" s="180">
        <f>ROUND(I122*H122,2)</f>
        <v>0</v>
      </c>
      <c r="K122" s="176" t="s">
        <v>21</v>
      </c>
      <c r="L122" s="59"/>
      <c r="M122" s="181" t="s">
        <v>21</v>
      </c>
      <c r="N122" s="182" t="s">
        <v>42</v>
      </c>
      <c r="O122" s="40"/>
      <c r="P122" s="183">
        <f>O122*H122</f>
        <v>0</v>
      </c>
      <c r="Q122" s="183">
        <v>0</v>
      </c>
      <c r="R122" s="183">
        <f>Q122*H122</f>
        <v>0</v>
      </c>
      <c r="S122" s="183">
        <v>0</v>
      </c>
      <c r="T122" s="184">
        <f>S122*H122</f>
        <v>0</v>
      </c>
      <c r="AR122" s="22" t="s">
        <v>178</v>
      </c>
      <c r="AT122" s="22" t="s">
        <v>138</v>
      </c>
      <c r="AU122" s="22" t="s">
        <v>81</v>
      </c>
      <c r="AY122" s="22" t="s">
        <v>143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22" t="s">
        <v>79</v>
      </c>
      <c r="BK122" s="185">
        <f>ROUND(I122*H122,2)</f>
        <v>0</v>
      </c>
      <c r="BL122" s="22" t="s">
        <v>178</v>
      </c>
      <c r="BM122" s="22" t="s">
        <v>235</v>
      </c>
    </row>
    <row r="123" spans="2:65" s="1" customFormat="1" ht="16.5" customHeight="1">
      <c r="B123" s="39"/>
      <c r="C123" s="174" t="s">
        <v>188</v>
      </c>
      <c r="D123" s="174" t="s">
        <v>138</v>
      </c>
      <c r="E123" s="175" t="s">
        <v>236</v>
      </c>
      <c r="F123" s="176" t="s">
        <v>237</v>
      </c>
      <c r="G123" s="177" t="s">
        <v>153</v>
      </c>
      <c r="H123" s="178">
        <v>4.1000000000000002E-2</v>
      </c>
      <c r="I123" s="179"/>
      <c r="J123" s="180">
        <f>ROUND(I123*H123,2)</f>
        <v>0</v>
      </c>
      <c r="K123" s="176" t="s">
        <v>21</v>
      </c>
      <c r="L123" s="59"/>
      <c r="M123" s="181" t="s">
        <v>21</v>
      </c>
      <c r="N123" s="182" t="s">
        <v>42</v>
      </c>
      <c r="O123" s="40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AR123" s="22" t="s">
        <v>178</v>
      </c>
      <c r="AT123" s="22" t="s">
        <v>138</v>
      </c>
      <c r="AU123" s="22" t="s">
        <v>81</v>
      </c>
      <c r="AY123" s="22" t="s">
        <v>143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22" t="s">
        <v>79</v>
      </c>
      <c r="BK123" s="185">
        <f>ROUND(I123*H123,2)</f>
        <v>0</v>
      </c>
      <c r="BL123" s="22" t="s">
        <v>178</v>
      </c>
      <c r="BM123" s="22" t="s">
        <v>238</v>
      </c>
    </row>
    <row r="124" spans="2:65" s="10" customFormat="1" ht="37.35" customHeight="1">
      <c r="B124" s="186"/>
      <c r="C124" s="187"/>
      <c r="D124" s="188" t="s">
        <v>70</v>
      </c>
      <c r="E124" s="189" t="s">
        <v>239</v>
      </c>
      <c r="F124" s="189" t="s">
        <v>240</v>
      </c>
      <c r="G124" s="187"/>
      <c r="H124" s="187"/>
      <c r="I124" s="190"/>
      <c r="J124" s="191">
        <f>BK124</f>
        <v>0</v>
      </c>
      <c r="K124" s="187"/>
      <c r="L124" s="192"/>
      <c r="M124" s="193"/>
      <c r="N124" s="194"/>
      <c r="O124" s="194"/>
      <c r="P124" s="195">
        <f>P125</f>
        <v>0</v>
      </c>
      <c r="Q124" s="194"/>
      <c r="R124" s="195">
        <f>R125</f>
        <v>0.51</v>
      </c>
      <c r="S124" s="194"/>
      <c r="T124" s="196">
        <f>T125</f>
        <v>0</v>
      </c>
      <c r="AR124" s="197" t="s">
        <v>81</v>
      </c>
      <c r="AT124" s="198" t="s">
        <v>70</v>
      </c>
      <c r="AU124" s="198" t="s">
        <v>71</v>
      </c>
      <c r="AY124" s="197" t="s">
        <v>143</v>
      </c>
      <c r="BK124" s="199">
        <f>BK125</f>
        <v>0</v>
      </c>
    </row>
    <row r="125" spans="2:65" s="10" customFormat="1" ht="19.899999999999999" customHeight="1">
      <c r="B125" s="186"/>
      <c r="C125" s="187"/>
      <c r="D125" s="188" t="s">
        <v>70</v>
      </c>
      <c r="E125" s="200" t="s">
        <v>241</v>
      </c>
      <c r="F125" s="200" t="s">
        <v>242</v>
      </c>
      <c r="G125" s="187"/>
      <c r="H125" s="187"/>
      <c r="I125" s="190"/>
      <c r="J125" s="201">
        <f>BK125</f>
        <v>0</v>
      </c>
      <c r="K125" s="187"/>
      <c r="L125" s="192"/>
      <c r="M125" s="193"/>
      <c r="N125" s="194"/>
      <c r="O125" s="194"/>
      <c r="P125" s="195">
        <f>SUM(P126:P131)</f>
        <v>0</v>
      </c>
      <c r="Q125" s="194"/>
      <c r="R125" s="195">
        <f>SUM(R126:R131)</f>
        <v>0.51</v>
      </c>
      <c r="S125" s="194"/>
      <c r="T125" s="196">
        <f>SUM(T126:T131)</f>
        <v>0</v>
      </c>
      <c r="AR125" s="197" t="s">
        <v>81</v>
      </c>
      <c r="AT125" s="198" t="s">
        <v>70</v>
      </c>
      <c r="AU125" s="198" t="s">
        <v>79</v>
      </c>
      <c r="AY125" s="197" t="s">
        <v>143</v>
      </c>
      <c r="BK125" s="199">
        <f>SUM(BK126:BK131)</f>
        <v>0</v>
      </c>
    </row>
    <row r="126" spans="2:65" s="1" customFormat="1" ht="16.5" customHeight="1">
      <c r="B126" s="39"/>
      <c r="C126" s="174" t="s">
        <v>243</v>
      </c>
      <c r="D126" s="174" t="s">
        <v>138</v>
      </c>
      <c r="E126" s="175" t="s">
        <v>244</v>
      </c>
      <c r="F126" s="176" t="s">
        <v>245</v>
      </c>
      <c r="G126" s="177" t="s">
        <v>192</v>
      </c>
      <c r="H126" s="178">
        <v>15</v>
      </c>
      <c r="I126" s="179"/>
      <c r="J126" s="180">
        <f>ROUND(I126*H126,2)</f>
        <v>0</v>
      </c>
      <c r="K126" s="176" t="s">
        <v>21</v>
      </c>
      <c r="L126" s="59"/>
      <c r="M126" s="181" t="s">
        <v>21</v>
      </c>
      <c r="N126" s="182" t="s">
        <v>42</v>
      </c>
      <c r="O126" s="40"/>
      <c r="P126" s="183">
        <f>O126*H126</f>
        <v>0</v>
      </c>
      <c r="Q126" s="183">
        <v>0.01</v>
      </c>
      <c r="R126" s="183">
        <f>Q126*H126</f>
        <v>0.15</v>
      </c>
      <c r="S126" s="183">
        <v>0</v>
      </c>
      <c r="T126" s="184">
        <f>S126*H126</f>
        <v>0</v>
      </c>
      <c r="AR126" s="22" t="s">
        <v>178</v>
      </c>
      <c r="AT126" s="22" t="s">
        <v>138</v>
      </c>
      <c r="AU126" s="22" t="s">
        <v>81</v>
      </c>
      <c r="AY126" s="22" t="s">
        <v>143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22" t="s">
        <v>79</v>
      </c>
      <c r="BK126" s="185">
        <f>ROUND(I126*H126,2)</f>
        <v>0</v>
      </c>
      <c r="BL126" s="22" t="s">
        <v>178</v>
      </c>
      <c r="BM126" s="22" t="s">
        <v>246</v>
      </c>
    </row>
    <row r="127" spans="2:65" s="1" customFormat="1" ht="16.5" customHeight="1">
      <c r="B127" s="39"/>
      <c r="C127" s="174" t="s">
        <v>193</v>
      </c>
      <c r="D127" s="174" t="s">
        <v>138</v>
      </c>
      <c r="E127" s="175" t="s">
        <v>247</v>
      </c>
      <c r="F127" s="176" t="s">
        <v>248</v>
      </c>
      <c r="G127" s="177" t="s">
        <v>192</v>
      </c>
      <c r="H127" s="178">
        <v>60</v>
      </c>
      <c r="I127" s="179"/>
      <c r="J127" s="180">
        <f>ROUND(I127*H127,2)</f>
        <v>0</v>
      </c>
      <c r="K127" s="176" t="s">
        <v>21</v>
      </c>
      <c r="L127" s="59"/>
      <c r="M127" s="181" t="s">
        <v>21</v>
      </c>
      <c r="N127" s="182" t="s">
        <v>42</v>
      </c>
      <c r="O127" s="40"/>
      <c r="P127" s="183">
        <f>O127*H127</f>
        <v>0</v>
      </c>
      <c r="Q127" s="183">
        <v>6.0000000000000001E-3</v>
      </c>
      <c r="R127" s="183">
        <f>Q127*H127</f>
        <v>0.36</v>
      </c>
      <c r="S127" s="183">
        <v>0</v>
      </c>
      <c r="T127" s="184">
        <f>S127*H127</f>
        <v>0</v>
      </c>
      <c r="AR127" s="22" t="s">
        <v>178</v>
      </c>
      <c r="AT127" s="22" t="s">
        <v>138</v>
      </c>
      <c r="AU127" s="22" t="s">
        <v>81</v>
      </c>
      <c r="AY127" s="22" t="s">
        <v>143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22" t="s">
        <v>79</v>
      </c>
      <c r="BK127" s="185">
        <f>ROUND(I127*H127,2)</f>
        <v>0</v>
      </c>
      <c r="BL127" s="22" t="s">
        <v>178</v>
      </c>
      <c r="BM127" s="22" t="s">
        <v>249</v>
      </c>
    </row>
    <row r="128" spans="2:65" s="11" customFormat="1" ht="13.5">
      <c r="B128" s="202"/>
      <c r="C128" s="203"/>
      <c r="D128" s="204" t="s">
        <v>159</v>
      </c>
      <c r="E128" s="205" t="s">
        <v>21</v>
      </c>
      <c r="F128" s="206" t="s">
        <v>250</v>
      </c>
      <c r="G128" s="203"/>
      <c r="H128" s="207">
        <v>60</v>
      </c>
      <c r="I128" s="208"/>
      <c r="J128" s="203"/>
      <c r="K128" s="203"/>
      <c r="L128" s="209"/>
      <c r="M128" s="210"/>
      <c r="N128" s="211"/>
      <c r="O128" s="211"/>
      <c r="P128" s="211"/>
      <c r="Q128" s="211"/>
      <c r="R128" s="211"/>
      <c r="S128" s="211"/>
      <c r="T128" s="212"/>
      <c r="AT128" s="213" t="s">
        <v>159</v>
      </c>
      <c r="AU128" s="213" t="s">
        <v>81</v>
      </c>
      <c r="AV128" s="11" t="s">
        <v>81</v>
      </c>
      <c r="AW128" s="11" t="s">
        <v>35</v>
      </c>
      <c r="AX128" s="11" t="s">
        <v>71</v>
      </c>
      <c r="AY128" s="213" t="s">
        <v>143</v>
      </c>
    </row>
    <row r="129" spans="2:65" s="12" customFormat="1" ht="13.5">
      <c r="B129" s="214"/>
      <c r="C129" s="215"/>
      <c r="D129" s="204" t="s">
        <v>159</v>
      </c>
      <c r="E129" s="216" t="s">
        <v>21</v>
      </c>
      <c r="F129" s="217" t="s">
        <v>161</v>
      </c>
      <c r="G129" s="215"/>
      <c r="H129" s="218">
        <v>60</v>
      </c>
      <c r="I129" s="219"/>
      <c r="J129" s="215"/>
      <c r="K129" s="215"/>
      <c r="L129" s="220"/>
      <c r="M129" s="221"/>
      <c r="N129" s="222"/>
      <c r="O129" s="222"/>
      <c r="P129" s="222"/>
      <c r="Q129" s="222"/>
      <c r="R129" s="222"/>
      <c r="S129" s="222"/>
      <c r="T129" s="223"/>
      <c r="AT129" s="224" t="s">
        <v>159</v>
      </c>
      <c r="AU129" s="224" t="s">
        <v>81</v>
      </c>
      <c r="AV129" s="12" t="s">
        <v>142</v>
      </c>
      <c r="AW129" s="12" t="s">
        <v>35</v>
      </c>
      <c r="AX129" s="12" t="s">
        <v>79</v>
      </c>
      <c r="AY129" s="224" t="s">
        <v>143</v>
      </c>
    </row>
    <row r="130" spans="2:65" s="1" customFormat="1" ht="16.5" customHeight="1">
      <c r="B130" s="39"/>
      <c r="C130" s="174" t="s">
        <v>251</v>
      </c>
      <c r="D130" s="174" t="s">
        <v>138</v>
      </c>
      <c r="E130" s="175" t="s">
        <v>252</v>
      </c>
      <c r="F130" s="176" t="s">
        <v>253</v>
      </c>
      <c r="G130" s="177" t="s">
        <v>153</v>
      </c>
      <c r="H130" s="178">
        <v>0.51</v>
      </c>
      <c r="I130" s="179"/>
      <c r="J130" s="180">
        <f>ROUND(I130*H130,2)</f>
        <v>0</v>
      </c>
      <c r="K130" s="176" t="s">
        <v>21</v>
      </c>
      <c r="L130" s="59"/>
      <c r="M130" s="181" t="s">
        <v>21</v>
      </c>
      <c r="N130" s="182" t="s">
        <v>42</v>
      </c>
      <c r="O130" s="40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AR130" s="22" t="s">
        <v>178</v>
      </c>
      <c r="AT130" s="22" t="s">
        <v>138</v>
      </c>
      <c r="AU130" s="22" t="s">
        <v>81</v>
      </c>
      <c r="AY130" s="22" t="s">
        <v>143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22" t="s">
        <v>79</v>
      </c>
      <c r="BK130" s="185">
        <f>ROUND(I130*H130,2)</f>
        <v>0</v>
      </c>
      <c r="BL130" s="22" t="s">
        <v>178</v>
      </c>
      <c r="BM130" s="22" t="s">
        <v>254</v>
      </c>
    </row>
    <row r="131" spans="2:65" s="1" customFormat="1" ht="16.5" customHeight="1">
      <c r="B131" s="39"/>
      <c r="C131" s="174" t="s">
        <v>196</v>
      </c>
      <c r="D131" s="174" t="s">
        <v>138</v>
      </c>
      <c r="E131" s="175" t="s">
        <v>236</v>
      </c>
      <c r="F131" s="176" t="s">
        <v>237</v>
      </c>
      <c r="G131" s="177" t="s">
        <v>153</v>
      </c>
      <c r="H131" s="178">
        <v>0.51</v>
      </c>
      <c r="I131" s="179"/>
      <c r="J131" s="180">
        <f>ROUND(I131*H131,2)</f>
        <v>0</v>
      </c>
      <c r="K131" s="176" t="s">
        <v>21</v>
      </c>
      <c r="L131" s="59"/>
      <c r="M131" s="181" t="s">
        <v>21</v>
      </c>
      <c r="N131" s="182" t="s">
        <v>42</v>
      </c>
      <c r="O131" s="40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AR131" s="22" t="s">
        <v>178</v>
      </c>
      <c r="AT131" s="22" t="s">
        <v>138</v>
      </c>
      <c r="AU131" s="22" t="s">
        <v>81</v>
      </c>
      <c r="AY131" s="22" t="s">
        <v>143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22" t="s">
        <v>79</v>
      </c>
      <c r="BK131" s="185">
        <f>ROUND(I131*H131,2)</f>
        <v>0</v>
      </c>
      <c r="BL131" s="22" t="s">
        <v>178</v>
      </c>
      <c r="BM131" s="22" t="s">
        <v>255</v>
      </c>
    </row>
    <row r="132" spans="2:65" s="10" customFormat="1" ht="37.35" customHeight="1">
      <c r="B132" s="186"/>
      <c r="C132" s="187"/>
      <c r="D132" s="188" t="s">
        <v>70</v>
      </c>
      <c r="E132" s="189" t="s">
        <v>256</v>
      </c>
      <c r="F132" s="189" t="s">
        <v>257</v>
      </c>
      <c r="G132" s="187"/>
      <c r="H132" s="187"/>
      <c r="I132" s="190"/>
      <c r="J132" s="191">
        <f>BK132</f>
        <v>0</v>
      </c>
      <c r="K132" s="187"/>
      <c r="L132" s="192"/>
      <c r="M132" s="193"/>
      <c r="N132" s="194"/>
      <c r="O132" s="194"/>
      <c r="P132" s="195">
        <f>P133</f>
        <v>0</v>
      </c>
      <c r="Q132" s="194"/>
      <c r="R132" s="195">
        <f>R133</f>
        <v>1.5899999999999999</v>
      </c>
      <c r="S132" s="194"/>
      <c r="T132" s="196">
        <f>T133</f>
        <v>0</v>
      </c>
      <c r="AR132" s="197" t="s">
        <v>81</v>
      </c>
      <c r="AT132" s="198" t="s">
        <v>70</v>
      </c>
      <c r="AU132" s="198" t="s">
        <v>71</v>
      </c>
      <c r="AY132" s="197" t="s">
        <v>143</v>
      </c>
      <c r="BK132" s="199">
        <f>BK133</f>
        <v>0</v>
      </c>
    </row>
    <row r="133" spans="2:65" s="10" customFormat="1" ht="19.899999999999999" customHeight="1">
      <c r="B133" s="186"/>
      <c r="C133" s="187"/>
      <c r="D133" s="188" t="s">
        <v>70</v>
      </c>
      <c r="E133" s="200" t="s">
        <v>258</v>
      </c>
      <c r="F133" s="200" t="s">
        <v>259</v>
      </c>
      <c r="G133" s="187"/>
      <c r="H133" s="187"/>
      <c r="I133" s="190"/>
      <c r="J133" s="201">
        <f>BK133</f>
        <v>0</v>
      </c>
      <c r="K133" s="187"/>
      <c r="L133" s="192"/>
      <c r="M133" s="193"/>
      <c r="N133" s="194"/>
      <c r="O133" s="194"/>
      <c r="P133" s="195">
        <f>SUM(P134:P135)</f>
        <v>0</v>
      </c>
      <c r="Q133" s="194"/>
      <c r="R133" s="195">
        <f>SUM(R134:R135)</f>
        <v>1.5899999999999999</v>
      </c>
      <c r="S133" s="194"/>
      <c r="T133" s="196">
        <f>SUM(T134:T135)</f>
        <v>0</v>
      </c>
      <c r="AR133" s="197" t="s">
        <v>81</v>
      </c>
      <c r="AT133" s="198" t="s">
        <v>70</v>
      </c>
      <c r="AU133" s="198" t="s">
        <v>79</v>
      </c>
      <c r="AY133" s="197" t="s">
        <v>143</v>
      </c>
      <c r="BK133" s="199">
        <f>SUM(BK134:BK135)</f>
        <v>0</v>
      </c>
    </row>
    <row r="134" spans="2:65" s="1" customFormat="1" ht="25.5" customHeight="1">
      <c r="B134" s="39"/>
      <c r="C134" s="174" t="s">
        <v>260</v>
      </c>
      <c r="D134" s="174" t="s">
        <v>138</v>
      </c>
      <c r="E134" s="175" t="s">
        <v>261</v>
      </c>
      <c r="F134" s="176" t="s">
        <v>262</v>
      </c>
      <c r="G134" s="177" t="s">
        <v>263</v>
      </c>
      <c r="H134" s="178">
        <v>1500</v>
      </c>
      <c r="I134" s="179"/>
      <c r="J134" s="180">
        <f>ROUND(I134*H134,2)</f>
        <v>0</v>
      </c>
      <c r="K134" s="176" t="s">
        <v>21</v>
      </c>
      <c r="L134" s="59"/>
      <c r="M134" s="181" t="s">
        <v>21</v>
      </c>
      <c r="N134" s="182" t="s">
        <v>42</v>
      </c>
      <c r="O134" s="40"/>
      <c r="P134" s="183">
        <f>O134*H134</f>
        <v>0</v>
      </c>
      <c r="Q134" s="183">
        <v>1.06E-3</v>
      </c>
      <c r="R134" s="183">
        <f>Q134*H134</f>
        <v>1.5899999999999999</v>
      </c>
      <c r="S134" s="183">
        <v>0</v>
      </c>
      <c r="T134" s="184">
        <f>S134*H134</f>
        <v>0</v>
      </c>
      <c r="AR134" s="22" t="s">
        <v>178</v>
      </c>
      <c r="AT134" s="22" t="s">
        <v>138</v>
      </c>
      <c r="AU134" s="22" t="s">
        <v>81</v>
      </c>
      <c r="AY134" s="22" t="s">
        <v>143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22" t="s">
        <v>79</v>
      </c>
      <c r="BK134" s="185">
        <f>ROUND(I134*H134,2)</f>
        <v>0</v>
      </c>
      <c r="BL134" s="22" t="s">
        <v>178</v>
      </c>
      <c r="BM134" s="22" t="s">
        <v>264</v>
      </c>
    </row>
    <row r="135" spans="2:65" s="1" customFormat="1" ht="16.5" customHeight="1">
      <c r="B135" s="39"/>
      <c r="C135" s="174" t="s">
        <v>201</v>
      </c>
      <c r="D135" s="174" t="s">
        <v>138</v>
      </c>
      <c r="E135" s="175" t="s">
        <v>265</v>
      </c>
      <c r="F135" s="176" t="s">
        <v>266</v>
      </c>
      <c r="G135" s="177" t="s">
        <v>153</v>
      </c>
      <c r="H135" s="178">
        <v>1.5</v>
      </c>
      <c r="I135" s="179"/>
      <c r="J135" s="180">
        <f>ROUND(I135*H135,2)</f>
        <v>0</v>
      </c>
      <c r="K135" s="176" t="s">
        <v>21</v>
      </c>
      <c r="L135" s="59"/>
      <c r="M135" s="181" t="s">
        <v>21</v>
      </c>
      <c r="N135" s="182" t="s">
        <v>42</v>
      </c>
      <c r="O135" s="40"/>
      <c r="P135" s="183">
        <f>O135*H135</f>
        <v>0</v>
      </c>
      <c r="Q135" s="183">
        <v>0</v>
      </c>
      <c r="R135" s="183">
        <f>Q135*H135</f>
        <v>0</v>
      </c>
      <c r="S135" s="183">
        <v>0</v>
      </c>
      <c r="T135" s="184">
        <f>S135*H135</f>
        <v>0</v>
      </c>
      <c r="AR135" s="22" t="s">
        <v>178</v>
      </c>
      <c r="AT135" s="22" t="s">
        <v>138</v>
      </c>
      <c r="AU135" s="22" t="s">
        <v>81</v>
      </c>
      <c r="AY135" s="22" t="s">
        <v>143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22" t="s">
        <v>79</v>
      </c>
      <c r="BK135" s="185">
        <f>ROUND(I135*H135,2)</f>
        <v>0</v>
      </c>
      <c r="BL135" s="22" t="s">
        <v>178</v>
      </c>
      <c r="BM135" s="22" t="s">
        <v>267</v>
      </c>
    </row>
    <row r="136" spans="2:65" s="10" customFormat="1" ht="37.35" customHeight="1">
      <c r="B136" s="186"/>
      <c r="C136" s="187"/>
      <c r="D136" s="188" t="s">
        <v>70</v>
      </c>
      <c r="E136" s="189" t="s">
        <v>268</v>
      </c>
      <c r="F136" s="189" t="s">
        <v>269</v>
      </c>
      <c r="G136" s="187"/>
      <c r="H136" s="187"/>
      <c r="I136" s="190"/>
      <c r="J136" s="191">
        <f>BK136</f>
        <v>0</v>
      </c>
      <c r="K136" s="187"/>
      <c r="L136" s="192"/>
      <c r="M136" s="225"/>
      <c r="N136" s="226"/>
      <c r="O136" s="226"/>
      <c r="P136" s="227">
        <v>0</v>
      </c>
      <c r="Q136" s="226"/>
      <c r="R136" s="227">
        <v>0</v>
      </c>
      <c r="S136" s="226"/>
      <c r="T136" s="228">
        <v>0</v>
      </c>
      <c r="AR136" s="197" t="s">
        <v>81</v>
      </c>
      <c r="AT136" s="198" t="s">
        <v>70</v>
      </c>
      <c r="AU136" s="198" t="s">
        <v>71</v>
      </c>
      <c r="AY136" s="197" t="s">
        <v>143</v>
      </c>
      <c r="BK136" s="199">
        <v>0</v>
      </c>
    </row>
    <row r="137" spans="2:65" s="1" customFormat="1" ht="6.95" customHeight="1">
      <c r="B137" s="54"/>
      <c r="C137" s="55"/>
      <c r="D137" s="55"/>
      <c r="E137" s="55"/>
      <c r="F137" s="55"/>
      <c r="G137" s="55"/>
      <c r="H137" s="55"/>
      <c r="I137" s="137"/>
      <c r="J137" s="55"/>
      <c r="K137" s="55"/>
      <c r="L137" s="59"/>
    </row>
  </sheetData>
  <sheetProtection algorithmName="SHA-512" hashValue="D/pSEffD+3y6w9zKW8HjV9QNHjwj9nqHVVQqf809NyUexmRgZZKYgu5SAE2AZC7OLiBLZEQyNU+E1VHLiC/tmQ==" saltValue="EXHpYWfxG5ascxAqlM6WhNx4Ahr0fDOV8TQX0Ki+HY6jcy97T45tTNrMgkWzsqAXg3VdRa4tXr4V/1AO7O6GNw==" spinCount="100000" sheet="1" objects="1" scenarios="1" formatColumns="0" formatRows="0" autoFilter="0"/>
  <autoFilter ref="C85:K136"/>
  <mergeCells count="10">
    <mergeCell ref="J51:J52"/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99</v>
      </c>
      <c r="G1" s="370" t="s">
        <v>100</v>
      </c>
      <c r="H1" s="370"/>
      <c r="I1" s="113"/>
      <c r="J1" s="112" t="s">
        <v>101</v>
      </c>
      <c r="K1" s="111" t="s">
        <v>102</v>
      </c>
      <c r="L1" s="112" t="s">
        <v>103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22" t="s">
        <v>84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81</v>
      </c>
    </row>
    <row r="4" spans="1:70" ht="36.950000000000003" customHeight="1">
      <c r="B4" s="26"/>
      <c r="C4" s="27"/>
      <c r="D4" s="28" t="s">
        <v>104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2" t="str">
        <f>'Rekapitulace stavby'!K6</f>
        <v>STAVEBNÍ ÚPRAVY OBJEKTU DPO VOZOVNA PRO TRAMVAJOVÝ SIMULÁTOR</v>
      </c>
      <c r="F7" s="363"/>
      <c r="G7" s="363"/>
      <c r="H7" s="363"/>
      <c r="I7" s="115"/>
      <c r="J7" s="27"/>
      <c r="K7" s="29"/>
    </row>
    <row r="8" spans="1:70" s="1" customFormat="1">
      <c r="B8" s="39"/>
      <c r="C8" s="40"/>
      <c r="D8" s="35" t="s">
        <v>105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4" t="s">
        <v>270</v>
      </c>
      <c r="F9" s="365"/>
      <c r="G9" s="365"/>
      <c r="H9" s="365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271</v>
      </c>
      <c r="G12" s="40"/>
      <c r="H12" s="40"/>
      <c r="I12" s="117" t="s">
        <v>25</v>
      </c>
      <c r="J12" s="118" t="str">
        <f>'Rekapitulace stavby'!AN8</f>
        <v>3. 8. 2020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>DPO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>SPAN s.r.o.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36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31" t="s">
        <v>21</v>
      </c>
      <c r="F24" s="331"/>
      <c r="G24" s="331"/>
      <c r="H24" s="331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37</v>
      </c>
      <c r="E27" s="40"/>
      <c r="F27" s="40"/>
      <c r="G27" s="40"/>
      <c r="H27" s="40"/>
      <c r="I27" s="116"/>
      <c r="J27" s="126">
        <f>ROUND(J76,2)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39</v>
      </c>
      <c r="G29" s="40"/>
      <c r="H29" s="40"/>
      <c r="I29" s="127" t="s">
        <v>38</v>
      </c>
      <c r="J29" s="44" t="s">
        <v>40</v>
      </c>
      <c r="K29" s="43"/>
    </row>
    <row r="30" spans="2:11" s="1" customFormat="1" ht="14.45" customHeight="1">
      <c r="B30" s="39"/>
      <c r="C30" s="40"/>
      <c r="D30" s="47" t="s">
        <v>41</v>
      </c>
      <c r="E30" s="47" t="s">
        <v>42</v>
      </c>
      <c r="F30" s="128">
        <f>ROUND(SUM(BE76:BE170), 2)</f>
        <v>0</v>
      </c>
      <c r="G30" s="40"/>
      <c r="H30" s="40"/>
      <c r="I30" s="129">
        <v>0.21</v>
      </c>
      <c r="J30" s="128">
        <f>ROUND(ROUND((SUM(BE76:BE170)),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43</v>
      </c>
      <c r="F31" s="128">
        <f>ROUND(SUM(BF76:BF170), 2)</f>
        <v>0</v>
      </c>
      <c r="G31" s="40"/>
      <c r="H31" s="40"/>
      <c r="I31" s="129">
        <v>0.15</v>
      </c>
      <c r="J31" s="128">
        <f>ROUND(ROUND((SUM(BF76:BF170)),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44</v>
      </c>
      <c r="F32" s="128">
        <f>ROUND(SUM(BG76:BG170),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45</v>
      </c>
      <c r="F33" s="128">
        <f>ROUND(SUM(BH76:BH170),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46</v>
      </c>
      <c r="F34" s="128">
        <f>ROUND(SUM(BI76:BI170),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47</v>
      </c>
      <c r="E36" s="77"/>
      <c r="F36" s="77"/>
      <c r="G36" s="132" t="s">
        <v>48</v>
      </c>
      <c r="H36" s="133" t="s">
        <v>49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109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2" t="str">
        <f>E7</f>
        <v>STAVEBNÍ ÚPRAVY OBJEKTU DPO VOZOVNA PRO TRAMVAJOVÝ SIMULÁTOR</v>
      </c>
      <c r="F45" s="363"/>
      <c r="G45" s="363"/>
      <c r="H45" s="363"/>
      <c r="I45" s="116"/>
      <c r="J45" s="40"/>
      <c r="K45" s="43"/>
    </row>
    <row r="46" spans="2:11" s="1" customFormat="1" ht="14.45" customHeight="1">
      <c r="B46" s="39"/>
      <c r="C46" s="35" t="s">
        <v>105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4" t="str">
        <f>E9</f>
        <v>ELEKTROINSTALACE - DPO simulátor</v>
      </c>
      <c r="F47" s="365"/>
      <c r="G47" s="365"/>
      <c r="H47" s="365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3. 8. 2020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27</v>
      </c>
      <c r="D51" s="40"/>
      <c r="E51" s="40"/>
      <c r="F51" s="33" t="str">
        <f>E15</f>
        <v>DPO</v>
      </c>
      <c r="G51" s="40"/>
      <c r="H51" s="40"/>
      <c r="I51" s="117" t="s">
        <v>33</v>
      </c>
      <c r="J51" s="331" t="str">
        <f>E21</f>
        <v>SPAN s.r.o.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6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110</v>
      </c>
      <c r="D54" s="130"/>
      <c r="E54" s="130"/>
      <c r="F54" s="130"/>
      <c r="G54" s="130"/>
      <c r="H54" s="130"/>
      <c r="I54" s="143"/>
      <c r="J54" s="144" t="s">
        <v>111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112</v>
      </c>
      <c r="D56" s="40"/>
      <c r="E56" s="40"/>
      <c r="F56" s="40"/>
      <c r="G56" s="40"/>
      <c r="H56" s="40"/>
      <c r="I56" s="116"/>
      <c r="J56" s="126">
        <f>J76</f>
        <v>0</v>
      </c>
      <c r="K56" s="43"/>
      <c r="AU56" s="22" t="s">
        <v>113</v>
      </c>
    </row>
    <row r="57" spans="2:47" s="1" customFormat="1" ht="21.75" customHeight="1">
      <c r="B57" s="39"/>
      <c r="C57" s="40"/>
      <c r="D57" s="40"/>
      <c r="E57" s="40"/>
      <c r="F57" s="40"/>
      <c r="G57" s="40"/>
      <c r="H57" s="40"/>
      <c r="I57" s="116"/>
      <c r="J57" s="40"/>
      <c r="K57" s="43"/>
    </row>
    <row r="58" spans="2:47" s="1" customFormat="1" ht="6.95" customHeight="1">
      <c r="B58" s="54"/>
      <c r="C58" s="55"/>
      <c r="D58" s="55"/>
      <c r="E58" s="55"/>
      <c r="F58" s="55"/>
      <c r="G58" s="55"/>
      <c r="H58" s="55"/>
      <c r="I58" s="137"/>
      <c r="J58" s="55"/>
      <c r="K58" s="56"/>
    </row>
    <row r="62" spans="2:47" s="1" customFormat="1" ht="6.95" customHeight="1">
      <c r="B62" s="57"/>
      <c r="C62" s="58"/>
      <c r="D62" s="58"/>
      <c r="E62" s="58"/>
      <c r="F62" s="58"/>
      <c r="G62" s="58"/>
      <c r="H62" s="58"/>
      <c r="I62" s="140"/>
      <c r="J62" s="58"/>
      <c r="K62" s="58"/>
      <c r="L62" s="59"/>
    </row>
    <row r="63" spans="2:47" s="1" customFormat="1" ht="36.950000000000003" customHeight="1">
      <c r="B63" s="39"/>
      <c r="C63" s="60" t="s">
        <v>124</v>
      </c>
      <c r="D63" s="61"/>
      <c r="E63" s="61"/>
      <c r="F63" s="61"/>
      <c r="G63" s="61"/>
      <c r="H63" s="61"/>
      <c r="I63" s="161"/>
      <c r="J63" s="61"/>
      <c r="K63" s="61"/>
      <c r="L63" s="59"/>
    </row>
    <row r="64" spans="2:47" s="1" customFormat="1" ht="6.95" customHeight="1">
      <c r="B64" s="39"/>
      <c r="C64" s="61"/>
      <c r="D64" s="61"/>
      <c r="E64" s="61"/>
      <c r="F64" s="61"/>
      <c r="G64" s="61"/>
      <c r="H64" s="61"/>
      <c r="I64" s="161"/>
      <c r="J64" s="61"/>
      <c r="K64" s="61"/>
      <c r="L64" s="59"/>
    </row>
    <row r="65" spans="2:65" s="1" customFormat="1" ht="14.45" customHeight="1">
      <c r="B65" s="39"/>
      <c r="C65" s="63" t="s">
        <v>18</v>
      </c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16.5" customHeight="1">
      <c r="B66" s="39"/>
      <c r="C66" s="61"/>
      <c r="D66" s="61"/>
      <c r="E66" s="367" t="str">
        <f>E7</f>
        <v>STAVEBNÍ ÚPRAVY OBJEKTU DPO VOZOVNA PRO TRAMVAJOVÝ SIMULÁTOR</v>
      </c>
      <c r="F66" s="368"/>
      <c r="G66" s="368"/>
      <c r="H66" s="368"/>
      <c r="I66" s="161"/>
      <c r="J66" s="61"/>
      <c r="K66" s="61"/>
      <c r="L66" s="59"/>
    </row>
    <row r="67" spans="2:65" s="1" customFormat="1" ht="14.45" customHeight="1">
      <c r="B67" s="39"/>
      <c r="C67" s="63" t="s">
        <v>105</v>
      </c>
      <c r="D67" s="61"/>
      <c r="E67" s="61"/>
      <c r="F67" s="61"/>
      <c r="G67" s="61"/>
      <c r="H67" s="61"/>
      <c r="I67" s="161"/>
      <c r="J67" s="61"/>
      <c r="K67" s="61"/>
      <c r="L67" s="59"/>
    </row>
    <row r="68" spans="2:65" s="1" customFormat="1" ht="17.25" customHeight="1">
      <c r="B68" s="39"/>
      <c r="C68" s="61"/>
      <c r="D68" s="61"/>
      <c r="E68" s="342" t="str">
        <f>E9</f>
        <v>ELEKTROINSTALACE - DPO simulátor</v>
      </c>
      <c r="F68" s="369"/>
      <c r="G68" s="369"/>
      <c r="H68" s="369"/>
      <c r="I68" s="161"/>
      <c r="J68" s="61"/>
      <c r="K68" s="61"/>
      <c r="L68" s="59"/>
    </row>
    <row r="69" spans="2:65" s="1" customFormat="1" ht="6.95" customHeight="1">
      <c r="B69" s="39"/>
      <c r="C69" s="61"/>
      <c r="D69" s="61"/>
      <c r="E69" s="61"/>
      <c r="F69" s="61"/>
      <c r="G69" s="61"/>
      <c r="H69" s="61"/>
      <c r="I69" s="161"/>
      <c r="J69" s="61"/>
      <c r="K69" s="61"/>
      <c r="L69" s="59"/>
    </row>
    <row r="70" spans="2:65" s="1" customFormat="1" ht="18" customHeight="1">
      <c r="B70" s="39"/>
      <c r="C70" s="63" t="s">
        <v>23</v>
      </c>
      <c r="D70" s="61"/>
      <c r="E70" s="61"/>
      <c r="F70" s="162" t="str">
        <f>F12</f>
        <v xml:space="preserve"> </v>
      </c>
      <c r="G70" s="61"/>
      <c r="H70" s="61"/>
      <c r="I70" s="163" t="s">
        <v>25</v>
      </c>
      <c r="J70" s="71" t="str">
        <f>IF(J12="","",J12)</f>
        <v>3. 8. 2020</v>
      </c>
      <c r="K70" s="61"/>
      <c r="L70" s="59"/>
    </row>
    <row r="71" spans="2:65" s="1" customFormat="1" ht="6.95" customHeight="1">
      <c r="B71" s="39"/>
      <c r="C71" s="61"/>
      <c r="D71" s="61"/>
      <c r="E71" s="61"/>
      <c r="F71" s="61"/>
      <c r="G71" s="61"/>
      <c r="H71" s="61"/>
      <c r="I71" s="161"/>
      <c r="J71" s="61"/>
      <c r="K71" s="61"/>
      <c r="L71" s="59"/>
    </row>
    <row r="72" spans="2:65" s="1" customFormat="1">
      <c r="B72" s="39"/>
      <c r="C72" s="63" t="s">
        <v>27</v>
      </c>
      <c r="D72" s="61"/>
      <c r="E72" s="61"/>
      <c r="F72" s="162" t="str">
        <f>E15</f>
        <v>DPO</v>
      </c>
      <c r="G72" s="61"/>
      <c r="H72" s="61"/>
      <c r="I72" s="163" t="s">
        <v>33</v>
      </c>
      <c r="J72" s="162" t="str">
        <f>E21</f>
        <v>SPAN s.r.o.</v>
      </c>
      <c r="K72" s="61"/>
      <c r="L72" s="59"/>
    </row>
    <row r="73" spans="2:65" s="1" customFormat="1" ht="14.45" customHeight="1">
      <c r="B73" s="39"/>
      <c r="C73" s="63" t="s">
        <v>31</v>
      </c>
      <c r="D73" s="61"/>
      <c r="E73" s="61"/>
      <c r="F73" s="162" t="str">
        <f>IF(E18="","",E18)</f>
        <v/>
      </c>
      <c r="G73" s="61"/>
      <c r="H73" s="61"/>
      <c r="I73" s="161"/>
      <c r="J73" s="61"/>
      <c r="K73" s="61"/>
      <c r="L73" s="59"/>
    </row>
    <row r="74" spans="2:65" s="1" customFormat="1" ht="10.35" customHeight="1">
      <c r="B74" s="39"/>
      <c r="C74" s="61"/>
      <c r="D74" s="61"/>
      <c r="E74" s="61"/>
      <c r="F74" s="61"/>
      <c r="G74" s="61"/>
      <c r="H74" s="61"/>
      <c r="I74" s="161"/>
      <c r="J74" s="61"/>
      <c r="K74" s="61"/>
      <c r="L74" s="59"/>
    </row>
    <row r="75" spans="2:65" s="9" customFormat="1" ht="29.25" customHeight="1">
      <c r="B75" s="164"/>
      <c r="C75" s="165" t="s">
        <v>125</v>
      </c>
      <c r="D75" s="166" t="s">
        <v>56</v>
      </c>
      <c r="E75" s="166" t="s">
        <v>52</v>
      </c>
      <c r="F75" s="166" t="s">
        <v>126</v>
      </c>
      <c r="G75" s="166" t="s">
        <v>127</v>
      </c>
      <c r="H75" s="166" t="s">
        <v>128</v>
      </c>
      <c r="I75" s="167" t="s">
        <v>129</v>
      </c>
      <c r="J75" s="166" t="s">
        <v>111</v>
      </c>
      <c r="K75" s="168" t="s">
        <v>130</v>
      </c>
      <c r="L75" s="169"/>
      <c r="M75" s="79" t="s">
        <v>131</v>
      </c>
      <c r="N75" s="80" t="s">
        <v>41</v>
      </c>
      <c r="O75" s="80" t="s">
        <v>132</v>
      </c>
      <c r="P75" s="80" t="s">
        <v>133</v>
      </c>
      <c r="Q75" s="80" t="s">
        <v>134</v>
      </c>
      <c r="R75" s="80" t="s">
        <v>135</v>
      </c>
      <c r="S75" s="80" t="s">
        <v>136</v>
      </c>
      <c r="T75" s="81" t="s">
        <v>137</v>
      </c>
    </row>
    <row r="76" spans="2:65" s="1" customFormat="1" ht="29.25" customHeight="1">
      <c r="B76" s="39"/>
      <c r="C76" s="85" t="s">
        <v>112</v>
      </c>
      <c r="D76" s="61"/>
      <c r="E76" s="61"/>
      <c r="F76" s="61"/>
      <c r="G76" s="61"/>
      <c r="H76" s="61"/>
      <c r="I76" s="161"/>
      <c r="J76" s="170">
        <f>BK76</f>
        <v>0</v>
      </c>
      <c r="K76" s="61"/>
      <c r="L76" s="59"/>
      <c r="M76" s="82"/>
      <c r="N76" s="83"/>
      <c r="O76" s="83"/>
      <c r="P76" s="171">
        <f>SUM(P77:P170)</f>
        <v>0</v>
      </c>
      <c r="Q76" s="83"/>
      <c r="R76" s="171">
        <f>SUM(R77:R170)</f>
        <v>0</v>
      </c>
      <c r="S76" s="83"/>
      <c r="T76" s="172">
        <f>SUM(T77:T170)</f>
        <v>0</v>
      </c>
      <c r="AT76" s="22" t="s">
        <v>70</v>
      </c>
      <c r="AU76" s="22" t="s">
        <v>113</v>
      </c>
      <c r="BK76" s="173">
        <f>SUM(BK77:BK170)</f>
        <v>0</v>
      </c>
    </row>
    <row r="77" spans="2:65" s="1" customFormat="1" ht="25.5" customHeight="1">
      <c r="B77" s="39"/>
      <c r="C77" s="174" t="s">
        <v>71</v>
      </c>
      <c r="D77" s="174" t="s">
        <v>138</v>
      </c>
      <c r="E77" s="175" t="s">
        <v>272</v>
      </c>
      <c r="F77" s="176" t="s">
        <v>273</v>
      </c>
      <c r="G77" s="177" t="s">
        <v>274</v>
      </c>
      <c r="H77" s="178">
        <v>1</v>
      </c>
      <c r="I77" s="179"/>
      <c r="J77" s="180">
        <f t="shared" ref="J77:J118" si="0">ROUND(I77*H77,2)</f>
        <v>0</v>
      </c>
      <c r="K77" s="176" t="s">
        <v>21</v>
      </c>
      <c r="L77" s="59"/>
      <c r="M77" s="181" t="s">
        <v>21</v>
      </c>
      <c r="N77" s="182" t="s">
        <v>42</v>
      </c>
      <c r="O77" s="40"/>
      <c r="P77" s="183">
        <f t="shared" ref="P77:P118" si="1">O77*H77</f>
        <v>0</v>
      </c>
      <c r="Q77" s="183">
        <v>0</v>
      </c>
      <c r="R77" s="183">
        <f t="shared" ref="R77:R118" si="2">Q77*H77</f>
        <v>0</v>
      </c>
      <c r="S77" s="183">
        <v>0</v>
      </c>
      <c r="T77" s="184">
        <f t="shared" ref="T77:T118" si="3">S77*H77</f>
        <v>0</v>
      </c>
      <c r="AR77" s="22" t="s">
        <v>178</v>
      </c>
      <c r="AT77" s="22" t="s">
        <v>138</v>
      </c>
      <c r="AU77" s="22" t="s">
        <v>71</v>
      </c>
      <c r="AY77" s="22" t="s">
        <v>143</v>
      </c>
      <c r="BE77" s="185">
        <f t="shared" ref="BE77:BE118" si="4">IF(N77="základní",J77,0)</f>
        <v>0</v>
      </c>
      <c r="BF77" s="185">
        <f t="shared" ref="BF77:BF118" si="5">IF(N77="snížená",J77,0)</f>
        <v>0</v>
      </c>
      <c r="BG77" s="185">
        <f t="shared" ref="BG77:BG118" si="6">IF(N77="zákl. přenesená",J77,0)</f>
        <v>0</v>
      </c>
      <c r="BH77" s="185">
        <f t="shared" ref="BH77:BH118" si="7">IF(N77="sníž. přenesená",J77,0)</f>
        <v>0</v>
      </c>
      <c r="BI77" s="185">
        <f t="shared" ref="BI77:BI118" si="8">IF(N77="nulová",J77,0)</f>
        <v>0</v>
      </c>
      <c r="BJ77" s="22" t="s">
        <v>79</v>
      </c>
      <c r="BK77" s="185">
        <f t="shared" ref="BK77:BK118" si="9">ROUND(I77*H77,2)</f>
        <v>0</v>
      </c>
      <c r="BL77" s="22" t="s">
        <v>178</v>
      </c>
      <c r="BM77" s="22" t="s">
        <v>81</v>
      </c>
    </row>
    <row r="78" spans="2:65" s="1" customFormat="1" ht="16.5" customHeight="1">
      <c r="B78" s="39"/>
      <c r="C78" s="229" t="s">
        <v>71</v>
      </c>
      <c r="D78" s="229" t="s">
        <v>172</v>
      </c>
      <c r="E78" s="230" t="s">
        <v>275</v>
      </c>
      <c r="F78" s="231" t="s">
        <v>276</v>
      </c>
      <c r="G78" s="232" t="s">
        <v>274</v>
      </c>
      <c r="H78" s="233">
        <v>1</v>
      </c>
      <c r="I78" s="234"/>
      <c r="J78" s="235">
        <f t="shared" si="0"/>
        <v>0</v>
      </c>
      <c r="K78" s="231" t="s">
        <v>21</v>
      </c>
      <c r="L78" s="236"/>
      <c r="M78" s="237" t="s">
        <v>21</v>
      </c>
      <c r="N78" s="238" t="s">
        <v>42</v>
      </c>
      <c r="O78" s="40"/>
      <c r="P78" s="183">
        <f t="shared" si="1"/>
        <v>0</v>
      </c>
      <c r="Q78" s="183">
        <v>0</v>
      </c>
      <c r="R78" s="183">
        <f t="shared" si="2"/>
        <v>0</v>
      </c>
      <c r="S78" s="183">
        <v>0</v>
      </c>
      <c r="T78" s="184">
        <f t="shared" si="3"/>
        <v>0</v>
      </c>
      <c r="AR78" s="22" t="s">
        <v>207</v>
      </c>
      <c r="AT78" s="22" t="s">
        <v>172</v>
      </c>
      <c r="AU78" s="22" t="s">
        <v>71</v>
      </c>
      <c r="AY78" s="22" t="s">
        <v>143</v>
      </c>
      <c r="BE78" s="185">
        <f t="shared" si="4"/>
        <v>0</v>
      </c>
      <c r="BF78" s="185">
        <f t="shared" si="5"/>
        <v>0</v>
      </c>
      <c r="BG78" s="185">
        <f t="shared" si="6"/>
        <v>0</v>
      </c>
      <c r="BH78" s="185">
        <f t="shared" si="7"/>
        <v>0</v>
      </c>
      <c r="BI78" s="185">
        <f t="shared" si="8"/>
        <v>0</v>
      </c>
      <c r="BJ78" s="22" t="s">
        <v>79</v>
      </c>
      <c r="BK78" s="185">
        <f t="shared" si="9"/>
        <v>0</v>
      </c>
      <c r="BL78" s="22" t="s">
        <v>178</v>
      </c>
      <c r="BM78" s="22" t="s">
        <v>142</v>
      </c>
    </row>
    <row r="79" spans="2:65" s="1" customFormat="1" ht="25.5" customHeight="1">
      <c r="B79" s="39"/>
      <c r="C79" s="174" t="s">
        <v>71</v>
      </c>
      <c r="D79" s="174" t="s">
        <v>138</v>
      </c>
      <c r="E79" s="175" t="s">
        <v>277</v>
      </c>
      <c r="F79" s="176" t="s">
        <v>278</v>
      </c>
      <c r="G79" s="177" t="s">
        <v>274</v>
      </c>
      <c r="H79" s="178">
        <v>1</v>
      </c>
      <c r="I79" s="179"/>
      <c r="J79" s="180">
        <f t="shared" si="0"/>
        <v>0</v>
      </c>
      <c r="K79" s="176" t="s">
        <v>21</v>
      </c>
      <c r="L79" s="59"/>
      <c r="M79" s="181" t="s">
        <v>21</v>
      </c>
      <c r="N79" s="182" t="s">
        <v>42</v>
      </c>
      <c r="O79" s="40"/>
      <c r="P79" s="183">
        <f t="shared" si="1"/>
        <v>0</v>
      </c>
      <c r="Q79" s="183">
        <v>0</v>
      </c>
      <c r="R79" s="183">
        <f t="shared" si="2"/>
        <v>0</v>
      </c>
      <c r="S79" s="183">
        <v>0</v>
      </c>
      <c r="T79" s="184">
        <f t="shared" si="3"/>
        <v>0</v>
      </c>
      <c r="AR79" s="22" t="s">
        <v>178</v>
      </c>
      <c r="AT79" s="22" t="s">
        <v>138</v>
      </c>
      <c r="AU79" s="22" t="s">
        <v>71</v>
      </c>
      <c r="AY79" s="22" t="s">
        <v>143</v>
      </c>
      <c r="BE79" s="185">
        <f t="shared" si="4"/>
        <v>0</v>
      </c>
      <c r="BF79" s="185">
        <f t="shared" si="5"/>
        <v>0</v>
      </c>
      <c r="BG79" s="185">
        <f t="shared" si="6"/>
        <v>0</v>
      </c>
      <c r="BH79" s="185">
        <f t="shared" si="7"/>
        <v>0</v>
      </c>
      <c r="BI79" s="185">
        <f t="shared" si="8"/>
        <v>0</v>
      </c>
      <c r="BJ79" s="22" t="s">
        <v>79</v>
      </c>
      <c r="BK79" s="185">
        <f t="shared" si="9"/>
        <v>0</v>
      </c>
      <c r="BL79" s="22" t="s">
        <v>178</v>
      </c>
      <c r="BM79" s="22" t="s">
        <v>154</v>
      </c>
    </row>
    <row r="80" spans="2:65" s="1" customFormat="1" ht="16.5" customHeight="1">
      <c r="B80" s="39"/>
      <c r="C80" s="229" t="s">
        <v>71</v>
      </c>
      <c r="D80" s="229" t="s">
        <v>172</v>
      </c>
      <c r="E80" s="230" t="s">
        <v>279</v>
      </c>
      <c r="F80" s="231" t="s">
        <v>276</v>
      </c>
      <c r="G80" s="232" t="s">
        <v>274</v>
      </c>
      <c r="H80" s="233">
        <v>1</v>
      </c>
      <c r="I80" s="234"/>
      <c r="J80" s="235">
        <f t="shared" si="0"/>
        <v>0</v>
      </c>
      <c r="K80" s="231" t="s">
        <v>21</v>
      </c>
      <c r="L80" s="236"/>
      <c r="M80" s="237" t="s">
        <v>21</v>
      </c>
      <c r="N80" s="238" t="s">
        <v>42</v>
      </c>
      <c r="O80" s="40"/>
      <c r="P80" s="183">
        <f t="shared" si="1"/>
        <v>0</v>
      </c>
      <c r="Q80" s="183">
        <v>0</v>
      </c>
      <c r="R80" s="183">
        <f t="shared" si="2"/>
        <v>0</v>
      </c>
      <c r="S80" s="183">
        <v>0</v>
      </c>
      <c r="T80" s="184">
        <f t="shared" si="3"/>
        <v>0</v>
      </c>
      <c r="AR80" s="22" t="s">
        <v>207</v>
      </c>
      <c r="AT80" s="22" t="s">
        <v>172</v>
      </c>
      <c r="AU80" s="22" t="s">
        <v>71</v>
      </c>
      <c r="AY80" s="22" t="s">
        <v>143</v>
      </c>
      <c r="BE80" s="185">
        <f t="shared" si="4"/>
        <v>0</v>
      </c>
      <c r="BF80" s="185">
        <f t="shared" si="5"/>
        <v>0</v>
      </c>
      <c r="BG80" s="185">
        <f t="shared" si="6"/>
        <v>0</v>
      </c>
      <c r="BH80" s="185">
        <f t="shared" si="7"/>
        <v>0</v>
      </c>
      <c r="BI80" s="185">
        <f t="shared" si="8"/>
        <v>0</v>
      </c>
      <c r="BJ80" s="22" t="s">
        <v>79</v>
      </c>
      <c r="BK80" s="185">
        <f t="shared" si="9"/>
        <v>0</v>
      </c>
      <c r="BL80" s="22" t="s">
        <v>178</v>
      </c>
      <c r="BM80" s="22" t="s">
        <v>158</v>
      </c>
    </row>
    <row r="81" spans="2:65" s="1" customFormat="1" ht="63.75" customHeight="1">
      <c r="B81" s="39"/>
      <c r="C81" s="174" t="s">
        <v>71</v>
      </c>
      <c r="D81" s="174" t="s">
        <v>138</v>
      </c>
      <c r="E81" s="175" t="s">
        <v>280</v>
      </c>
      <c r="F81" s="176" t="s">
        <v>281</v>
      </c>
      <c r="G81" s="177" t="s">
        <v>274</v>
      </c>
      <c r="H81" s="178">
        <v>4</v>
      </c>
      <c r="I81" s="179"/>
      <c r="J81" s="180">
        <f t="shared" si="0"/>
        <v>0</v>
      </c>
      <c r="K81" s="176" t="s">
        <v>21</v>
      </c>
      <c r="L81" s="59"/>
      <c r="M81" s="181" t="s">
        <v>21</v>
      </c>
      <c r="N81" s="182" t="s">
        <v>42</v>
      </c>
      <c r="O81" s="40"/>
      <c r="P81" s="183">
        <f t="shared" si="1"/>
        <v>0</v>
      </c>
      <c r="Q81" s="183">
        <v>0</v>
      </c>
      <c r="R81" s="183">
        <f t="shared" si="2"/>
        <v>0</v>
      </c>
      <c r="S81" s="183">
        <v>0</v>
      </c>
      <c r="T81" s="184">
        <f t="shared" si="3"/>
        <v>0</v>
      </c>
      <c r="AR81" s="22" t="s">
        <v>178</v>
      </c>
      <c r="AT81" s="22" t="s">
        <v>138</v>
      </c>
      <c r="AU81" s="22" t="s">
        <v>71</v>
      </c>
      <c r="AY81" s="22" t="s">
        <v>143</v>
      </c>
      <c r="BE81" s="185">
        <f t="shared" si="4"/>
        <v>0</v>
      </c>
      <c r="BF81" s="185">
        <f t="shared" si="5"/>
        <v>0</v>
      </c>
      <c r="BG81" s="185">
        <f t="shared" si="6"/>
        <v>0</v>
      </c>
      <c r="BH81" s="185">
        <f t="shared" si="7"/>
        <v>0</v>
      </c>
      <c r="BI81" s="185">
        <f t="shared" si="8"/>
        <v>0</v>
      </c>
      <c r="BJ81" s="22" t="s">
        <v>79</v>
      </c>
      <c r="BK81" s="185">
        <f t="shared" si="9"/>
        <v>0</v>
      </c>
      <c r="BL81" s="22" t="s">
        <v>178</v>
      </c>
      <c r="BM81" s="22" t="s">
        <v>164</v>
      </c>
    </row>
    <row r="82" spans="2:65" s="1" customFormat="1" ht="16.5" customHeight="1">
      <c r="B82" s="39"/>
      <c r="C82" s="229" t="s">
        <v>71</v>
      </c>
      <c r="D82" s="229" t="s">
        <v>172</v>
      </c>
      <c r="E82" s="230" t="s">
        <v>282</v>
      </c>
      <c r="F82" s="231" t="s">
        <v>276</v>
      </c>
      <c r="G82" s="232" t="s">
        <v>274</v>
      </c>
      <c r="H82" s="233">
        <v>4</v>
      </c>
      <c r="I82" s="234"/>
      <c r="J82" s="235">
        <f t="shared" si="0"/>
        <v>0</v>
      </c>
      <c r="K82" s="231" t="s">
        <v>21</v>
      </c>
      <c r="L82" s="236"/>
      <c r="M82" s="237" t="s">
        <v>21</v>
      </c>
      <c r="N82" s="238" t="s">
        <v>42</v>
      </c>
      <c r="O82" s="40"/>
      <c r="P82" s="183">
        <f t="shared" si="1"/>
        <v>0</v>
      </c>
      <c r="Q82" s="183">
        <v>0</v>
      </c>
      <c r="R82" s="183">
        <f t="shared" si="2"/>
        <v>0</v>
      </c>
      <c r="S82" s="183">
        <v>0</v>
      </c>
      <c r="T82" s="184">
        <f t="shared" si="3"/>
        <v>0</v>
      </c>
      <c r="AR82" s="22" t="s">
        <v>207</v>
      </c>
      <c r="AT82" s="22" t="s">
        <v>172</v>
      </c>
      <c r="AU82" s="22" t="s">
        <v>71</v>
      </c>
      <c r="AY82" s="22" t="s">
        <v>143</v>
      </c>
      <c r="BE82" s="185">
        <f t="shared" si="4"/>
        <v>0</v>
      </c>
      <c r="BF82" s="185">
        <f t="shared" si="5"/>
        <v>0</v>
      </c>
      <c r="BG82" s="185">
        <f t="shared" si="6"/>
        <v>0</v>
      </c>
      <c r="BH82" s="185">
        <f t="shared" si="7"/>
        <v>0</v>
      </c>
      <c r="BI82" s="185">
        <f t="shared" si="8"/>
        <v>0</v>
      </c>
      <c r="BJ82" s="22" t="s">
        <v>79</v>
      </c>
      <c r="BK82" s="185">
        <f t="shared" si="9"/>
        <v>0</v>
      </c>
      <c r="BL82" s="22" t="s">
        <v>178</v>
      </c>
      <c r="BM82" s="22" t="s">
        <v>168</v>
      </c>
    </row>
    <row r="83" spans="2:65" s="1" customFormat="1" ht="63.75" customHeight="1">
      <c r="B83" s="39"/>
      <c r="C83" s="174" t="s">
        <v>71</v>
      </c>
      <c r="D83" s="174" t="s">
        <v>138</v>
      </c>
      <c r="E83" s="175" t="s">
        <v>283</v>
      </c>
      <c r="F83" s="176" t="s">
        <v>284</v>
      </c>
      <c r="G83" s="177" t="s">
        <v>274</v>
      </c>
      <c r="H83" s="178">
        <v>1</v>
      </c>
      <c r="I83" s="179"/>
      <c r="J83" s="180">
        <f t="shared" si="0"/>
        <v>0</v>
      </c>
      <c r="K83" s="176" t="s">
        <v>21</v>
      </c>
      <c r="L83" s="59"/>
      <c r="M83" s="181" t="s">
        <v>21</v>
      </c>
      <c r="N83" s="182" t="s">
        <v>42</v>
      </c>
      <c r="O83" s="40"/>
      <c r="P83" s="183">
        <f t="shared" si="1"/>
        <v>0</v>
      </c>
      <c r="Q83" s="183">
        <v>0</v>
      </c>
      <c r="R83" s="183">
        <f t="shared" si="2"/>
        <v>0</v>
      </c>
      <c r="S83" s="183">
        <v>0</v>
      </c>
      <c r="T83" s="184">
        <f t="shared" si="3"/>
        <v>0</v>
      </c>
      <c r="AR83" s="22" t="s">
        <v>178</v>
      </c>
      <c r="AT83" s="22" t="s">
        <v>138</v>
      </c>
      <c r="AU83" s="22" t="s">
        <v>71</v>
      </c>
      <c r="AY83" s="22" t="s">
        <v>143</v>
      </c>
      <c r="BE83" s="185">
        <f t="shared" si="4"/>
        <v>0</v>
      </c>
      <c r="BF83" s="185">
        <f t="shared" si="5"/>
        <v>0</v>
      </c>
      <c r="BG83" s="185">
        <f t="shared" si="6"/>
        <v>0</v>
      </c>
      <c r="BH83" s="185">
        <f t="shared" si="7"/>
        <v>0</v>
      </c>
      <c r="BI83" s="185">
        <f t="shared" si="8"/>
        <v>0</v>
      </c>
      <c r="BJ83" s="22" t="s">
        <v>79</v>
      </c>
      <c r="BK83" s="185">
        <f t="shared" si="9"/>
        <v>0</v>
      </c>
      <c r="BL83" s="22" t="s">
        <v>178</v>
      </c>
      <c r="BM83" s="22" t="s">
        <v>173</v>
      </c>
    </row>
    <row r="84" spans="2:65" s="1" customFormat="1" ht="16.5" customHeight="1">
      <c r="B84" s="39"/>
      <c r="C84" s="229" t="s">
        <v>71</v>
      </c>
      <c r="D84" s="229" t="s">
        <v>172</v>
      </c>
      <c r="E84" s="230" t="s">
        <v>285</v>
      </c>
      <c r="F84" s="231" t="s">
        <v>276</v>
      </c>
      <c r="G84" s="232" t="s">
        <v>274</v>
      </c>
      <c r="H84" s="233">
        <v>1</v>
      </c>
      <c r="I84" s="234"/>
      <c r="J84" s="235">
        <f t="shared" si="0"/>
        <v>0</v>
      </c>
      <c r="K84" s="231" t="s">
        <v>21</v>
      </c>
      <c r="L84" s="236"/>
      <c r="M84" s="237" t="s">
        <v>21</v>
      </c>
      <c r="N84" s="238" t="s">
        <v>42</v>
      </c>
      <c r="O84" s="40"/>
      <c r="P84" s="183">
        <f t="shared" si="1"/>
        <v>0</v>
      </c>
      <c r="Q84" s="183">
        <v>0</v>
      </c>
      <c r="R84" s="183">
        <f t="shared" si="2"/>
        <v>0</v>
      </c>
      <c r="S84" s="183">
        <v>0</v>
      </c>
      <c r="T84" s="184">
        <f t="shared" si="3"/>
        <v>0</v>
      </c>
      <c r="AR84" s="22" t="s">
        <v>207</v>
      </c>
      <c r="AT84" s="22" t="s">
        <v>172</v>
      </c>
      <c r="AU84" s="22" t="s">
        <v>71</v>
      </c>
      <c r="AY84" s="22" t="s">
        <v>143</v>
      </c>
      <c r="BE84" s="185">
        <f t="shared" si="4"/>
        <v>0</v>
      </c>
      <c r="BF84" s="185">
        <f t="shared" si="5"/>
        <v>0</v>
      </c>
      <c r="BG84" s="185">
        <f t="shared" si="6"/>
        <v>0</v>
      </c>
      <c r="BH84" s="185">
        <f t="shared" si="7"/>
        <v>0</v>
      </c>
      <c r="BI84" s="185">
        <f t="shared" si="8"/>
        <v>0</v>
      </c>
      <c r="BJ84" s="22" t="s">
        <v>79</v>
      </c>
      <c r="BK84" s="185">
        <f t="shared" si="9"/>
        <v>0</v>
      </c>
      <c r="BL84" s="22" t="s">
        <v>178</v>
      </c>
      <c r="BM84" s="22" t="s">
        <v>178</v>
      </c>
    </row>
    <row r="85" spans="2:65" s="1" customFormat="1" ht="16.5" customHeight="1">
      <c r="B85" s="39"/>
      <c r="C85" s="174" t="s">
        <v>71</v>
      </c>
      <c r="D85" s="174" t="s">
        <v>138</v>
      </c>
      <c r="E85" s="175" t="s">
        <v>286</v>
      </c>
      <c r="F85" s="176" t="s">
        <v>287</v>
      </c>
      <c r="G85" s="177" t="s">
        <v>288</v>
      </c>
      <c r="H85" s="178">
        <v>15</v>
      </c>
      <c r="I85" s="179"/>
      <c r="J85" s="180">
        <f t="shared" si="0"/>
        <v>0</v>
      </c>
      <c r="K85" s="176" t="s">
        <v>21</v>
      </c>
      <c r="L85" s="59"/>
      <c r="M85" s="181" t="s">
        <v>21</v>
      </c>
      <c r="N85" s="182" t="s">
        <v>42</v>
      </c>
      <c r="O85" s="40"/>
      <c r="P85" s="183">
        <f t="shared" si="1"/>
        <v>0</v>
      </c>
      <c r="Q85" s="183">
        <v>0</v>
      </c>
      <c r="R85" s="183">
        <f t="shared" si="2"/>
        <v>0</v>
      </c>
      <c r="S85" s="183">
        <v>0</v>
      </c>
      <c r="T85" s="184">
        <f t="shared" si="3"/>
        <v>0</v>
      </c>
      <c r="AR85" s="22" t="s">
        <v>178</v>
      </c>
      <c r="AT85" s="22" t="s">
        <v>138</v>
      </c>
      <c r="AU85" s="22" t="s">
        <v>71</v>
      </c>
      <c r="AY85" s="22" t="s">
        <v>143</v>
      </c>
      <c r="BE85" s="185">
        <f t="shared" si="4"/>
        <v>0</v>
      </c>
      <c r="BF85" s="185">
        <f t="shared" si="5"/>
        <v>0</v>
      </c>
      <c r="BG85" s="185">
        <f t="shared" si="6"/>
        <v>0</v>
      </c>
      <c r="BH85" s="185">
        <f t="shared" si="7"/>
        <v>0</v>
      </c>
      <c r="BI85" s="185">
        <f t="shared" si="8"/>
        <v>0</v>
      </c>
      <c r="BJ85" s="22" t="s">
        <v>79</v>
      </c>
      <c r="BK85" s="185">
        <f t="shared" si="9"/>
        <v>0</v>
      </c>
      <c r="BL85" s="22" t="s">
        <v>178</v>
      </c>
      <c r="BM85" s="22" t="s">
        <v>181</v>
      </c>
    </row>
    <row r="86" spans="2:65" s="1" customFormat="1" ht="16.5" customHeight="1">
      <c r="B86" s="39"/>
      <c r="C86" s="229" t="s">
        <v>71</v>
      </c>
      <c r="D86" s="229" t="s">
        <v>172</v>
      </c>
      <c r="E86" s="230" t="s">
        <v>289</v>
      </c>
      <c r="F86" s="231" t="s">
        <v>276</v>
      </c>
      <c r="G86" s="232" t="s">
        <v>288</v>
      </c>
      <c r="H86" s="233">
        <v>15</v>
      </c>
      <c r="I86" s="234"/>
      <c r="J86" s="235">
        <f t="shared" si="0"/>
        <v>0</v>
      </c>
      <c r="K86" s="231" t="s">
        <v>21</v>
      </c>
      <c r="L86" s="236"/>
      <c r="M86" s="237" t="s">
        <v>21</v>
      </c>
      <c r="N86" s="238" t="s">
        <v>42</v>
      </c>
      <c r="O86" s="40"/>
      <c r="P86" s="183">
        <f t="shared" si="1"/>
        <v>0</v>
      </c>
      <c r="Q86" s="183">
        <v>0</v>
      </c>
      <c r="R86" s="183">
        <f t="shared" si="2"/>
        <v>0</v>
      </c>
      <c r="S86" s="183">
        <v>0</v>
      </c>
      <c r="T86" s="184">
        <f t="shared" si="3"/>
        <v>0</v>
      </c>
      <c r="AR86" s="22" t="s">
        <v>207</v>
      </c>
      <c r="AT86" s="22" t="s">
        <v>172</v>
      </c>
      <c r="AU86" s="22" t="s">
        <v>71</v>
      </c>
      <c r="AY86" s="22" t="s">
        <v>143</v>
      </c>
      <c r="BE86" s="185">
        <f t="shared" si="4"/>
        <v>0</v>
      </c>
      <c r="BF86" s="185">
        <f t="shared" si="5"/>
        <v>0</v>
      </c>
      <c r="BG86" s="185">
        <f t="shared" si="6"/>
        <v>0</v>
      </c>
      <c r="BH86" s="185">
        <f t="shared" si="7"/>
        <v>0</v>
      </c>
      <c r="BI86" s="185">
        <f t="shared" si="8"/>
        <v>0</v>
      </c>
      <c r="BJ86" s="22" t="s">
        <v>79</v>
      </c>
      <c r="BK86" s="185">
        <f t="shared" si="9"/>
        <v>0</v>
      </c>
      <c r="BL86" s="22" t="s">
        <v>178</v>
      </c>
      <c r="BM86" s="22" t="s">
        <v>185</v>
      </c>
    </row>
    <row r="87" spans="2:65" s="1" customFormat="1" ht="16.5" customHeight="1">
      <c r="B87" s="39"/>
      <c r="C87" s="174" t="s">
        <v>71</v>
      </c>
      <c r="D87" s="174" t="s">
        <v>138</v>
      </c>
      <c r="E87" s="175" t="s">
        <v>290</v>
      </c>
      <c r="F87" s="176" t="s">
        <v>291</v>
      </c>
      <c r="G87" s="177" t="s">
        <v>288</v>
      </c>
      <c r="H87" s="178">
        <v>125</v>
      </c>
      <c r="I87" s="179"/>
      <c r="J87" s="180">
        <f t="shared" si="0"/>
        <v>0</v>
      </c>
      <c r="K87" s="176" t="s">
        <v>21</v>
      </c>
      <c r="L87" s="59"/>
      <c r="M87" s="181" t="s">
        <v>21</v>
      </c>
      <c r="N87" s="182" t="s">
        <v>42</v>
      </c>
      <c r="O87" s="40"/>
      <c r="P87" s="183">
        <f t="shared" si="1"/>
        <v>0</v>
      </c>
      <c r="Q87" s="183">
        <v>0</v>
      </c>
      <c r="R87" s="183">
        <f t="shared" si="2"/>
        <v>0</v>
      </c>
      <c r="S87" s="183">
        <v>0</v>
      </c>
      <c r="T87" s="184">
        <f t="shared" si="3"/>
        <v>0</v>
      </c>
      <c r="AR87" s="22" t="s">
        <v>178</v>
      </c>
      <c r="AT87" s="22" t="s">
        <v>138</v>
      </c>
      <c r="AU87" s="22" t="s">
        <v>71</v>
      </c>
      <c r="AY87" s="22" t="s">
        <v>143</v>
      </c>
      <c r="BE87" s="185">
        <f t="shared" si="4"/>
        <v>0</v>
      </c>
      <c r="BF87" s="185">
        <f t="shared" si="5"/>
        <v>0</v>
      </c>
      <c r="BG87" s="185">
        <f t="shared" si="6"/>
        <v>0</v>
      </c>
      <c r="BH87" s="185">
        <f t="shared" si="7"/>
        <v>0</v>
      </c>
      <c r="BI87" s="185">
        <f t="shared" si="8"/>
        <v>0</v>
      </c>
      <c r="BJ87" s="22" t="s">
        <v>79</v>
      </c>
      <c r="BK87" s="185">
        <f t="shared" si="9"/>
        <v>0</v>
      </c>
      <c r="BL87" s="22" t="s">
        <v>178</v>
      </c>
      <c r="BM87" s="22" t="s">
        <v>188</v>
      </c>
    </row>
    <row r="88" spans="2:65" s="1" customFormat="1" ht="16.5" customHeight="1">
      <c r="B88" s="39"/>
      <c r="C88" s="229" t="s">
        <v>71</v>
      </c>
      <c r="D88" s="229" t="s">
        <v>172</v>
      </c>
      <c r="E88" s="230" t="s">
        <v>292</v>
      </c>
      <c r="F88" s="231" t="s">
        <v>293</v>
      </c>
      <c r="G88" s="232" t="s">
        <v>288</v>
      </c>
      <c r="H88" s="233">
        <v>125</v>
      </c>
      <c r="I88" s="234"/>
      <c r="J88" s="235">
        <f t="shared" si="0"/>
        <v>0</v>
      </c>
      <c r="K88" s="231" t="s">
        <v>21</v>
      </c>
      <c r="L88" s="236"/>
      <c r="M88" s="237" t="s">
        <v>21</v>
      </c>
      <c r="N88" s="238" t="s">
        <v>42</v>
      </c>
      <c r="O88" s="40"/>
      <c r="P88" s="183">
        <f t="shared" si="1"/>
        <v>0</v>
      </c>
      <c r="Q88" s="183">
        <v>0</v>
      </c>
      <c r="R88" s="183">
        <f t="shared" si="2"/>
        <v>0</v>
      </c>
      <c r="S88" s="183">
        <v>0</v>
      </c>
      <c r="T88" s="184">
        <f t="shared" si="3"/>
        <v>0</v>
      </c>
      <c r="AR88" s="22" t="s">
        <v>207</v>
      </c>
      <c r="AT88" s="22" t="s">
        <v>172</v>
      </c>
      <c r="AU88" s="22" t="s">
        <v>71</v>
      </c>
      <c r="AY88" s="22" t="s">
        <v>143</v>
      </c>
      <c r="BE88" s="185">
        <f t="shared" si="4"/>
        <v>0</v>
      </c>
      <c r="BF88" s="185">
        <f t="shared" si="5"/>
        <v>0</v>
      </c>
      <c r="BG88" s="185">
        <f t="shared" si="6"/>
        <v>0</v>
      </c>
      <c r="BH88" s="185">
        <f t="shared" si="7"/>
        <v>0</v>
      </c>
      <c r="BI88" s="185">
        <f t="shared" si="8"/>
        <v>0</v>
      </c>
      <c r="BJ88" s="22" t="s">
        <v>79</v>
      </c>
      <c r="BK88" s="185">
        <f t="shared" si="9"/>
        <v>0</v>
      </c>
      <c r="BL88" s="22" t="s">
        <v>178</v>
      </c>
      <c r="BM88" s="22" t="s">
        <v>193</v>
      </c>
    </row>
    <row r="89" spans="2:65" s="1" customFormat="1" ht="16.5" customHeight="1">
      <c r="B89" s="39"/>
      <c r="C89" s="174" t="s">
        <v>71</v>
      </c>
      <c r="D89" s="174" t="s">
        <v>138</v>
      </c>
      <c r="E89" s="175" t="s">
        <v>294</v>
      </c>
      <c r="F89" s="176" t="s">
        <v>295</v>
      </c>
      <c r="G89" s="177" t="s">
        <v>288</v>
      </c>
      <c r="H89" s="178">
        <v>460</v>
      </c>
      <c r="I89" s="179"/>
      <c r="J89" s="180">
        <f t="shared" si="0"/>
        <v>0</v>
      </c>
      <c r="K89" s="176" t="s">
        <v>21</v>
      </c>
      <c r="L89" s="59"/>
      <c r="M89" s="181" t="s">
        <v>21</v>
      </c>
      <c r="N89" s="182" t="s">
        <v>42</v>
      </c>
      <c r="O89" s="40"/>
      <c r="P89" s="183">
        <f t="shared" si="1"/>
        <v>0</v>
      </c>
      <c r="Q89" s="183">
        <v>0</v>
      </c>
      <c r="R89" s="183">
        <f t="shared" si="2"/>
        <v>0</v>
      </c>
      <c r="S89" s="183">
        <v>0</v>
      </c>
      <c r="T89" s="184">
        <f t="shared" si="3"/>
        <v>0</v>
      </c>
      <c r="AR89" s="22" t="s">
        <v>178</v>
      </c>
      <c r="AT89" s="22" t="s">
        <v>138</v>
      </c>
      <c r="AU89" s="22" t="s">
        <v>71</v>
      </c>
      <c r="AY89" s="22" t="s">
        <v>143</v>
      </c>
      <c r="BE89" s="185">
        <f t="shared" si="4"/>
        <v>0</v>
      </c>
      <c r="BF89" s="185">
        <f t="shared" si="5"/>
        <v>0</v>
      </c>
      <c r="BG89" s="185">
        <f t="shared" si="6"/>
        <v>0</v>
      </c>
      <c r="BH89" s="185">
        <f t="shared" si="7"/>
        <v>0</v>
      </c>
      <c r="BI89" s="185">
        <f t="shared" si="8"/>
        <v>0</v>
      </c>
      <c r="BJ89" s="22" t="s">
        <v>79</v>
      </c>
      <c r="BK89" s="185">
        <f t="shared" si="9"/>
        <v>0</v>
      </c>
      <c r="BL89" s="22" t="s">
        <v>178</v>
      </c>
      <c r="BM89" s="22" t="s">
        <v>196</v>
      </c>
    </row>
    <row r="90" spans="2:65" s="1" customFormat="1" ht="16.5" customHeight="1">
      <c r="B90" s="39"/>
      <c r="C90" s="229" t="s">
        <v>71</v>
      </c>
      <c r="D90" s="229" t="s">
        <v>172</v>
      </c>
      <c r="E90" s="230" t="s">
        <v>296</v>
      </c>
      <c r="F90" s="231" t="s">
        <v>276</v>
      </c>
      <c r="G90" s="232" t="s">
        <v>288</v>
      </c>
      <c r="H90" s="233">
        <v>460</v>
      </c>
      <c r="I90" s="234"/>
      <c r="J90" s="235">
        <f t="shared" si="0"/>
        <v>0</v>
      </c>
      <c r="K90" s="231" t="s">
        <v>21</v>
      </c>
      <c r="L90" s="236"/>
      <c r="M90" s="237" t="s">
        <v>21</v>
      </c>
      <c r="N90" s="238" t="s">
        <v>42</v>
      </c>
      <c r="O90" s="40"/>
      <c r="P90" s="183">
        <f t="shared" si="1"/>
        <v>0</v>
      </c>
      <c r="Q90" s="183">
        <v>0</v>
      </c>
      <c r="R90" s="183">
        <f t="shared" si="2"/>
        <v>0</v>
      </c>
      <c r="S90" s="183">
        <v>0</v>
      </c>
      <c r="T90" s="184">
        <f t="shared" si="3"/>
        <v>0</v>
      </c>
      <c r="AR90" s="22" t="s">
        <v>207</v>
      </c>
      <c r="AT90" s="22" t="s">
        <v>172</v>
      </c>
      <c r="AU90" s="22" t="s">
        <v>71</v>
      </c>
      <c r="AY90" s="22" t="s">
        <v>143</v>
      </c>
      <c r="BE90" s="185">
        <f t="shared" si="4"/>
        <v>0</v>
      </c>
      <c r="BF90" s="185">
        <f t="shared" si="5"/>
        <v>0</v>
      </c>
      <c r="BG90" s="185">
        <f t="shared" si="6"/>
        <v>0</v>
      </c>
      <c r="BH90" s="185">
        <f t="shared" si="7"/>
        <v>0</v>
      </c>
      <c r="BI90" s="185">
        <f t="shared" si="8"/>
        <v>0</v>
      </c>
      <c r="BJ90" s="22" t="s">
        <v>79</v>
      </c>
      <c r="BK90" s="185">
        <f t="shared" si="9"/>
        <v>0</v>
      </c>
      <c r="BL90" s="22" t="s">
        <v>178</v>
      </c>
      <c r="BM90" s="22" t="s">
        <v>201</v>
      </c>
    </row>
    <row r="91" spans="2:65" s="1" customFormat="1" ht="16.5" customHeight="1">
      <c r="B91" s="39"/>
      <c r="C91" s="174" t="s">
        <v>71</v>
      </c>
      <c r="D91" s="174" t="s">
        <v>138</v>
      </c>
      <c r="E91" s="175" t="s">
        <v>297</v>
      </c>
      <c r="F91" s="176" t="s">
        <v>298</v>
      </c>
      <c r="G91" s="177" t="s">
        <v>288</v>
      </c>
      <c r="H91" s="178">
        <v>45</v>
      </c>
      <c r="I91" s="179"/>
      <c r="J91" s="180">
        <f t="shared" si="0"/>
        <v>0</v>
      </c>
      <c r="K91" s="176" t="s">
        <v>21</v>
      </c>
      <c r="L91" s="59"/>
      <c r="M91" s="181" t="s">
        <v>21</v>
      </c>
      <c r="N91" s="182" t="s">
        <v>42</v>
      </c>
      <c r="O91" s="40"/>
      <c r="P91" s="183">
        <f t="shared" si="1"/>
        <v>0</v>
      </c>
      <c r="Q91" s="183">
        <v>0</v>
      </c>
      <c r="R91" s="183">
        <f t="shared" si="2"/>
        <v>0</v>
      </c>
      <c r="S91" s="183">
        <v>0</v>
      </c>
      <c r="T91" s="184">
        <f t="shared" si="3"/>
        <v>0</v>
      </c>
      <c r="AR91" s="22" t="s">
        <v>178</v>
      </c>
      <c r="AT91" s="22" t="s">
        <v>138</v>
      </c>
      <c r="AU91" s="22" t="s">
        <v>71</v>
      </c>
      <c r="AY91" s="22" t="s">
        <v>143</v>
      </c>
      <c r="BE91" s="185">
        <f t="shared" si="4"/>
        <v>0</v>
      </c>
      <c r="BF91" s="185">
        <f t="shared" si="5"/>
        <v>0</v>
      </c>
      <c r="BG91" s="185">
        <f t="shared" si="6"/>
        <v>0</v>
      </c>
      <c r="BH91" s="185">
        <f t="shared" si="7"/>
        <v>0</v>
      </c>
      <c r="BI91" s="185">
        <f t="shared" si="8"/>
        <v>0</v>
      </c>
      <c r="BJ91" s="22" t="s">
        <v>79</v>
      </c>
      <c r="BK91" s="185">
        <f t="shared" si="9"/>
        <v>0</v>
      </c>
      <c r="BL91" s="22" t="s">
        <v>178</v>
      </c>
      <c r="BM91" s="22" t="s">
        <v>204</v>
      </c>
    </row>
    <row r="92" spans="2:65" s="1" customFormat="1" ht="16.5" customHeight="1">
      <c r="B92" s="39"/>
      <c r="C92" s="229" t="s">
        <v>71</v>
      </c>
      <c r="D92" s="229" t="s">
        <v>172</v>
      </c>
      <c r="E92" s="230" t="s">
        <v>299</v>
      </c>
      <c r="F92" s="231" t="s">
        <v>276</v>
      </c>
      <c r="G92" s="232" t="s">
        <v>288</v>
      </c>
      <c r="H92" s="233">
        <v>45</v>
      </c>
      <c r="I92" s="234"/>
      <c r="J92" s="235">
        <f t="shared" si="0"/>
        <v>0</v>
      </c>
      <c r="K92" s="231" t="s">
        <v>21</v>
      </c>
      <c r="L92" s="236"/>
      <c r="M92" s="237" t="s">
        <v>21</v>
      </c>
      <c r="N92" s="238" t="s">
        <v>42</v>
      </c>
      <c r="O92" s="40"/>
      <c r="P92" s="183">
        <f t="shared" si="1"/>
        <v>0</v>
      </c>
      <c r="Q92" s="183">
        <v>0</v>
      </c>
      <c r="R92" s="183">
        <f t="shared" si="2"/>
        <v>0</v>
      </c>
      <c r="S92" s="183">
        <v>0</v>
      </c>
      <c r="T92" s="184">
        <f t="shared" si="3"/>
        <v>0</v>
      </c>
      <c r="AR92" s="22" t="s">
        <v>207</v>
      </c>
      <c r="AT92" s="22" t="s">
        <v>172</v>
      </c>
      <c r="AU92" s="22" t="s">
        <v>71</v>
      </c>
      <c r="AY92" s="22" t="s">
        <v>143</v>
      </c>
      <c r="BE92" s="185">
        <f t="shared" si="4"/>
        <v>0</v>
      </c>
      <c r="BF92" s="185">
        <f t="shared" si="5"/>
        <v>0</v>
      </c>
      <c r="BG92" s="185">
        <f t="shared" si="6"/>
        <v>0</v>
      </c>
      <c r="BH92" s="185">
        <f t="shared" si="7"/>
        <v>0</v>
      </c>
      <c r="BI92" s="185">
        <f t="shared" si="8"/>
        <v>0</v>
      </c>
      <c r="BJ92" s="22" t="s">
        <v>79</v>
      </c>
      <c r="BK92" s="185">
        <f t="shared" si="9"/>
        <v>0</v>
      </c>
      <c r="BL92" s="22" t="s">
        <v>178</v>
      </c>
      <c r="BM92" s="22" t="s">
        <v>207</v>
      </c>
    </row>
    <row r="93" spans="2:65" s="1" customFormat="1" ht="16.5" customHeight="1">
      <c r="B93" s="39"/>
      <c r="C93" s="174" t="s">
        <v>71</v>
      </c>
      <c r="D93" s="174" t="s">
        <v>138</v>
      </c>
      <c r="E93" s="175" t="s">
        <v>300</v>
      </c>
      <c r="F93" s="176" t="s">
        <v>301</v>
      </c>
      <c r="G93" s="177" t="s">
        <v>288</v>
      </c>
      <c r="H93" s="178">
        <v>45</v>
      </c>
      <c r="I93" s="179"/>
      <c r="J93" s="180">
        <f t="shared" si="0"/>
        <v>0</v>
      </c>
      <c r="K93" s="176" t="s">
        <v>21</v>
      </c>
      <c r="L93" s="59"/>
      <c r="M93" s="181" t="s">
        <v>21</v>
      </c>
      <c r="N93" s="182" t="s">
        <v>42</v>
      </c>
      <c r="O93" s="40"/>
      <c r="P93" s="183">
        <f t="shared" si="1"/>
        <v>0</v>
      </c>
      <c r="Q93" s="183">
        <v>0</v>
      </c>
      <c r="R93" s="183">
        <f t="shared" si="2"/>
        <v>0</v>
      </c>
      <c r="S93" s="183">
        <v>0</v>
      </c>
      <c r="T93" s="184">
        <f t="shared" si="3"/>
        <v>0</v>
      </c>
      <c r="AR93" s="22" t="s">
        <v>178</v>
      </c>
      <c r="AT93" s="22" t="s">
        <v>138</v>
      </c>
      <c r="AU93" s="22" t="s">
        <v>71</v>
      </c>
      <c r="AY93" s="22" t="s">
        <v>143</v>
      </c>
      <c r="BE93" s="185">
        <f t="shared" si="4"/>
        <v>0</v>
      </c>
      <c r="BF93" s="185">
        <f t="shared" si="5"/>
        <v>0</v>
      </c>
      <c r="BG93" s="185">
        <f t="shared" si="6"/>
        <v>0</v>
      </c>
      <c r="BH93" s="185">
        <f t="shared" si="7"/>
        <v>0</v>
      </c>
      <c r="BI93" s="185">
        <f t="shared" si="8"/>
        <v>0</v>
      </c>
      <c r="BJ93" s="22" t="s">
        <v>79</v>
      </c>
      <c r="BK93" s="185">
        <f t="shared" si="9"/>
        <v>0</v>
      </c>
      <c r="BL93" s="22" t="s">
        <v>178</v>
      </c>
      <c r="BM93" s="22" t="s">
        <v>211</v>
      </c>
    </row>
    <row r="94" spans="2:65" s="1" customFormat="1" ht="16.5" customHeight="1">
      <c r="B94" s="39"/>
      <c r="C94" s="229" t="s">
        <v>71</v>
      </c>
      <c r="D94" s="229" t="s">
        <v>172</v>
      </c>
      <c r="E94" s="230" t="s">
        <v>302</v>
      </c>
      <c r="F94" s="231" t="s">
        <v>276</v>
      </c>
      <c r="G94" s="232" t="s">
        <v>288</v>
      </c>
      <c r="H94" s="233">
        <v>45</v>
      </c>
      <c r="I94" s="234"/>
      <c r="J94" s="235">
        <f t="shared" si="0"/>
        <v>0</v>
      </c>
      <c r="K94" s="231" t="s">
        <v>21</v>
      </c>
      <c r="L94" s="236"/>
      <c r="M94" s="237" t="s">
        <v>21</v>
      </c>
      <c r="N94" s="238" t="s">
        <v>42</v>
      </c>
      <c r="O94" s="40"/>
      <c r="P94" s="183">
        <f t="shared" si="1"/>
        <v>0</v>
      </c>
      <c r="Q94" s="183">
        <v>0</v>
      </c>
      <c r="R94" s="183">
        <f t="shared" si="2"/>
        <v>0</v>
      </c>
      <c r="S94" s="183">
        <v>0</v>
      </c>
      <c r="T94" s="184">
        <f t="shared" si="3"/>
        <v>0</v>
      </c>
      <c r="AR94" s="22" t="s">
        <v>207</v>
      </c>
      <c r="AT94" s="22" t="s">
        <v>172</v>
      </c>
      <c r="AU94" s="22" t="s">
        <v>71</v>
      </c>
      <c r="AY94" s="22" t="s">
        <v>143</v>
      </c>
      <c r="BE94" s="185">
        <f t="shared" si="4"/>
        <v>0</v>
      </c>
      <c r="BF94" s="185">
        <f t="shared" si="5"/>
        <v>0</v>
      </c>
      <c r="BG94" s="185">
        <f t="shared" si="6"/>
        <v>0</v>
      </c>
      <c r="BH94" s="185">
        <f t="shared" si="7"/>
        <v>0</v>
      </c>
      <c r="BI94" s="185">
        <f t="shared" si="8"/>
        <v>0</v>
      </c>
      <c r="BJ94" s="22" t="s">
        <v>79</v>
      </c>
      <c r="BK94" s="185">
        <f t="shared" si="9"/>
        <v>0</v>
      </c>
      <c r="BL94" s="22" t="s">
        <v>178</v>
      </c>
      <c r="BM94" s="22" t="s">
        <v>215</v>
      </c>
    </row>
    <row r="95" spans="2:65" s="1" customFormat="1" ht="16.5" customHeight="1">
      <c r="B95" s="39"/>
      <c r="C95" s="174" t="s">
        <v>71</v>
      </c>
      <c r="D95" s="174" t="s">
        <v>138</v>
      </c>
      <c r="E95" s="175" t="s">
        <v>303</v>
      </c>
      <c r="F95" s="176" t="s">
        <v>304</v>
      </c>
      <c r="G95" s="177" t="s">
        <v>288</v>
      </c>
      <c r="H95" s="178">
        <v>110</v>
      </c>
      <c r="I95" s="179"/>
      <c r="J95" s="180">
        <f t="shared" si="0"/>
        <v>0</v>
      </c>
      <c r="K95" s="176" t="s">
        <v>21</v>
      </c>
      <c r="L95" s="59"/>
      <c r="M95" s="181" t="s">
        <v>21</v>
      </c>
      <c r="N95" s="182" t="s">
        <v>42</v>
      </c>
      <c r="O95" s="40"/>
      <c r="P95" s="183">
        <f t="shared" si="1"/>
        <v>0</v>
      </c>
      <c r="Q95" s="183">
        <v>0</v>
      </c>
      <c r="R95" s="183">
        <f t="shared" si="2"/>
        <v>0</v>
      </c>
      <c r="S95" s="183">
        <v>0</v>
      </c>
      <c r="T95" s="184">
        <f t="shared" si="3"/>
        <v>0</v>
      </c>
      <c r="AR95" s="22" t="s">
        <v>178</v>
      </c>
      <c r="AT95" s="22" t="s">
        <v>138</v>
      </c>
      <c r="AU95" s="22" t="s">
        <v>71</v>
      </c>
      <c r="AY95" s="22" t="s">
        <v>143</v>
      </c>
      <c r="BE95" s="185">
        <f t="shared" si="4"/>
        <v>0</v>
      </c>
      <c r="BF95" s="185">
        <f t="shared" si="5"/>
        <v>0</v>
      </c>
      <c r="BG95" s="185">
        <f t="shared" si="6"/>
        <v>0</v>
      </c>
      <c r="BH95" s="185">
        <f t="shared" si="7"/>
        <v>0</v>
      </c>
      <c r="BI95" s="185">
        <f t="shared" si="8"/>
        <v>0</v>
      </c>
      <c r="BJ95" s="22" t="s">
        <v>79</v>
      </c>
      <c r="BK95" s="185">
        <f t="shared" si="9"/>
        <v>0</v>
      </c>
      <c r="BL95" s="22" t="s">
        <v>178</v>
      </c>
      <c r="BM95" s="22" t="s">
        <v>218</v>
      </c>
    </row>
    <row r="96" spans="2:65" s="1" customFormat="1" ht="16.5" customHeight="1">
      <c r="B96" s="39"/>
      <c r="C96" s="229" t="s">
        <v>71</v>
      </c>
      <c r="D96" s="229" t="s">
        <v>172</v>
      </c>
      <c r="E96" s="230" t="s">
        <v>305</v>
      </c>
      <c r="F96" s="231" t="s">
        <v>276</v>
      </c>
      <c r="G96" s="232" t="s">
        <v>288</v>
      </c>
      <c r="H96" s="233">
        <v>110</v>
      </c>
      <c r="I96" s="234"/>
      <c r="J96" s="235">
        <f t="shared" si="0"/>
        <v>0</v>
      </c>
      <c r="K96" s="231" t="s">
        <v>21</v>
      </c>
      <c r="L96" s="236"/>
      <c r="M96" s="237" t="s">
        <v>21</v>
      </c>
      <c r="N96" s="238" t="s">
        <v>42</v>
      </c>
      <c r="O96" s="40"/>
      <c r="P96" s="183">
        <f t="shared" si="1"/>
        <v>0</v>
      </c>
      <c r="Q96" s="183">
        <v>0</v>
      </c>
      <c r="R96" s="183">
        <f t="shared" si="2"/>
        <v>0</v>
      </c>
      <c r="S96" s="183">
        <v>0</v>
      </c>
      <c r="T96" s="184">
        <f t="shared" si="3"/>
        <v>0</v>
      </c>
      <c r="AR96" s="22" t="s">
        <v>207</v>
      </c>
      <c r="AT96" s="22" t="s">
        <v>172</v>
      </c>
      <c r="AU96" s="22" t="s">
        <v>71</v>
      </c>
      <c r="AY96" s="22" t="s">
        <v>143</v>
      </c>
      <c r="BE96" s="185">
        <f t="shared" si="4"/>
        <v>0</v>
      </c>
      <c r="BF96" s="185">
        <f t="shared" si="5"/>
        <v>0</v>
      </c>
      <c r="BG96" s="185">
        <f t="shared" si="6"/>
        <v>0</v>
      </c>
      <c r="BH96" s="185">
        <f t="shared" si="7"/>
        <v>0</v>
      </c>
      <c r="BI96" s="185">
        <f t="shared" si="8"/>
        <v>0</v>
      </c>
      <c r="BJ96" s="22" t="s">
        <v>79</v>
      </c>
      <c r="BK96" s="185">
        <f t="shared" si="9"/>
        <v>0</v>
      </c>
      <c r="BL96" s="22" t="s">
        <v>178</v>
      </c>
      <c r="BM96" s="22" t="s">
        <v>222</v>
      </c>
    </row>
    <row r="97" spans="2:65" s="1" customFormat="1" ht="16.5" customHeight="1">
      <c r="B97" s="39"/>
      <c r="C97" s="174" t="s">
        <v>71</v>
      </c>
      <c r="D97" s="174" t="s">
        <v>138</v>
      </c>
      <c r="E97" s="175" t="s">
        <v>306</v>
      </c>
      <c r="F97" s="176" t="s">
        <v>307</v>
      </c>
      <c r="G97" s="177" t="s">
        <v>288</v>
      </c>
      <c r="H97" s="178">
        <v>50</v>
      </c>
      <c r="I97" s="179"/>
      <c r="J97" s="180">
        <f t="shared" si="0"/>
        <v>0</v>
      </c>
      <c r="K97" s="176" t="s">
        <v>21</v>
      </c>
      <c r="L97" s="59"/>
      <c r="M97" s="181" t="s">
        <v>21</v>
      </c>
      <c r="N97" s="182" t="s">
        <v>42</v>
      </c>
      <c r="O97" s="40"/>
      <c r="P97" s="183">
        <f t="shared" si="1"/>
        <v>0</v>
      </c>
      <c r="Q97" s="183">
        <v>0</v>
      </c>
      <c r="R97" s="183">
        <f t="shared" si="2"/>
        <v>0</v>
      </c>
      <c r="S97" s="183">
        <v>0</v>
      </c>
      <c r="T97" s="184">
        <f t="shared" si="3"/>
        <v>0</v>
      </c>
      <c r="AR97" s="22" t="s">
        <v>178</v>
      </c>
      <c r="AT97" s="22" t="s">
        <v>138</v>
      </c>
      <c r="AU97" s="22" t="s">
        <v>71</v>
      </c>
      <c r="AY97" s="22" t="s">
        <v>143</v>
      </c>
      <c r="BE97" s="185">
        <f t="shared" si="4"/>
        <v>0</v>
      </c>
      <c r="BF97" s="185">
        <f t="shared" si="5"/>
        <v>0</v>
      </c>
      <c r="BG97" s="185">
        <f t="shared" si="6"/>
        <v>0</v>
      </c>
      <c r="BH97" s="185">
        <f t="shared" si="7"/>
        <v>0</v>
      </c>
      <c r="BI97" s="185">
        <f t="shared" si="8"/>
        <v>0</v>
      </c>
      <c r="BJ97" s="22" t="s">
        <v>79</v>
      </c>
      <c r="BK97" s="185">
        <f t="shared" si="9"/>
        <v>0</v>
      </c>
      <c r="BL97" s="22" t="s">
        <v>178</v>
      </c>
      <c r="BM97" s="22" t="s">
        <v>225</v>
      </c>
    </row>
    <row r="98" spans="2:65" s="1" customFormat="1" ht="16.5" customHeight="1">
      <c r="B98" s="39"/>
      <c r="C98" s="229" t="s">
        <v>71</v>
      </c>
      <c r="D98" s="229" t="s">
        <v>172</v>
      </c>
      <c r="E98" s="230" t="s">
        <v>308</v>
      </c>
      <c r="F98" s="231" t="s">
        <v>276</v>
      </c>
      <c r="G98" s="232" t="s">
        <v>288</v>
      </c>
      <c r="H98" s="233">
        <v>50</v>
      </c>
      <c r="I98" s="234"/>
      <c r="J98" s="235">
        <f t="shared" si="0"/>
        <v>0</v>
      </c>
      <c r="K98" s="231" t="s">
        <v>21</v>
      </c>
      <c r="L98" s="236"/>
      <c r="M98" s="237" t="s">
        <v>21</v>
      </c>
      <c r="N98" s="238" t="s">
        <v>42</v>
      </c>
      <c r="O98" s="40"/>
      <c r="P98" s="183">
        <f t="shared" si="1"/>
        <v>0</v>
      </c>
      <c r="Q98" s="183">
        <v>0</v>
      </c>
      <c r="R98" s="183">
        <f t="shared" si="2"/>
        <v>0</v>
      </c>
      <c r="S98" s="183">
        <v>0</v>
      </c>
      <c r="T98" s="184">
        <f t="shared" si="3"/>
        <v>0</v>
      </c>
      <c r="AR98" s="22" t="s">
        <v>207</v>
      </c>
      <c r="AT98" s="22" t="s">
        <v>172</v>
      </c>
      <c r="AU98" s="22" t="s">
        <v>71</v>
      </c>
      <c r="AY98" s="22" t="s">
        <v>143</v>
      </c>
      <c r="BE98" s="185">
        <f t="shared" si="4"/>
        <v>0</v>
      </c>
      <c r="BF98" s="185">
        <f t="shared" si="5"/>
        <v>0</v>
      </c>
      <c r="BG98" s="185">
        <f t="shared" si="6"/>
        <v>0</v>
      </c>
      <c r="BH98" s="185">
        <f t="shared" si="7"/>
        <v>0</v>
      </c>
      <c r="BI98" s="185">
        <f t="shared" si="8"/>
        <v>0</v>
      </c>
      <c r="BJ98" s="22" t="s">
        <v>79</v>
      </c>
      <c r="BK98" s="185">
        <f t="shared" si="9"/>
        <v>0</v>
      </c>
      <c r="BL98" s="22" t="s">
        <v>178</v>
      </c>
      <c r="BM98" s="22" t="s">
        <v>232</v>
      </c>
    </row>
    <row r="99" spans="2:65" s="1" customFormat="1" ht="16.5" customHeight="1">
      <c r="B99" s="39"/>
      <c r="C99" s="174" t="s">
        <v>71</v>
      </c>
      <c r="D99" s="174" t="s">
        <v>138</v>
      </c>
      <c r="E99" s="175" t="s">
        <v>309</v>
      </c>
      <c r="F99" s="176" t="s">
        <v>310</v>
      </c>
      <c r="G99" s="177" t="s">
        <v>288</v>
      </c>
      <c r="H99" s="178">
        <v>75</v>
      </c>
      <c r="I99" s="179"/>
      <c r="J99" s="180">
        <f t="shared" si="0"/>
        <v>0</v>
      </c>
      <c r="K99" s="176" t="s">
        <v>21</v>
      </c>
      <c r="L99" s="59"/>
      <c r="M99" s="181" t="s">
        <v>21</v>
      </c>
      <c r="N99" s="182" t="s">
        <v>42</v>
      </c>
      <c r="O99" s="40"/>
      <c r="P99" s="183">
        <f t="shared" si="1"/>
        <v>0</v>
      </c>
      <c r="Q99" s="183">
        <v>0</v>
      </c>
      <c r="R99" s="183">
        <f t="shared" si="2"/>
        <v>0</v>
      </c>
      <c r="S99" s="183">
        <v>0</v>
      </c>
      <c r="T99" s="184">
        <f t="shared" si="3"/>
        <v>0</v>
      </c>
      <c r="AR99" s="22" t="s">
        <v>178</v>
      </c>
      <c r="AT99" s="22" t="s">
        <v>138</v>
      </c>
      <c r="AU99" s="22" t="s">
        <v>71</v>
      </c>
      <c r="AY99" s="22" t="s">
        <v>143</v>
      </c>
      <c r="BE99" s="185">
        <f t="shared" si="4"/>
        <v>0</v>
      </c>
      <c r="BF99" s="185">
        <f t="shared" si="5"/>
        <v>0</v>
      </c>
      <c r="BG99" s="185">
        <f t="shared" si="6"/>
        <v>0</v>
      </c>
      <c r="BH99" s="185">
        <f t="shared" si="7"/>
        <v>0</v>
      </c>
      <c r="BI99" s="185">
        <f t="shared" si="8"/>
        <v>0</v>
      </c>
      <c r="BJ99" s="22" t="s">
        <v>79</v>
      </c>
      <c r="BK99" s="185">
        <f t="shared" si="9"/>
        <v>0</v>
      </c>
      <c r="BL99" s="22" t="s">
        <v>178</v>
      </c>
      <c r="BM99" s="22" t="s">
        <v>235</v>
      </c>
    </row>
    <row r="100" spans="2:65" s="1" customFormat="1" ht="16.5" customHeight="1">
      <c r="B100" s="39"/>
      <c r="C100" s="229" t="s">
        <v>71</v>
      </c>
      <c r="D100" s="229" t="s">
        <v>172</v>
      </c>
      <c r="E100" s="230" t="s">
        <v>311</v>
      </c>
      <c r="F100" s="231" t="s">
        <v>276</v>
      </c>
      <c r="G100" s="232" t="s">
        <v>288</v>
      </c>
      <c r="H100" s="233">
        <v>75</v>
      </c>
      <c r="I100" s="234"/>
      <c r="J100" s="235">
        <f t="shared" si="0"/>
        <v>0</v>
      </c>
      <c r="K100" s="231" t="s">
        <v>21</v>
      </c>
      <c r="L100" s="236"/>
      <c r="M100" s="237" t="s">
        <v>21</v>
      </c>
      <c r="N100" s="238" t="s">
        <v>42</v>
      </c>
      <c r="O100" s="40"/>
      <c r="P100" s="183">
        <f t="shared" si="1"/>
        <v>0</v>
      </c>
      <c r="Q100" s="183">
        <v>0</v>
      </c>
      <c r="R100" s="183">
        <f t="shared" si="2"/>
        <v>0</v>
      </c>
      <c r="S100" s="183">
        <v>0</v>
      </c>
      <c r="T100" s="184">
        <f t="shared" si="3"/>
        <v>0</v>
      </c>
      <c r="AR100" s="22" t="s">
        <v>207</v>
      </c>
      <c r="AT100" s="22" t="s">
        <v>172</v>
      </c>
      <c r="AU100" s="22" t="s">
        <v>71</v>
      </c>
      <c r="AY100" s="22" t="s">
        <v>143</v>
      </c>
      <c r="BE100" s="185">
        <f t="shared" si="4"/>
        <v>0</v>
      </c>
      <c r="BF100" s="185">
        <f t="shared" si="5"/>
        <v>0</v>
      </c>
      <c r="BG100" s="185">
        <f t="shared" si="6"/>
        <v>0</v>
      </c>
      <c r="BH100" s="185">
        <f t="shared" si="7"/>
        <v>0</v>
      </c>
      <c r="BI100" s="185">
        <f t="shared" si="8"/>
        <v>0</v>
      </c>
      <c r="BJ100" s="22" t="s">
        <v>79</v>
      </c>
      <c r="BK100" s="185">
        <f t="shared" si="9"/>
        <v>0</v>
      </c>
      <c r="BL100" s="22" t="s">
        <v>178</v>
      </c>
      <c r="BM100" s="22" t="s">
        <v>238</v>
      </c>
    </row>
    <row r="101" spans="2:65" s="1" customFormat="1" ht="16.5" customHeight="1">
      <c r="B101" s="39"/>
      <c r="C101" s="174" t="s">
        <v>71</v>
      </c>
      <c r="D101" s="174" t="s">
        <v>138</v>
      </c>
      <c r="E101" s="175" t="s">
        <v>312</v>
      </c>
      <c r="F101" s="176" t="s">
        <v>313</v>
      </c>
      <c r="G101" s="177" t="s">
        <v>288</v>
      </c>
      <c r="H101" s="178">
        <v>125</v>
      </c>
      <c r="I101" s="179"/>
      <c r="J101" s="180">
        <f t="shared" si="0"/>
        <v>0</v>
      </c>
      <c r="K101" s="176" t="s">
        <v>21</v>
      </c>
      <c r="L101" s="59"/>
      <c r="M101" s="181" t="s">
        <v>21</v>
      </c>
      <c r="N101" s="182" t="s">
        <v>42</v>
      </c>
      <c r="O101" s="40"/>
      <c r="P101" s="183">
        <f t="shared" si="1"/>
        <v>0</v>
      </c>
      <c r="Q101" s="183">
        <v>0</v>
      </c>
      <c r="R101" s="183">
        <f t="shared" si="2"/>
        <v>0</v>
      </c>
      <c r="S101" s="183">
        <v>0</v>
      </c>
      <c r="T101" s="184">
        <f t="shared" si="3"/>
        <v>0</v>
      </c>
      <c r="AR101" s="22" t="s">
        <v>178</v>
      </c>
      <c r="AT101" s="22" t="s">
        <v>138</v>
      </c>
      <c r="AU101" s="22" t="s">
        <v>71</v>
      </c>
      <c r="AY101" s="22" t="s">
        <v>143</v>
      </c>
      <c r="BE101" s="185">
        <f t="shared" si="4"/>
        <v>0</v>
      </c>
      <c r="BF101" s="185">
        <f t="shared" si="5"/>
        <v>0</v>
      </c>
      <c r="BG101" s="185">
        <f t="shared" si="6"/>
        <v>0</v>
      </c>
      <c r="BH101" s="185">
        <f t="shared" si="7"/>
        <v>0</v>
      </c>
      <c r="BI101" s="185">
        <f t="shared" si="8"/>
        <v>0</v>
      </c>
      <c r="BJ101" s="22" t="s">
        <v>79</v>
      </c>
      <c r="BK101" s="185">
        <f t="shared" si="9"/>
        <v>0</v>
      </c>
      <c r="BL101" s="22" t="s">
        <v>178</v>
      </c>
      <c r="BM101" s="22" t="s">
        <v>246</v>
      </c>
    </row>
    <row r="102" spans="2:65" s="1" customFormat="1" ht="16.5" customHeight="1">
      <c r="B102" s="39"/>
      <c r="C102" s="229" t="s">
        <v>71</v>
      </c>
      <c r="D102" s="229" t="s">
        <v>172</v>
      </c>
      <c r="E102" s="230" t="s">
        <v>314</v>
      </c>
      <c r="F102" s="231" t="s">
        <v>276</v>
      </c>
      <c r="G102" s="232" t="s">
        <v>288</v>
      </c>
      <c r="H102" s="233">
        <v>125</v>
      </c>
      <c r="I102" s="234"/>
      <c r="J102" s="235">
        <f t="shared" si="0"/>
        <v>0</v>
      </c>
      <c r="K102" s="231" t="s">
        <v>21</v>
      </c>
      <c r="L102" s="236"/>
      <c r="M102" s="237" t="s">
        <v>21</v>
      </c>
      <c r="N102" s="238" t="s">
        <v>42</v>
      </c>
      <c r="O102" s="40"/>
      <c r="P102" s="183">
        <f t="shared" si="1"/>
        <v>0</v>
      </c>
      <c r="Q102" s="183">
        <v>0</v>
      </c>
      <c r="R102" s="183">
        <f t="shared" si="2"/>
        <v>0</v>
      </c>
      <c r="S102" s="183">
        <v>0</v>
      </c>
      <c r="T102" s="184">
        <f t="shared" si="3"/>
        <v>0</v>
      </c>
      <c r="AR102" s="22" t="s">
        <v>207</v>
      </c>
      <c r="AT102" s="22" t="s">
        <v>172</v>
      </c>
      <c r="AU102" s="22" t="s">
        <v>71</v>
      </c>
      <c r="AY102" s="22" t="s">
        <v>143</v>
      </c>
      <c r="BE102" s="185">
        <f t="shared" si="4"/>
        <v>0</v>
      </c>
      <c r="BF102" s="185">
        <f t="shared" si="5"/>
        <v>0</v>
      </c>
      <c r="BG102" s="185">
        <f t="shared" si="6"/>
        <v>0</v>
      </c>
      <c r="BH102" s="185">
        <f t="shared" si="7"/>
        <v>0</v>
      </c>
      <c r="BI102" s="185">
        <f t="shared" si="8"/>
        <v>0</v>
      </c>
      <c r="BJ102" s="22" t="s">
        <v>79</v>
      </c>
      <c r="BK102" s="185">
        <f t="shared" si="9"/>
        <v>0</v>
      </c>
      <c r="BL102" s="22" t="s">
        <v>178</v>
      </c>
      <c r="BM102" s="22" t="s">
        <v>249</v>
      </c>
    </row>
    <row r="103" spans="2:65" s="1" customFormat="1" ht="16.5" customHeight="1">
      <c r="B103" s="39"/>
      <c r="C103" s="174" t="s">
        <v>71</v>
      </c>
      <c r="D103" s="174" t="s">
        <v>138</v>
      </c>
      <c r="E103" s="175" t="s">
        <v>315</v>
      </c>
      <c r="F103" s="176" t="s">
        <v>316</v>
      </c>
      <c r="G103" s="177" t="s">
        <v>288</v>
      </c>
      <c r="H103" s="178">
        <v>75</v>
      </c>
      <c r="I103" s="179"/>
      <c r="J103" s="180">
        <f t="shared" si="0"/>
        <v>0</v>
      </c>
      <c r="K103" s="176" t="s">
        <v>21</v>
      </c>
      <c r="L103" s="59"/>
      <c r="M103" s="181" t="s">
        <v>21</v>
      </c>
      <c r="N103" s="182" t="s">
        <v>42</v>
      </c>
      <c r="O103" s="40"/>
      <c r="P103" s="183">
        <f t="shared" si="1"/>
        <v>0</v>
      </c>
      <c r="Q103" s="183">
        <v>0</v>
      </c>
      <c r="R103" s="183">
        <f t="shared" si="2"/>
        <v>0</v>
      </c>
      <c r="S103" s="183">
        <v>0</v>
      </c>
      <c r="T103" s="184">
        <f t="shared" si="3"/>
        <v>0</v>
      </c>
      <c r="AR103" s="22" t="s">
        <v>178</v>
      </c>
      <c r="AT103" s="22" t="s">
        <v>138</v>
      </c>
      <c r="AU103" s="22" t="s">
        <v>71</v>
      </c>
      <c r="AY103" s="22" t="s">
        <v>143</v>
      </c>
      <c r="BE103" s="185">
        <f t="shared" si="4"/>
        <v>0</v>
      </c>
      <c r="BF103" s="185">
        <f t="shared" si="5"/>
        <v>0</v>
      </c>
      <c r="BG103" s="185">
        <f t="shared" si="6"/>
        <v>0</v>
      </c>
      <c r="BH103" s="185">
        <f t="shared" si="7"/>
        <v>0</v>
      </c>
      <c r="BI103" s="185">
        <f t="shared" si="8"/>
        <v>0</v>
      </c>
      <c r="BJ103" s="22" t="s">
        <v>79</v>
      </c>
      <c r="BK103" s="185">
        <f t="shared" si="9"/>
        <v>0</v>
      </c>
      <c r="BL103" s="22" t="s">
        <v>178</v>
      </c>
      <c r="BM103" s="22" t="s">
        <v>254</v>
      </c>
    </row>
    <row r="104" spans="2:65" s="1" customFormat="1" ht="16.5" customHeight="1">
      <c r="B104" s="39"/>
      <c r="C104" s="229" t="s">
        <v>71</v>
      </c>
      <c r="D104" s="229" t="s">
        <v>172</v>
      </c>
      <c r="E104" s="230" t="s">
        <v>317</v>
      </c>
      <c r="F104" s="231" t="s">
        <v>276</v>
      </c>
      <c r="G104" s="232" t="s">
        <v>288</v>
      </c>
      <c r="H104" s="233">
        <v>75</v>
      </c>
      <c r="I104" s="234"/>
      <c r="J104" s="235">
        <f t="shared" si="0"/>
        <v>0</v>
      </c>
      <c r="K104" s="231" t="s">
        <v>21</v>
      </c>
      <c r="L104" s="236"/>
      <c r="M104" s="237" t="s">
        <v>21</v>
      </c>
      <c r="N104" s="238" t="s">
        <v>42</v>
      </c>
      <c r="O104" s="40"/>
      <c r="P104" s="183">
        <f t="shared" si="1"/>
        <v>0</v>
      </c>
      <c r="Q104" s="183">
        <v>0</v>
      </c>
      <c r="R104" s="183">
        <f t="shared" si="2"/>
        <v>0</v>
      </c>
      <c r="S104" s="183">
        <v>0</v>
      </c>
      <c r="T104" s="184">
        <f t="shared" si="3"/>
        <v>0</v>
      </c>
      <c r="AR104" s="22" t="s">
        <v>207</v>
      </c>
      <c r="AT104" s="22" t="s">
        <v>172</v>
      </c>
      <c r="AU104" s="22" t="s">
        <v>71</v>
      </c>
      <c r="AY104" s="22" t="s">
        <v>143</v>
      </c>
      <c r="BE104" s="185">
        <f t="shared" si="4"/>
        <v>0</v>
      </c>
      <c r="BF104" s="185">
        <f t="shared" si="5"/>
        <v>0</v>
      </c>
      <c r="BG104" s="185">
        <f t="shared" si="6"/>
        <v>0</v>
      </c>
      <c r="BH104" s="185">
        <f t="shared" si="7"/>
        <v>0</v>
      </c>
      <c r="BI104" s="185">
        <f t="shared" si="8"/>
        <v>0</v>
      </c>
      <c r="BJ104" s="22" t="s">
        <v>79</v>
      </c>
      <c r="BK104" s="185">
        <f t="shared" si="9"/>
        <v>0</v>
      </c>
      <c r="BL104" s="22" t="s">
        <v>178</v>
      </c>
      <c r="BM104" s="22" t="s">
        <v>255</v>
      </c>
    </row>
    <row r="105" spans="2:65" s="1" customFormat="1" ht="16.5" customHeight="1">
      <c r="B105" s="39"/>
      <c r="C105" s="174" t="s">
        <v>71</v>
      </c>
      <c r="D105" s="174" t="s">
        <v>138</v>
      </c>
      <c r="E105" s="175" t="s">
        <v>318</v>
      </c>
      <c r="F105" s="176" t="s">
        <v>319</v>
      </c>
      <c r="G105" s="177" t="s">
        <v>288</v>
      </c>
      <c r="H105" s="178">
        <v>50</v>
      </c>
      <c r="I105" s="179"/>
      <c r="J105" s="180">
        <f t="shared" si="0"/>
        <v>0</v>
      </c>
      <c r="K105" s="176" t="s">
        <v>21</v>
      </c>
      <c r="L105" s="59"/>
      <c r="M105" s="181" t="s">
        <v>21</v>
      </c>
      <c r="N105" s="182" t="s">
        <v>42</v>
      </c>
      <c r="O105" s="40"/>
      <c r="P105" s="183">
        <f t="shared" si="1"/>
        <v>0</v>
      </c>
      <c r="Q105" s="183">
        <v>0</v>
      </c>
      <c r="R105" s="183">
        <f t="shared" si="2"/>
        <v>0</v>
      </c>
      <c r="S105" s="183">
        <v>0</v>
      </c>
      <c r="T105" s="184">
        <f t="shared" si="3"/>
        <v>0</v>
      </c>
      <c r="AR105" s="22" t="s">
        <v>178</v>
      </c>
      <c r="AT105" s="22" t="s">
        <v>138</v>
      </c>
      <c r="AU105" s="22" t="s">
        <v>71</v>
      </c>
      <c r="AY105" s="22" t="s">
        <v>143</v>
      </c>
      <c r="BE105" s="185">
        <f t="shared" si="4"/>
        <v>0</v>
      </c>
      <c r="BF105" s="185">
        <f t="shared" si="5"/>
        <v>0</v>
      </c>
      <c r="BG105" s="185">
        <f t="shared" si="6"/>
        <v>0</v>
      </c>
      <c r="BH105" s="185">
        <f t="shared" si="7"/>
        <v>0</v>
      </c>
      <c r="BI105" s="185">
        <f t="shared" si="8"/>
        <v>0</v>
      </c>
      <c r="BJ105" s="22" t="s">
        <v>79</v>
      </c>
      <c r="BK105" s="185">
        <f t="shared" si="9"/>
        <v>0</v>
      </c>
      <c r="BL105" s="22" t="s">
        <v>178</v>
      </c>
      <c r="BM105" s="22" t="s">
        <v>264</v>
      </c>
    </row>
    <row r="106" spans="2:65" s="1" customFormat="1" ht="16.5" customHeight="1">
      <c r="B106" s="39"/>
      <c r="C106" s="229" t="s">
        <v>71</v>
      </c>
      <c r="D106" s="229" t="s">
        <v>172</v>
      </c>
      <c r="E106" s="230" t="s">
        <v>320</v>
      </c>
      <c r="F106" s="231" t="s">
        <v>276</v>
      </c>
      <c r="G106" s="232" t="s">
        <v>288</v>
      </c>
      <c r="H106" s="233">
        <v>50</v>
      </c>
      <c r="I106" s="234"/>
      <c r="J106" s="235">
        <f t="shared" si="0"/>
        <v>0</v>
      </c>
      <c r="K106" s="231" t="s">
        <v>21</v>
      </c>
      <c r="L106" s="236"/>
      <c r="M106" s="237" t="s">
        <v>21</v>
      </c>
      <c r="N106" s="238" t="s">
        <v>42</v>
      </c>
      <c r="O106" s="40"/>
      <c r="P106" s="183">
        <f t="shared" si="1"/>
        <v>0</v>
      </c>
      <c r="Q106" s="183">
        <v>0</v>
      </c>
      <c r="R106" s="183">
        <f t="shared" si="2"/>
        <v>0</v>
      </c>
      <c r="S106" s="183">
        <v>0</v>
      </c>
      <c r="T106" s="184">
        <f t="shared" si="3"/>
        <v>0</v>
      </c>
      <c r="AR106" s="22" t="s">
        <v>207</v>
      </c>
      <c r="AT106" s="22" t="s">
        <v>172</v>
      </c>
      <c r="AU106" s="22" t="s">
        <v>71</v>
      </c>
      <c r="AY106" s="22" t="s">
        <v>143</v>
      </c>
      <c r="BE106" s="185">
        <f t="shared" si="4"/>
        <v>0</v>
      </c>
      <c r="BF106" s="185">
        <f t="shared" si="5"/>
        <v>0</v>
      </c>
      <c r="BG106" s="185">
        <f t="shared" si="6"/>
        <v>0</v>
      </c>
      <c r="BH106" s="185">
        <f t="shared" si="7"/>
        <v>0</v>
      </c>
      <c r="BI106" s="185">
        <f t="shared" si="8"/>
        <v>0</v>
      </c>
      <c r="BJ106" s="22" t="s">
        <v>79</v>
      </c>
      <c r="BK106" s="185">
        <f t="shared" si="9"/>
        <v>0</v>
      </c>
      <c r="BL106" s="22" t="s">
        <v>178</v>
      </c>
      <c r="BM106" s="22" t="s">
        <v>267</v>
      </c>
    </row>
    <row r="107" spans="2:65" s="1" customFormat="1" ht="16.5" customHeight="1">
      <c r="B107" s="39"/>
      <c r="C107" s="174" t="s">
        <v>71</v>
      </c>
      <c r="D107" s="174" t="s">
        <v>138</v>
      </c>
      <c r="E107" s="175" t="s">
        <v>321</v>
      </c>
      <c r="F107" s="176" t="s">
        <v>322</v>
      </c>
      <c r="G107" s="177" t="s">
        <v>274</v>
      </c>
      <c r="H107" s="178">
        <v>75</v>
      </c>
      <c r="I107" s="179"/>
      <c r="J107" s="180">
        <f t="shared" si="0"/>
        <v>0</v>
      </c>
      <c r="K107" s="176" t="s">
        <v>21</v>
      </c>
      <c r="L107" s="59"/>
      <c r="M107" s="181" t="s">
        <v>21</v>
      </c>
      <c r="N107" s="182" t="s">
        <v>42</v>
      </c>
      <c r="O107" s="40"/>
      <c r="P107" s="183">
        <f t="shared" si="1"/>
        <v>0</v>
      </c>
      <c r="Q107" s="183">
        <v>0</v>
      </c>
      <c r="R107" s="183">
        <f t="shared" si="2"/>
        <v>0</v>
      </c>
      <c r="S107" s="183">
        <v>0</v>
      </c>
      <c r="T107" s="184">
        <f t="shared" si="3"/>
        <v>0</v>
      </c>
      <c r="AR107" s="22" t="s">
        <v>178</v>
      </c>
      <c r="AT107" s="22" t="s">
        <v>138</v>
      </c>
      <c r="AU107" s="22" t="s">
        <v>71</v>
      </c>
      <c r="AY107" s="22" t="s">
        <v>143</v>
      </c>
      <c r="BE107" s="185">
        <f t="shared" si="4"/>
        <v>0</v>
      </c>
      <c r="BF107" s="185">
        <f t="shared" si="5"/>
        <v>0</v>
      </c>
      <c r="BG107" s="185">
        <f t="shared" si="6"/>
        <v>0</v>
      </c>
      <c r="BH107" s="185">
        <f t="shared" si="7"/>
        <v>0</v>
      </c>
      <c r="BI107" s="185">
        <f t="shared" si="8"/>
        <v>0</v>
      </c>
      <c r="BJ107" s="22" t="s">
        <v>79</v>
      </c>
      <c r="BK107" s="185">
        <f t="shared" si="9"/>
        <v>0</v>
      </c>
      <c r="BL107" s="22" t="s">
        <v>178</v>
      </c>
      <c r="BM107" s="22" t="s">
        <v>323</v>
      </c>
    </row>
    <row r="108" spans="2:65" s="1" customFormat="1" ht="16.5" customHeight="1">
      <c r="B108" s="39"/>
      <c r="C108" s="174" t="s">
        <v>71</v>
      </c>
      <c r="D108" s="174" t="s">
        <v>138</v>
      </c>
      <c r="E108" s="175" t="s">
        <v>324</v>
      </c>
      <c r="F108" s="176" t="s">
        <v>325</v>
      </c>
      <c r="G108" s="177" t="s">
        <v>274</v>
      </c>
      <c r="H108" s="178">
        <v>25</v>
      </c>
      <c r="I108" s="179"/>
      <c r="J108" s="180">
        <f t="shared" si="0"/>
        <v>0</v>
      </c>
      <c r="K108" s="176" t="s">
        <v>21</v>
      </c>
      <c r="L108" s="59"/>
      <c r="M108" s="181" t="s">
        <v>21</v>
      </c>
      <c r="N108" s="182" t="s">
        <v>42</v>
      </c>
      <c r="O108" s="40"/>
      <c r="P108" s="183">
        <f t="shared" si="1"/>
        <v>0</v>
      </c>
      <c r="Q108" s="183">
        <v>0</v>
      </c>
      <c r="R108" s="183">
        <f t="shared" si="2"/>
        <v>0</v>
      </c>
      <c r="S108" s="183">
        <v>0</v>
      </c>
      <c r="T108" s="184">
        <f t="shared" si="3"/>
        <v>0</v>
      </c>
      <c r="AR108" s="22" t="s">
        <v>178</v>
      </c>
      <c r="AT108" s="22" t="s">
        <v>138</v>
      </c>
      <c r="AU108" s="22" t="s">
        <v>71</v>
      </c>
      <c r="AY108" s="22" t="s">
        <v>143</v>
      </c>
      <c r="BE108" s="185">
        <f t="shared" si="4"/>
        <v>0</v>
      </c>
      <c r="BF108" s="185">
        <f t="shared" si="5"/>
        <v>0</v>
      </c>
      <c r="BG108" s="185">
        <f t="shared" si="6"/>
        <v>0</v>
      </c>
      <c r="BH108" s="185">
        <f t="shared" si="7"/>
        <v>0</v>
      </c>
      <c r="BI108" s="185">
        <f t="shared" si="8"/>
        <v>0</v>
      </c>
      <c r="BJ108" s="22" t="s">
        <v>79</v>
      </c>
      <c r="BK108" s="185">
        <f t="shared" si="9"/>
        <v>0</v>
      </c>
      <c r="BL108" s="22" t="s">
        <v>178</v>
      </c>
      <c r="BM108" s="22" t="s">
        <v>326</v>
      </c>
    </row>
    <row r="109" spans="2:65" s="1" customFormat="1" ht="16.5" customHeight="1">
      <c r="B109" s="39"/>
      <c r="C109" s="174" t="s">
        <v>71</v>
      </c>
      <c r="D109" s="174" t="s">
        <v>138</v>
      </c>
      <c r="E109" s="175" t="s">
        <v>327</v>
      </c>
      <c r="F109" s="176" t="s">
        <v>328</v>
      </c>
      <c r="G109" s="177" t="s">
        <v>274</v>
      </c>
      <c r="H109" s="178">
        <v>25</v>
      </c>
      <c r="I109" s="179"/>
      <c r="J109" s="180">
        <f t="shared" si="0"/>
        <v>0</v>
      </c>
      <c r="K109" s="176" t="s">
        <v>21</v>
      </c>
      <c r="L109" s="59"/>
      <c r="M109" s="181" t="s">
        <v>21</v>
      </c>
      <c r="N109" s="182" t="s">
        <v>42</v>
      </c>
      <c r="O109" s="40"/>
      <c r="P109" s="183">
        <f t="shared" si="1"/>
        <v>0</v>
      </c>
      <c r="Q109" s="183">
        <v>0</v>
      </c>
      <c r="R109" s="183">
        <f t="shared" si="2"/>
        <v>0</v>
      </c>
      <c r="S109" s="183">
        <v>0</v>
      </c>
      <c r="T109" s="184">
        <f t="shared" si="3"/>
        <v>0</v>
      </c>
      <c r="AR109" s="22" t="s">
        <v>178</v>
      </c>
      <c r="AT109" s="22" t="s">
        <v>138</v>
      </c>
      <c r="AU109" s="22" t="s">
        <v>71</v>
      </c>
      <c r="AY109" s="22" t="s">
        <v>143</v>
      </c>
      <c r="BE109" s="185">
        <f t="shared" si="4"/>
        <v>0</v>
      </c>
      <c r="BF109" s="185">
        <f t="shared" si="5"/>
        <v>0</v>
      </c>
      <c r="BG109" s="185">
        <f t="shared" si="6"/>
        <v>0</v>
      </c>
      <c r="BH109" s="185">
        <f t="shared" si="7"/>
        <v>0</v>
      </c>
      <c r="BI109" s="185">
        <f t="shared" si="8"/>
        <v>0</v>
      </c>
      <c r="BJ109" s="22" t="s">
        <v>79</v>
      </c>
      <c r="BK109" s="185">
        <f t="shared" si="9"/>
        <v>0</v>
      </c>
      <c r="BL109" s="22" t="s">
        <v>178</v>
      </c>
      <c r="BM109" s="22" t="s">
        <v>329</v>
      </c>
    </row>
    <row r="110" spans="2:65" s="1" customFormat="1" ht="16.5" customHeight="1">
      <c r="B110" s="39"/>
      <c r="C110" s="174" t="s">
        <v>71</v>
      </c>
      <c r="D110" s="174" t="s">
        <v>138</v>
      </c>
      <c r="E110" s="175" t="s">
        <v>330</v>
      </c>
      <c r="F110" s="176" t="s">
        <v>331</v>
      </c>
      <c r="G110" s="177" t="s">
        <v>274</v>
      </c>
      <c r="H110" s="178">
        <v>35</v>
      </c>
      <c r="I110" s="179"/>
      <c r="J110" s="180">
        <f t="shared" si="0"/>
        <v>0</v>
      </c>
      <c r="K110" s="176" t="s">
        <v>21</v>
      </c>
      <c r="L110" s="59"/>
      <c r="M110" s="181" t="s">
        <v>21</v>
      </c>
      <c r="N110" s="182" t="s">
        <v>42</v>
      </c>
      <c r="O110" s="40"/>
      <c r="P110" s="183">
        <f t="shared" si="1"/>
        <v>0</v>
      </c>
      <c r="Q110" s="183">
        <v>0</v>
      </c>
      <c r="R110" s="183">
        <f t="shared" si="2"/>
        <v>0</v>
      </c>
      <c r="S110" s="183">
        <v>0</v>
      </c>
      <c r="T110" s="184">
        <f t="shared" si="3"/>
        <v>0</v>
      </c>
      <c r="AR110" s="22" t="s">
        <v>178</v>
      </c>
      <c r="AT110" s="22" t="s">
        <v>138</v>
      </c>
      <c r="AU110" s="22" t="s">
        <v>71</v>
      </c>
      <c r="AY110" s="22" t="s">
        <v>143</v>
      </c>
      <c r="BE110" s="185">
        <f t="shared" si="4"/>
        <v>0</v>
      </c>
      <c r="BF110" s="185">
        <f t="shared" si="5"/>
        <v>0</v>
      </c>
      <c r="BG110" s="185">
        <f t="shared" si="6"/>
        <v>0</v>
      </c>
      <c r="BH110" s="185">
        <f t="shared" si="7"/>
        <v>0</v>
      </c>
      <c r="BI110" s="185">
        <f t="shared" si="8"/>
        <v>0</v>
      </c>
      <c r="BJ110" s="22" t="s">
        <v>79</v>
      </c>
      <c r="BK110" s="185">
        <f t="shared" si="9"/>
        <v>0</v>
      </c>
      <c r="BL110" s="22" t="s">
        <v>178</v>
      </c>
      <c r="BM110" s="22" t="s">
        <v>332</v>
      </c>
    </row>
    <row r="111" spans="2:65" s="1" customFormat="1" ht="16.5" customHeight="1">
      <c r="B111" s="39"/>
      <c r="C111" s="174" t="s">
        <v>71</v>
      </c>
      <c r="D111" s="174" t="s">
        <v>138</v>
      </c>
      <c r="E111" s="175" t="s">
        <v>333</v>
      </c>
      <c r="F111" s="176" t="s">
        <v>334</v>
      </c>
      <c r="G111" s="177" t="s">
        <v>274</v>
      </c>
      <c r="H111" s="178">
        <v>6</v>
      </c>
      <c r="I111" s="179"/>
      <c r="J111" s="180">
        <f t="shared" si="0"/>
        <v>0</v>
      </c>
      <c r="K111" s="176" t="s">
        <v>21</v>
      </c>
      <c r="L111" s="59"/>
      <c r="M111" s="181" t="s">
        <v>21</v>
      </c>
      <c r="N111" s="182" t="s">
        <v>42</v>
      </c>
      <c r="O111" s="40"/>
      <c r="P111" s="183">
        <f t="shared" si="1"/>
        <v>0</v>
      </c>
      <c r="Q111" s="183">
        <v>0</v>
      </c>
      <c r="R111" s="183">
        <f t="shared" si="2"/>
        <v>0</v>
      </c>
      <c r="S111" s="183">
        <v>0</v>
      </c>
      <c r="T111" s="184">
        <f t="shared" si="3"/>
        <v>0</v>
      </c>
      <c r="AR111" s="22" t="s">
        <v>178</v>
      </c>
      <c r="AT111" s="22" t="s">
        <v>138</v>
      </c>
      <c r="AU111" s="22" t="s">
        <v>71</v>
      </c>
      <c r="AY111" s="22" t="s">
        <v>143</v>
      </c>
      <c r="BE111" s="185">
        <f t="shared" si="4"/>
        <v>0</v>
      </c>
      <c r="BF111" s="185">
        <f t="shared" si="5"/>
        <v>0</v>
      </c>
      <c r="BG111" s="185">
        <f t="shared" si="6"/>
        <v>0</v>
      </c>
      <c r="BH111" s="185">
        <f t="shared" si="7"/>
        <v>0</v>
      </c>
      <c r="BI111" s="185">
        <f t="shared" si="8"/>
        <v>0</v>
      </c>
      <c r="BJ111" s="22" t="s">
        <v>79</v>
      </c>
      <c r="BK111" s="185">
        <f t="shared" si="9"/>
        <v>0</v>
      </c>
      <c r="BL111" s="22" t="s">
        <v>178</v>
      </c>
      <c r="BM111" s="22" t="s">
        <v>335</v>
      </c>
    </row>
    <row r="112" spans="2:65" s="1" customFormat="1" ht="89.25" customHeight="1">
      <c r="B112" s="39"/>
      <c r="C112" s="174" t="s">
        <v>71</v>
      </c>
      <c r="D112" s="174" t="s">
        <v>138</v>
      </c>
      <c r="E112" s="175" t="s">
        <v>336</v>
      </c>
      <c r="F112" s="176" t="s">
        <v>337</v>
      </c>
      <c r="G112" s="177" t="s">
        <v>274</v>
      </c>
      <c r="H112" s="178">
        <v>15</v>
      </c>
      <c r="I112" s="179"/>
      <c r="J112" s="180">
        <f t="shared" si="0"/>
        <v>0</v>
      </c>
      <c r="K112" s="176" t="s">
        <v>21</v>
      </c>
      <c r="L112" s="59"/>
      <c r="M112" s="181" t="s">
        <v>21</v>
      </c>
      <c r="N112" s="182" t="s">
        <v>42</v>
      </c>
      <c r="O112" s="40"/>
      <c r="P112" s="183">
        <f t="shared" si="1"/>
        <v>0</v>
      </c>
      <c r="Q112" s="183">
        <v>0</v>
      </c>
      <c r="R112" s="183">
        <f t="shared" si="2"/>
        <v>0</v>
      </c>
      <c r="S112" s="183">
        <v>0</v>
      </c>
      <c r="T112" s="184">
        <f t="shared" si="3"/>
        <v>0</v>
      </c>
      <c r="AR112" s="22" t="s">
        <v>178</v>
      </c>
      <c r="AT112" s="22" t="s">
        <v>138</v>
      </c>
      <c r="AU112" s="22" t="s">
        <v>71</v>
      </c>
      <c r="AY112" s="22" t="s">
        <v>143</v>
      </c>
      <c r="BE112" s="185">
        <f t="shared" si="4"/>
        <v>0</v>
      </c>
      <c r="BF112" s="185">
        <f t="shared" si="5"/>
        <v>0</v>
      </c>
      <c r="BG112" s="185">
        <f t="shared" si="6"/>
        <v>0</v>
      </c>
      <c r="BH112" s="185">
        <f t="shared" si="7"/>
        <v>0</v>
      </c>
      <c r="BI112" s="185">
        <f t="shared" si="8"/>
        <v>0</v>
      </c>
      <c r="BJ112" s="22" t="s">
        <v>79</v>
      </c>
      <c r="BK112" s="185">
        <f t="shared" si="9"/>
        <v>0</v>
      </c>
      <c r="BL112" s="22" t="s">
        <v>178</v>
      </c>
      <c r="BM112" s="22" t="s">
        <v>338</v>
      </c>
    </row>
    <row r="113" spans="2:65" s="1" customFormat="1" ht="16.5" customHeight="1">
      <c r="B113" s="39"/>
      <c r="C113" s="229" t="s">
        <v>71</v>
      </c>
      <c r="D113" s="229" t="s">
        <v>172</v>
      </c>
      <c r="E113" s="230" t="s">
        <v>339</v>
      </c>
      <c r="F113" s="231" t="s">
        <v>276</v>
      </c>
      <c r="G113" s="232" t="s">
        <v>274</v>
      </c>
      <c r="H113" s="233">
        <v>15</v>
      </c>
      <c r="I113" s="234"/>
      <c r="J113" s="235">
        <f t="shared" si="0"/>
        <v>0</v>
      </c>
      <c r="K113" s="231" t="s">
        <v>21</v>
      </c>
      <c r="L113" s="236"/>
      <c r="M113" s="237" t="s">
        <v>21</v>
      </c>
      <c r="N113" s="238" t="s">
        <v>42</v>
      </c>
      <c r="O113" s="40"/>
      <c r="P113" s="183">
        <f t="shared" si="1"/>
        <v>0</v>
      </c>
      <c r="Q113" s="183">
        <v>0</v>
      </c>
      <c r="R113" s="183">
        <f t="shared" si="2"/>
        <v>0</v>
      </c>
      <c r="S113" s="183">
        <v>0</v>
      </c>
      <c r="T113" s="184">
        <f t="shared" si="3"/>
        <v>0</v>
      </c>
      <c r="AR113" s="22" t="s">
        <v>207</v>
      </c>
      <c r="AT113" s="22" t="s">
        <v>172</v>
      </c>
      <c r="AU113" s="22" t="s">
        <v>71</v>
      </c>
      <c r="AY113" s="22" t="s">
        <v>143</v>
      </c>
      <c r="BE113" s="185">
        <f t="shared" si="4"/>
        <v>0</v>
      </c>
      <c r="BF113" s="185">
        <f t="shared" si="5"/>
        <v>0</v>
      </c>
      <c r="BG113" s="185">
        <f t="shared" si="6"/>
        <v>0</v>
      </c>
      <c r="BH113" s="185">
        <f t="shared" si="7"/>
        <v>0</v>
      </c>
      <c r="BI113" s="185">
        <f t="shared" si="8"/>
        <v>0</v>
      </c>
      <c r="BJ113" s="22" t="s">
        <v>79</v>
      </c>
      <c r="BK113" s="185">
        <f t="shared" si="9"/>
        <v>0</v>
      </c>
      <c r="BL113" s="22" t="s">
        <v>178</v>
      </c>
      <c r="BM113" s="22" t="s">
        <v>340</v>
      </c>
    </row>
    <row r="114" spans="2:65" s="1" customFormat="1" ht="140.25" customHeight="1">
      <c r="B114" s="39"/>
      <c r="C114" s="174" t="s">
        <v>71</v>
      </c>
      <c r="D114" s="174" t="s">
        <v>138</v>
      </c>
      <c r="E114" s="175" t="s">
        <v>341</v>
      </c>
      <c r="F114" s="176" t="s">
        <v>342</v>
      </c>
      <c r="G114" s="177" t="s">
        <v>274</v>
      </c>
      <c r="H114" s="178">
        <v>2</v>
      </c>
      <c r="I114" s="179"/>
      <c r="J114" s="180">
        <f t="shared" si="0"/>
        <v>0</v>
      </c>
      <c r="K114" s="176" t="s">
        <v>21</v>
      </c>
      <c r="L114" s="59"/>
      <c r="M114" s="181" t="s">
        <v>21</v>
      </c>
      <c r="N114" s="182" t="s">
        <v>42</v>
      </c>
      <c r="O114" s="40"/>
      <c r="P114" s="183">
        <f t="shared" si="1"/>
        <v>0</v>
      </c>
      <c r="Q114" s="183">
        <v>0</v>
      </c>
      <c r="R114" s="183">
        <f t="shared" si="2"/>
        <v>0</v>
      </c>
      <c r="S114" s="183">
        <v>0</v>
      </c>
      <c r="T114" s="184">
        <f t="shared" si="3"/>
        <v>0</v>
      </c>
      <c r="AR114" s="22" t="s">
        <v>178</v>
      </c>
      <c r="AT114" s="22" t="s">
        <v>138</v>
      </c>
      <c r="AU114" s="22" t="s">
        <v>71</v>
      </c>
      <c r="AY114" s="22" t="s">
        <v>143</v>
      </c>
      <c r="BE114" s="185">
        <f t="shared" si="4"/>
        <v>0</v>
      </c>
      <c r="BF114" s="185">
        <f t="shared" si="5"/>
        <v>0</v>
      </c>
      <c r="BG114" s="185">
        <f t="shared" si="6"/>
        <v>0</v>
      </c>
      <c r="BH114" s="185">
        <f t="shared" si="7"/>
        <v>0</v>
      </c>
      <c r="BI114" s="185">
        <f t="shared" si="8"/>
        <v>0</v>
      </c>
      <c r="BJ114" s="22" t="s">
        <v>79</v>
      </c>
      <c r="BK114" s="185">
        <f t="shared" si="9"/>
        <v>0</v>
      </c>
      <c r="BL114" s="22" t="s">
        <v>178</v>
      </c>
      <c r="BM114" s="22" t="s">
        <v>343</v>
      </c>
    </row>
    <row r="115" spans="2:65" s="1" customFormat="1" ht="16.5" customHeight="1">
      <c r="B115" s="39"/>
      <c r="C115" s="229" t="s">
        <v>71</v>
      </c>
      <c r="D115" s="229" t="s">
        <v>172</v>
      </c>
      <c r="E115" s="230" t="s">
        <v>344</v>
      </c>
      <c r="F115" s="231" t="s">
        <v>276</v>
      </c>
      <c r="G115" s="232" t="s">
        <v>274</v>
      </c>
      <c r="H115" s="233">
        <v>2</v>
      </c>
      <c r="I115" s="234"/>
      <c r="J115" s="235">
        <f t="shared" si="0"/>
        <v>0</v>
      </c>
      <c r="K115" s="231" t="s">
        <v>21</v>
      </c>
      <c r="L115" s="236"/>
      <c r="M115" s="237" t="s">
        <v>21</v>
      </c>
      <c r="N115" s="238" t="s">
        <v>42</v>
      </c>
      <c r="O115" s="40"/>
      <c r="P115" s="183">
        <f t="shared" si="1"/>
        <v>0</v>
      </c>
      <c r="Q115" s="183">
        <v>0</v>
      </c>
      <c r="R115" s="183">
        <f t="shared" si="2"/>
        <v>0</v>
      </c>
      <c r="S115" s="183">
        <v>0</v>
      </c>
      <c r="T115" s="184">
        <f t="shared" si="3"/>
        <v>0</v>
      </c>
      <c r="AR115" s="22" t="s">
        <v>207</v>
      </c>
      <c r="AT115" s="22" t="s">
        <v>172</v>
      </c>
      <c r="AU115" s="22" t="s">
        <v>71</v>
      </c>
      <c r="AY115" s="22" t="s">
        <v>143</v>
      </c>
      <c r="BE115" s="185">
        <f t="shared" si="4"/>
        <v>0</v>
      </c>
      <c r="BF115" s="185">
        <f t="shared" si="5"/>
        <v>0</v>
      </c>
      <c r="BG115" s="185">
        <f t="shared" si="6"/>
        <v>0</v>
      </c>
      <c r="BH115" s="185">
        <f t="shared" si="7"/>
        <v>0</v>
      </c>
      <c r="BI115" s="185">
        <f t="shared" si="8"/>
        <v>0</v>
      </c>
      <c r="BJ115" s="22" t="s">
        <v>79</v>
      </c>
      <c r="BK115" s="185">
        <f t="shared" si="9"/>
        <v>0</v>
      </c>
      <c r="BL115" s="22" t="s">
        <v>178</v>
      </c>
      <c r="BM115" s="22" t="s">
        <v>345</v>
      </c>
    </row>
    <row r="116" spans="2:65" s="1" customFormat="1" ht="127.5" customHeight="1">
      <c r="B116" s="39"/>
      <c r="C116" s="174" t="s">
        <v>71</v>
      </c>
      <c r="D116" s="174" t="s">
        <v>138</v>
      </c>
      <c r="E116" s="175" t="s">
        <v>346</v>
      </c>
      <c r="F116" s="176" t="s">
        <v>347</v>
      </c>
      <c r="G116" s="177" t="s">
        <v>274</v>
      </c>
      <c r="H116" s="178">
        <v>2</v>
      </c>
      <c r="I116" s="179"/>
      <c r="J116" s="180">
        <f t="shared" si="0"/>
        <v>0</v>
      </c>
      <c r="K116" s="176" t="s">
        <v>21</v>
      </c>
      <c r="L116" s="59"/>
      <c r="M116" s="181" t="s">
        <v>21</v>
      </c>
      <c r="N116" s="182" t="s">
        <v>42</v>
      </c>
      <c r="O116" s="40"/>
      <c r="P116" s="183">
        <f t="shared" si="1"/>
        <v>0</v>
      </c>
      <c r="Q116" s="183">
        <v>0</v>
      </c>
      <c r="R116" s="183">
        <f t="shared" si="2"/>
        <v>0</v>
      </c>
      <c r="S116" s="183">
        <v>0</v>
      </c>
      <c r="T116" s="184">
        <f t="shared" si="3"/>
        <v>0</v>
      </c>
      <c r="AR116" s="22" t="s">
        <v>178</v>
      </c>
      <c r="AT116" s="22" t="s">
        <v>138</v>
      </c>
      <c r="AU116" s="22" t="s">
        <v>71</v>
      </c>
      <c r="AY116" s="22" t="s">
        <v>143</v>
      </c>
      <c r="BE116" s="185">
        <f t="shared" si="4"/>
        <v>0</v>
      </c>
      <c r="BF116" s="185">
        <f t="shared" si="5"/>
        <v>0</v>
      </c>
      <c r="BG116" s="185">
        <f t="shared" si="6"/>
        <v>0</v>
      </c>
      <c r="BH116" s="185">
        <f t="shared" si="7"/>
        <v>0</v>
      </c>
      <c r="BI116" s="185">
        <f t="shared" si="8"/>
        <v>0</v>
      </c>
      <c r="BJ116" s="22" t="s">
        <v>79</v>
      </c>
      <c r="BK116" s="185">
        <f t="shared" si="9"/>
        <v>0</v>
      </c>
      <c r="BL116" s="22" t="s">
        <v>178</v>
      </c>
      <c r="BM116" s="22" t="s">
        <v>348</v>
      </c>
    </row>
    <row r="117" spans="2:65" s="1" customFormat="1" ht="16.5" customHeight="1">
      <c r="B117" s="39"/>
      <c r="C117" s="229" t="s">
        <v>71</v>
      </c>
      <c r="D117" s="229" t="s">
        <v>172</v>
      </c>
      <c r="E117" s="230" t="s">
        <v>349</v>
      </c>
      <c r="F117" s="231" t="s">
        <v>276</v>
      </c>
      <c r="G117" s="232" t="s">
        <v>274</v>
      </c>
      <c r="H117" s="233">
        <v>2</v>
      </c>
      <c r="I117" s="234"/>
      <c r="J117" s="235">
        <f t="shared" si="0"/>
        <v>0</v>
      </c>
      <c r="K117" s="231" t="s">
        <v>21</v>
      </c>
      <c r="L117" s="236"/>
      <c r="M117" s="237" t="s">
        <v>21</v>
      </c>
      <c r="N117" s="238" t="s">
        <v>42</v>
      </c>
      <c r="O117" s="40"/>
      <c r="P117" s="183">
        <f t="shared" si="1"/>
        <v>0</v>
      </c>
      <c r="Q117" s="183">
        <v>0</v>
      </c>
      <c r="R117" s="183">
        <f t="shared" si="2"/>
        <v>0</v>
      </c>
      <c r="S117" s="183">
        <v>0</v>
      </c>
      <c r="T117" s="184">
        <f t="shared" si="3"/>
        <v>0</v>
      </c>
      <c r="AR117" s="22" t="s">
        <v>207</v>
      </c>
      <c r="AT117" s="22" t="s">
        <v>172</v>
      </c>
      <c r="AU117" s="22" t="s">
        <v>71</v>
      </c>
      <c r="AY117" s="22" t="s">
        <v>143</v>
      </c>
      <c r="BE117" s="185">
        <f t="shared" si="4"/>
        <v>0</v>
      </c>
      <c r="BF117" s="185">
        <f t="shared" si="5"/>
        <v>0</v>
      </c>
      <c r="BG117" s="185">
        <f t="shared" si="6"/>
        <v>0</v>
      </c>
      <c r="BH117" s="185">
        <f t="shared" si="7"/>
        <v>0</v>
      </c>
      <c r="BI117" s="185">
        <f t="shared" si="8"/>
        <v>0</v>
      </c>
      <c r="BJ117" s="22" t="s">
        <v>79</v>
      </c>
      <c r="BK117" s="185">
        <f t="shared" si="9"/>
        <v>0</v>
      </c>
      <c r="BL117" s="22" t="s">
        <v>178</v>
      </c>
      <c r="BM117" s="22" t="s">
        <v>350</v>
      </c>
    </row>
    <row r="118" spans="2:65" s="1" customFormat="1" ht="16.5" customHeight="1">
      <c r="B118" s="39"/>
      <c r="C118" s="174" t="s">
        <v>71</v>
      </c>
      <c r="D118" s="174" t="s">
        <v>138</v>
      </c>
      <c r="E118" s="175" t="s">
        <v>351</v>
      </c>
      <c r="F118" s="176" t="s">
        <v>352</v>
      </c>
      <c r="G118" s="177" t="s">
        <v>274</v>
      </c>
      <c r="H118" s="178">
        <v>17</v>
      </c>
      <c r="I118" s="179"/>
      <c r="J118" s="180">
        <f t="shared" si="0"/>
        <v>0</v>
      </c>
      <c r="K118" s="176" t="s">
        <v>21</v>
      </c>
      <c r="L118" s="59"/>
      <c r="M118" s="181" t="s">
        <v>21</v>
      </c>
      <c r="N118" s="182" t="s">
        <v>42</v>
      </c>
      <c r="O118" s="40"/>
      <c r="P118" s="183">
        <f t="shared" si="1"/>
        <v>0</v>
      </c>
      <c r="Q118" s="183">
        <v>0</v>
      </c>
      <c r="R118" s="183">
        <f t="shared" si="2"/>
        <v>0</v>
      </c>
      <c r="S118" s="183">
        <v>0</v>
      </c>
      <c r="T118" s="184">
        <f t="shared" si="3"/>
        <v>0</v>
      </c>
      <c r="AR118" s="22" t="s">
        <v>178</v>
      </c>
      <c r="AT118" s="22" t="s">
        <v>138</v>
      </c>
      <c r="AU118" s="22" t="s">
        <v>71</v>
      </c>
      <c r="AY118" s="22" t="s">
        <v>143</v>
      </c>
      <c r="BE118" s="185">
        <f t="shared" si="4"/>
        <v>0</v>
      </c>
      <c r="BF118" s="185">
        <f t="shared" si="5"/>
        <v>0</v>
      </c>
      <c r="BG118" s="185">
        <f t="shared" si="6"/>
        <v>0</v>
      </c>
      <c r="BH118" s="185">
        <f t="shared" si="7"/>
        <v>0</v>
      </c>
      <c r="BI118" s="185">
        <f t="shared" si="8"/>
        <v>0</v>
      </c>
      <c r="BJ118" s="22" t="s">
        <v>79</v>
      </c>
      <c r="BK118" s="185">
        <f t="shared" si="9"/>
        <v>0</v>
      </c>
      <c r="BL118" s="22" t="s">
        <v>178</v>
      </c>
      <c r="BM118" s="22" t="s">
        <v>353</v>
      </c>
    </row>
    <row r="119" spans="2:65" s="1" customFormat="1" ht="27">
      <c r="B119" s="39"/>
      <c r="C119" s="61"/>
      <c r="D119" s="204" t="s">
        <v>354</v>
      </c>
      <c r="E119" s="61"/>
      <c r="F119" s="239" t="s">
        <v>355</v>
      </c>
      <c r="G119" s="61"/>
      <c r="H119" s="61"/>
      <c r="I119" s="161"/>
      <c r="J119" s="61"/>
      <c r="K119" s="61"/>
      <c r="L119" s="59"/>
      <c r="M119" s="240"/>
      <c r="N119" s="40"/>
      <c r="O119" s="40"/>
      <c r="P119" s="40"/>
      <c r="Q119" s="40"/>
      <c r="R119" s="40"/>
      <c r="S119" s="40"/>
      <c r="T119" s="76"/>
      <c r="AT119" s="22" t="s">
        <v>354</v>
      </c>
      <c r="AU119" s="22" t="s">
        <v>71</v>
      </c>
    </row>
    <row r="120" spans="2:65" s="1" customFormat="1" ht="16.5" customHeight="1">
      <c r="B120" s="39"/>
      <c r="C120" s="174" t="s">
        <v>71</v>
      </c>
      <c r="D120" s="174" t="s">
        <v>138</v>
      </c>
      <c r="E120" s="175" t="s">
        <v>356</v>
      </c>
      <c r="F120" s="176" t="s">
        <v>357</v>
      </c>
      <c r="G120" s="177" t="s">
        <v>274</v>
      </c>
      <c r="H120" s="178">
        <v>2</v>
      </c>
      <c r="I120" s="179"/>
      <c r="J120" s="180">
        <f t="shared" ref="J120:J147" si="10">ROUND(I120*H120,2)</f>
        <v>0</v>
      </c>
      <c r="K120" s="176" t="s">
        <v>21</v>
      </c>
      <c r="L120" s="59"/>
      <c r="M120" s="181" t="s">
        <v>21</v>
      </c>
      <c r="N120" s="182" t="s">
        <v>42</v>
      </c>
      <c r="O120" s="40"/>
      <c r="P120" s="183">
        <f t="shared" ref="P120:P147" si="11">O120*H120</f>
        <v>0</v>
      </c>
      <c r="Q120" s="183">
        <v>0</v>
      </c>
      <c r="R120" s="183">
        <f t="shared" ref="R120:R147" si="12">Q120*H120</f>
        <v>0</v>
      </c>
      <c r="S120" s="183">
        <v>0</v>
      </c>
      <c r="T120" s="184">
        <f t="shared" ref="T120:T147" si="13">S120*H120</f>
        <v>0</v>
      </c>
      <c r="AR120" s="22" t="s">
        <v>178</v>
      </c>
      <c r="AT120" s="22" t="s">
        <v>138</v>
      </c>
      <c r="AU120" s="22" t="s">
        <v>71</v>
      </c>
      <c r="AY120" s="22" t="s">
        <v>143</v>
      </c>
      <c r="BE120" s="185">
        <f t="shared" ref="BE120:BE147" si="14">IF(N120="základní",J120,0)</f>
        <v>0</v>
      </c>
      <c r="BF120" s="185">
        <f t="shared" ref="BF120:BF147" si="15">IF(N120="snížená",J120,0)</f>
        <v>0</v>
      </c>
      <c r="BG120" s="185">
        <f t="shared" ref="BG120:BG147" si="16">IF(N120="zákl. přenesená",J120,0)</f>
        <v>0</v>
      </c>
      <c r="BH120" s="185">
        <f t="shared" ref="BH120:BH147" si="17">IF(N120="sníž. přenesená",J120,0)</f>
        <v>0</v>
      </c>
      <c r="BI120" s="185">
        <f t="shared" ref="BI120:BI147" si="18">IF(N120="nulová",J120,0)</f>
        <v>0</v>
      </c>
      <c r="BJ120" s="22" t="s">
        <v>79</v>
      </c>
      <c r="BK120" s="185">
        <f t="shared" ref="BK120:BK147" si="19">ROUND(I120*H120,2)</f>
        <v>0</v>
      </c>
      <c r="BL120" s="22" t="s">
        <v>178</v>
      </c>
      <c r="BM120" s="22" t="s">
        <v>358</v>
      </c>
    </row>
    <row r="121" spans="2:65" s="1" customFormat="1" ht="16.5" customHeight="1">
      <c r="B121" s="39"/>
      <c r="C121" s="229" t="s">
        <v>71</v>
      </c>
      <c r="D121" s="229" t="s">
        <v>172</v>
      </c>
      <c r="E121" s="230" t="s">
        <v>359</v>
      </c>
      <c r="F121" s="231" t="s">
        <v>276</v>
      </c>
      <c r="G121" s="232" t="s">
        <v>274</v>
      </c>
      <c r="H121" s="233">
        <v>2</v>
      </c>
      <c r="I121" s="234"/>
      <c r="J121" s="235">
        <f t="shared" si="10"/>
        <v>0</v>
      </c>
      <c r="K121" s="231" t="s">
        <v>21</v>
      </c>
      <c r="L121" s="236"/>
      <c r="M121" s="237" t="s">
        <v>21</v>
      </c>
      <c r="N121" s="238" t="s">
        <v>42</v>
      </c>
      <c r="O121" s="40"/>
      <c r="P121" s="183">
        <f t="shared" si="11"/>
        <v>0</v>
      </c>
      <c r="Q121" s="183">
        <v>0</v>
      </c>
      <c r="R121" s="183">
        <f t="shared" si="12"/>
        <v>0</v>
      </c>
      <c r="S121" s="183">
        <v>0</v>
      </c>
      <c r="T121" s="184">
        <f t="shared" si="13"/>
        <v>0</v>
      </c>
      <c r="AR121" s="22" t="s">
        <v>207</v>
      </c>
      <c r="AT121" s="22" t="s">
        <v>172</v>
      </c>
      <c r="AU121" s="22" t="s">
        <v>71</v>
      </c>
      <c r="AY121" s="22" t="s">
        <v>143</v>
      </c>
      <c r="BE121" s="185">
        <f t="shared" si="14"/>
        <v>0</v>
      </c>
      <c r="BF121" s="185">
        <f t="shared" si="15"/>
        <v>0</v>
      </c>
      <c r="BG121" s="185">
        <f t="shared" si="16"/>
        <v>0</v>
      </c>
      <c r="BH121" s="185">
        <f t="shared" si="17"/>
        <v>0</v>
      </c>
      <c r="BI121" s="185">
        <f t="shared" si="18"/>
        <v>0</v>
      </c>
      <c r="BJ121" s="22" t="s">
        <v>79</v>
      </c>
      <c r="BK121" s="185">
        <f t="shared" si="19"/>
        <v>0</v>
      </c>
      <c r="BL121" s="22" t="s">
        <v>178</v>
      </c>
      <c r="BM121" s="22" t="s">
        <v>360</v>
      </c>
    </row>
    <row r="122" spans="2:65" s="1" customFormat="1" ht="25.5" customHeight="1">
      <c r="B122" s="39"/>
      <c r="C122" s="174" t="s">
        <v>71</v>
      </c>
      <c r="D122" s="174" t="s">
        <v>138</v>
      </c>
      <c r="E122" s="175" t="s">
        <v>361</v>
      </c>
      <c r="F122" s="176" t="s">
        <v>362</v>
      </c>
      <c r="G122" s="177" t="s">
        <v>274</v>
      </c>
      <c r="H122" s="178">
        <v>5</v>
      </c>
      <c r="I122" s="179"/>
      <c r="J122" s="180">
        <f t="shared" si="10"/>
        <v>0</v>
      </c>
      <c r="K122" s="176" t="s">
        <v>21</v>
      </c>
      <c r="L122" s="59"/>
      <c r="M122" s="181" t="s">
        <v>21</v>
      </c>
      <c r="N122" s="182" t="s">
        <v>42</v>
      </c>
      <c r="O122" s="40"/>
      <c r="P122" s="183">
        <f t="shared" si="11"/>
        <v>0</v>
      </c>
      <c r="Q122" s="183">
        <v>0</v>
      </c>
      <c r="R122" s="183">
        <f t="shared" si="12"/>
        <v>0</v>
      </c>
      <c r="S122" s="183">
        <v>0</v>
      </c>
      <c r="T122" s="184">
        <f t="shared" si="13"/>
        <v>0</v>
      </c>
      <c r="AR122" s="22" t="s">
        <v>178</v>
      </c>
      <c r="AT122" s="22" t="s">
        <v>138</v>
      </c>
      <c r="AU122" s="22" t="s">
        <v>71</v>
      </c>
      <c r="AY122" s="22" t="s">
        <v>143</v>
      </c>
      <c r="BE122" s="185">
        <f t="shared" si="14"/>
        <v>0</v>
      </c>
      <c r="BF122" s="185">
        <f t="shared" si="15"/>
        <v>0</v>
      </c>
      <c r="BG122" s="185">
        <f t="shared" si="16"/>
        <v>0</v>
      </c>
      <c r="BH122" s="185">
        <f t="shared" si="17"/>
        <v>0</v>
      </c>
      <c r="BI122" s="185">
        <f t="shared" si="18"/>
        <v>0</v>
      </c>
      <c r="BJ122" s="22" t="s">
        <v>79</v>
      </c>
      <c r="BK122" s="185">
        <f t="shared" si="19"/>
        <v>0</v>
      </c>
      <c r="BL122" s="22" t="s">
        <v>178</v>
      </c>
      <c r="BM122" s="22" t="s">
        <v>363</v>
      </c>
    </row>
    <row r="123" spans="2:65" s="1" customFormat="1" ht="16.5" customHeight="1">
      <c r="B123" s="39"/>
      <c r="C123" s="229" t="s">
        <v>71</v>
      </c>
      <c r="D123" s="229" t="s">
        <v>172</v>
      </c>
      <c r="E123" s="230" t="s">
        <v>364</v>
      </c>
      <c r="F123" s="231" t="s">
        <v>276</v>
      </c>
      <c r="G123" s="232" t="s">
        <v>274</v>
      </c>
      <c r="H123" s="233">
        <v>5</v>
      </c>
      <c r="I123" s="234"/>
      <c r="J123" s="235">
        <f t="shared" si="10"/>
        <v>0</v>
      </c>
      <c r="K123" s="231" t="s">
        <v>21</v>
      </c>
      <c r="L123" s="236"/>
      <c r="M123" s="237" t="s">
        <v>21</v>
      </c>
      <c r="N123" s="238" t="s">
        <v>42</v>
      </c>
      <c r="O123" s="40"/>
      <c r="P123" s="183">
        <f t="shared" si="11"/>
        <v>0</v>
      </c>
      <c r="Q123" s="183">
        <v>0</v>
      </c>
      <c r="R123" s="183">
        <f t="shared" si="12"/>
        <v>0</v>
      </c>
      <c r="S123" s="183">
        <v>0</v>
      </c>
      <c r="T123" s="184">
        <f t="shared" si="13"/>
        <v>0</v>
      </c>
      <c r="AR123" s="22" t="s">
        <v>207</v>
      </c>
      <c r="AT123" s="22" t="s">
        <v>172</v>
      </c>
      <c r="AU123" s="22" t="s">
        <v>71</v>
      </c>
      <c r="AY123" s="22" t="s">
        <v>143</v>
      </c>
      <c r="BE123" s="185">
        <f t="shared" si="14"/>
        <v>0</v>
      </c>
      <c r="BF123" s="185">
        <f t="shared" si="15"/>
        <v>0</v>
      </c>
      <c r="BG123" s="185">
        <f t="shared" si="16"/>
        <v>0</v>
      </c>
      <c r="BH123" s="185">
        <f t="shared" si="17"/>
        <v>0</v>
      </c>
      <c r="BI123" s="185">
        <f t="shared" si="18"/>
        <v>0</v>
      </c>
      <c r="BJ123" s="22" t="s">
        <v>79</v>
      </c>
      <c r="BK123" s="185">
        <f t="shared" si="19"/>
        <v>0</v>
      </c>
      <c r="BL123" s="22" t="s">
        <v>178</v>
      </c>
      <c r="BM123" s="22" t="s">
        <v>365</v>
      </c>
    </row>
    <row r="124" spans="2:65" s="1" customFormat="1" ht="25.5" customHeight="1">
      <c r="B124" s="39"/>
      <c r="C124" s="174" t="s">
        <v>71</v>
      </c>
      <c r="D124" s="174" t="s">
        <v>138</v>
      </c>
      <c r="E124" s="175" t="s">
        <v>366</v>
      </c>
      <c r="F124" s="176" t="s">
        <v>367</v>
      </c>
      <c r="G124" s="177" t="s">
        <v>274</v>
      </c>
      <c r="H124" s="178">
        <v>2</v>
      </c>
      <c r="I124" s="179"/>
      <c r="J124" s="180">
        <f t="shared" si="10"/>
        <v>0</v>
      </c>
      <c r="K124" s="176" t="s">
        <v>21</v>
      </c>
      <c r="L124" s="59"/>
      <c r="M124" s="181" t="s">
        <v>21</v>
      </c>
      <c r="N124" s="182" t="s">
        <v>42</v>
      </c>
      <c r="O124" s="40"/>
      <c r="P124" s="183">
        <f t="shared" si="11"/>
        <v>0</v>
      </c>
      <c r="Q124" s="183">
        <v>0</v>
      </c>
      <c r="R124" s="183">
        <f t="shared" si="12"/>
        <v>0</v>
      </c>
      <c r="S124" s="183">
        <v>0</v>
      </c>
      <c r="T124" s="184">
        <f t="shared" si="13"/>
        <v>0</v>
      </c>
      <c r="AR124" s="22" t="s">
        <v>178</v>
      </c>
      <c r="AT124" s="22" t="s">
        <v>138</v>
      </c>
      <c r="AU124" s="22" t="s">
        <v>71</v>
      </c>
      <c r="AY124" s="22" t="s">
        <v>143</v>
      </c>
      <c r="BE124" s="185">
        <f t="shared" si="14"/>
        <v>0</v>
      </c>
      <c r="BF124" s="185">
        <f t="shared" si="15"/>
        <v>0</v>
      </c>
      <c r="BG124" s="185">
        <f t="shared" si="16"/>
        <v>0</v>
      </c>
      <c r="BH124" s="185">
        <f t="shared" si="17"/>
        <v>0</v>
      </c>
      <c r="BI124" s="185">
        <f t="shared" si="18"/>
        <v>0</v>
      </c>
      <c r="BJ124" s="22" t="s">
        <v>79</v>
      </c>
      <c r="BK124" s="185">
        <f t="shared" si="19"/>
        <v>0</v>
      </c>
      <c r="BL124" s="22" t="s">
        <v>178</v>
      </c>
      <c r="BM124" s="22" t="s">
        <v>368</v>
      </c>
    </row>
    <row r="125" spans="2:65" s="1" customFormat="1" ht="16.5" customHeight="1">
      <c r="B125" s="39"/>
      <c r="C125" s="229" t="s">
        <v>71</v>
      </c>
      <c r="D125" s="229" t="s">
        <v>172</v>
      </c>
      <c r="E125" s="230" t="s">
        <v>369</v>
      </c>
      <c r="F125" s="231" t="s">
        <v>276</v>
      </c>
      <c r="G125" s="232" t="s">
        <v>274</v>
      </c>
      <c r="H125" s="233">
        <v>2</v>
      </c>
      <c r="I125" s="234"/>
      <c r="J125" s="235">
        <f t="shared" si="10"/>
        <v>0</v>
      </c>
      <c r="K125" s="231" t="s">
        <v>21</v>
      </c>
      <c r="L125" s="236"/>
      <c r="M125" s="237" t="s">
        <v>21</v>
      </c>
      <c r="N125" s="238" t="s">
        <v>42</v>
      </c>
      <c r="O125" s="40"/>
      <c r="P125" s="183">
        <f t="shared" si="11"/>
        <v>0</v>
      </c>
      <c r="Q125" s="183">
        <v>0</v>
      </c>
      <c r="R125" s="183">
        <f t="shared" si="12"/>
        <v>0</v>
      </c>
      <c r="S125" s="183">
        <v>0</v>
      </c>
      <c r="T125" s="184">
        <f t="shared" si="13"/>
        <v>0</v>
      </c>
      <c r="AR125" s="22" t="s">
        <v>207</v>
      </c>
      <c r="AT125" s="22" t="s">
        <v>172</v>
      </c>
      <c r="AU125" s="22" t="s">
        <v>71</v>
      </c>
      <c r="AY125" s="22" t="s">
        <v>143</v>
      </c>
      <c r="BE125" s="185">
        <f t="shared" si="14"/>
        <v>0</v>
      </c>
      <c r="BF125" s="185">
        <f t="shared" si="15"/>
        <v>0</v>
      </c>
      <c r="BG125" s="185">
        <f t="shared" si="16"/>
        <v>0</v>
      </c>
      <c r="BH125" s="185">
        <f t="shared" si="17"/>
        <v>0</v>
      </c>
      <c r="BI125" s="185">
        <f t="shared" si="18"/>
        <v>0</v>
      </c>
      <c r="BJ125" s="22" t="s">
        <v>79</v>
      </c>
      <c r="BK125" s="185">
        <f t="shared" si="19"/>
        <v>0</v>
      </c>
      <c r="BL125" s="22" t="s">
        <v>178</v>
      </c>
      <c r="BM125" s="22" t="s">
        <v>223</v>
      </c>
    </row>
    <row r="126" spans="2:65" s="1" customFormat="1" ht="25.5" customHeight="1">
      <c r="B126" s="39"/>
      <c r="C126" s="174" t="s">
        <v>71</v>
      </c>
      <c r="D126" s="174" t="s">
        <v>138</v>
      </c>
      <c r="E126" s="175" t="s">
        <v>370</v>
      </c>
      <c r="F126" s="176" t="s">
        <v>371</v>
      </c>
      <c r="G126" s="177" t="s">
        <v>274</v>
      </c>
      <c r="H126" s="178">
        <v>2</v>
      </c>
      <c r="I126" s="179"/>
      <c r="J126" s="180">
        <f t="shared" si="10"/>
        <v>0</v>
      </c>
      <c r="K126" s="176" t="s">
        <v>21</v>
      </c>
      <c r="L126" s="59"/>
      <c r="M126" s="181" t="s">
        <v>21</v>
      </c>
      <c r="N126" s="182" t="s">
        <v>42</v>
      </c>
      <c r="O126" s="40"/>
      <c r="P126" s="183">
        <f t="shared" si="11"/>
        <v>0</v>
      </c>
      <c r="Q126" s="183">
        <v>0</v>
      </c>
      <c r="R126" s="183">
        <f t="shared" si="12"/>
        <v>0</v>
      </c>
      <c r="S126" s="183">
        <v>0</v>
      </c>
      <c r="T126" s="184">
        <f t="shared" si="13"/>
        <v>0</v>
      </c>
      <c r="AR126" s="22" t="s">
        <v>178</v>
      </c>
      <c r="AT126" s="22" t="s">
        <v>138</v>
      </c>
      <c r="AU126" s="22" t="s">
        <v>71</v>
      </c>
      <c r="AY126" s="22" t="s">
        <v>143</v>
      </c>
      <c r="BE126" s="185">
        <f t="shared" si="14"/>
        <v>0</v>
      </c>
      <c r="BF126" s="185">
        <f t="shared" si="15"/>
        <v>0</v>
      </c>
      <c r="BG126" s="185">
        <f t="shared" si="16"/>
        <v>0</v>
      </c>
      <c r="BH126" s="185">
        <f t="shared" si="17"/>
        <v>0</v>
      </c>
      <c r="BI126" s="185">
        <f t="shared" si="18"/>
        <v>0</v>
      </c>
      <c r="BJ126" s="22" t="s">
        <v>79</v>
      </c>
      <c r="BK126" s="185">
        <f t="shared" si="19"/>
        <v>0</v>
      </c>
      <c r="BL126" s="22" t="s">
        <v>178</v>
      </c>
      <c r="BM126" s="22" t="s">
        <v>372</v>
      </c>
    </row>
    <row r="127" spans="2:65" s="1" customFormat="1" ht="16.5" customHeight="1">
      <c r="B127" s="39"/>
      <c r="C127" s="229" t="s">
        <v>71</v>
      </c>
      <c r="D127" s="229" t="s">
        <v>172</v>
      </c>
      <c r="E127" s="230" t="s">
        <v>373</v>
      </c>
      <c r="F127" s="231" t="s">
        <v>276</v>
      </c>
      <c r="G127" s="232" t="s">
        <v>274</v>
      </c>
      <c r="H127" s="233">
        <v>2</v>
      </c>
      <c r="I127" s="234"/>
      <c r="J127" s="235">
        <f t="shared" si="10"/>
        <v>0</v>
      </c>
      <c r="K127" s="231" t="s">
        <v>21</v>
      </c>
      <c r="L127" s="236"/>
      <c r="M127" s="237" t="s">
        <v>21</v>
      </c>
      <c r="N127" s="238" t="s">
        <v>42</v>
      </c>
      <c r="O127" s="40"/>
      <c r="P127" s="183">
        <f t="shared" si="11"/>
        <v>0</v>
      </c>
      <c r="Q127" s="183">
        <v>0</v>
      </c>
      <c r="R127" s="183">
        <f t="shared" si="12"/>
        <v>0</v>
      </c>
      <c r="S127" s="183">
        <v>0</v>
      </c>
      <c r="T127" s="184">
        <f t="shared" si="13"/>
        <v>0</v>
      </c>
      <c r="AR127" s="22" t="s">
        <v>207</v>
      </c>
      <c r="AT127" s="22" t="s">
        <v>172</v>
      </c>
      <c r="AU127" s="22" t="s">
        <v>71</v>
      </c>
      <c r="AY127" s="22" t="s">
        <v>143</v>
      </c>
      <c r="BE127" s="185">
        <f t="shared" si="14"/>
        <v>0</v>
      </c>
      <c r="BF127" s="185">
        <f t="shared" si="15"/>
        <v>0</v>
      </c>
      <c r="BG127" s="185">
        <f t="shared" si="16"/>
        <v>0</v>
      </c>
      <c r="BH127" s="185">
        <f t="shared" si="17"/>
        <v>0</v>
      </c>
      <c r="BI127" s="185">
        <f t="shared" si="18"/>
        <v>0</v>
      </c>
      <c r="BJ127" s="22" t="s">
        <v>79</v>
      </c>
      <c r="BK127" s="185">
        <f t="shared" si="19"/>
        <v>0</v>
      </c>
      <c r="BL127" s="22" t="s">
        <v>178</v>
      </c>
      <c r="BM127" s="22" t="s">
        <v>374</v>
      </c>
    </row>
    <row r="128" spans="2:65" s="1" customFormat="1" ht="25.5" customHeight="1">
      <c r="B128" s="39"/>
      <c r="C128" s="174" t="s">
        <v>71</v>
      </c>
      <c r="D128" s="174" t="s">
        <v>138</v>
      </c>
      <c r="E128" s="175" t="s">
        <v>375</v>
      </c>
      <c r="F128" s="176" t="s">
        <v>376</v>
      </c>
      <c r="G128" s="177" t="s">
        <v>274</v>
      </c>
      <c r="H128" s="178">
        <v>3</v>
      </c>
      <c r="I128" s="179"/>
      <c r="J128" s="180">
        <f t="shared" si="10"/>
        <v>0</v>
      </c>
      <c r="K128" s="176" t="s">
        <v>21</v>
      </c>
      <c r="L128" s="59"/>
      <c r="M128" s="181" t="s">
        <v>21</v>
      </c>
      <c r="N128" s="182" t="s">
        <v>42</v>
      </c>
      <c r="O128" s="40"/>
      <c r="P128" s="183">
        <f t="shared" si="11"/>
        <v>0</v>
      </c>
      <c r="Q128" s="183">
        <v>0</v>
      </c>
      <c r="R128" s="183">
        <f t="shared" si="12"/>
        <v>0</v>
      </c>
      <c r="S128" s="183">
        <v>0</v>
      </c>
      <c r="T128" s="184">
        <f t="shared" si="13"/>
        <v>0</v>
      </c>
      <c r="AR128" s="22" t="s">
        <v>178</v>
      </c>
      <c r="AT128" s="22" t="s">
        <v>138</v>
      </c>
      <c r="AU128" s="22" t="s">
        <v>71</v>
      </c>
      <c r="AY128" s="22" t="s">
        <v>143</v>
      </c>
      <c r="BE128" s="185">
        <f t="shared" si="14"/>
        <v>0</v>
      </c>
      <c r="BF128" s="185">
        <f t="shared" si="15"/>
        <v>0</v>
      </c>
      <c r="BG128" s="185">
        <f t="shared" si="16"/>
        <v>0</v>
      </c>
      <c r="BH128" s="185">
        <f t="shared" si="17"/>
        <v>0</v>
      </c>
      <c r="BI128" s="185">
        <f t="shared" si="18"/>
        <v>0</v>
      </c>
      <c r="BJ128" s="22" t="s">
        <v>79</v>
      </c>
      <c r="BK128" s="185">
        <f t="shared" si="19"/>
        <v>0</v>
      </c>
      <c r="BL128" s="22" t="s">
        <v>178</v>
      </c>
      <c r="BM128" s="22" t="s">
        <v>377</v>
      </c>
    </row>
    <row r="129" spans="2:65" s="1" customFormat="1" ht="16.5" customHeight="1">
      <c r="B129" s="39"/>
      <c r="C129" s="229" t="s">
        <v>71</v>
      </c>
      <c r="D129" s="229" t="s">
        <v>172</v>
      </c>
      <c r="E129" s="230" t="s">
        <v>378</v>
      </c>
      <c r="F129" s="231" t="s">
        <v>276</v>
      </c>
      <c r="G129" s="232" t="s">
        <v>274</v>
      </c>
      <c r="H129" s="233">
        <v>3</v>
      </c>
      <c r="I129" s="234"/>
      <c r="J129" s="235">
        <f t="shared" si="10"/>
        <v>0</v>
      </c>
      <c r="K129" s="231" t="s">
        <v>21</v>
      </c>
      <c r="L129" s="236"/>
      <c r="M129" s="237" t="s">
        <v>21</v>
      </c>
      <c r="N129" s="238" t="s">
        <v>42</v>
      </c>
      <c r="O129" s="40"/>
      <c r="P129" s="183">
        <f t="shared" si="11"/>
        <v>0</v>
      </c>
      <c r="Q129" s="183">
        <v>0</v>
      </c>
      <c r="R129" s="183">
        <f t="shared" si="12"/>
        <v>0</v>
      </c>
      <c r="S129" s="183">
        <v>0</v>
      </c>
      <c r="T129" s="184">
        <f t="shared" si="13"/>
        <v>0</v>
      </c>
      <c r="AR129" s="22" t="s">
        <v>207</v>
      </c>
      <c r="AT129" s="22" t="s">
        <v>172</v>
      </c>
      <c r="AU129" s="22" t="s">
        <v>71</v>
      </c>
      <c r="AY129" s="22" t="s">
        <v>143</v>
      </c>
      <c r="BE129" s="185">
        <f t="shared" si="14"/>
        <v>0</v>
      </c>
      <c r="BF129" s="185">
        <f t="shared" si="15"/>
        <v>0</v>
      </c>
      <c r="BG129" s="185">
        <f t="shared" si="16"/>
        <v>0</v>
      </c>
      <c r="BH129" s="185">
        <f t="shared" si="17"/>
        <v>0</v>
      </c>
      <c r="BI129" s="185">
        <f t="shared" si="18"/>
        <v>0</v>
      </c>
      <c r="BJ129" s="22" t="s">
        <v>79</v>
      </c>
      <c r="BK129" s="185">
        <f t="shared" si="19"/>
        <v>0</v>
      </c>
      <c r="BL129" s="22" t="s">
        <v>178</v>
      </c>
      <c r="BM129" s="22" t="s">
        <v>379</v>
      </c>
    </row>
    <row r="130" spans="2:65" s="1" customFormat="1" ht="16.5" customHeight="1">
      <c r="B130" s="39"/>
      <c r="C130" s="174" t="s">
        <v>71</v>
      </c>
      <c r="D130" s="174" t="s">
        <v>138</v>
      </c>
      <c r="E130" s="175" t="s">
        <v>380</v>
      </c>
      <c r="F130" s="176" t="s">
        <v>381</v>
      </c>
      <c r="G130" s="177" t="s">
        <v>274</v>
      </c>
      <c r="H130" s="178">
        <v>2</v>
      </c>
      <c r="I130" s="179"/>
      <c r="J130" s="180">
        <f t="shared" si="10"/>
        <v>0</v>
      </c>
      <c r="K130" s="176" t="s">
        <v>21</v>
      </c>
      <c r="L130" s="59"/>
      <c r="M130" s="181" t="s">
        <v>21</v>
      </c>
      <c r="N130" s="182" t="s">
        <v>42</v>
      </c>
      <c r="O130" s="40"/>
      <c r="P130" s="183">
        <f t="shared" si="11"/>
        <v>0</v>
      </c>
      <c r="Q130" s="183">
        <v>0</v>
      </c>
      <c r="R130" s="183">
        <f t="shared" si="12"/>
        <v>0</v>
      </c>
      <c r="S130" s="183">
        <v>0</v>
      </c>
      <c r="T130" s="184">
        <f t="shared" si="13"/>
        <v>0</v>
      </c>
      <c r="AR130" s="22" t="s">
        <v>178</v>
      </c>
      <c r="AT130" s="22" t="s">
        <v>138</v>
      </c>
      <c r="AU130" s="22" t="s">
        <v>71</v>
      </c>
      <c r="AY130" s="22" t="s">
        <v>143</v>
      </c>
      <c r="BE130" s="185">
        <f t="shared" si="14"/>
        <v>0</v>
      </c>
      <c r="BF130" s="185">
        <f t="shared" si="15"/>
        <v>0</v>
      </c>
      <c r="BG130" s="185">
        <f t="shared" si="16"/>
        <v>0</v>
      </c>
      <c r="BH130" s="185">
        <f t="shared" si="17"/>
        <v>0</v>
      </c>
      <c r="BI130" s="185">
        <f t="shared" si="18"/>
        <v>0</v>
      </c>
      <c r="BJ130" s="22" t="s">
        <v>79</v>
      </c>
      <c r="BK130" s="185">
        <f t="shared" si="19"/>
        <v>0</v>
      </c>
      <c r="BL130" s="22" t="s">
        <v>178</v>
      </c>
      <c r="BM130" s="22" t="s">
        <v>382</v>
      </c>
    </row>
    <row r="131" spans="2:65" s="1" customFormat="1" ht="16.5" customHeight="1">
      <c r="B131" s="39"/>
      <c r="C131" s="229" t="s">
        <v>71</v>
      </c>
      <c r="D131" s="229" t="s">
        <v>172</v>
      </c>
      <c r="E131" s="230" t="s">
        <v>383</v>
      </c>
      <c r="F131" s="231" t="s">
        <v>276</v>
      </c>
      <c r="G131" s="232" t="s">
        <v>274</v>
      </c>
      <c r="H131" s="233">
        <v>2</v>
      </c>
      <c r="I131" s="234"/>
      <c r="J131" s="235">
        <f t="shared" si="10"/>
        <v>0</v>
      </c>
      <c r="K131" s="231" t="s">
        <v>21</v>
      </c>
      <c r="L131" s="236"/>
      <c r="M131" s="237" t="s">
        <v>21</v>
      </c>
      <c r="N131" s="238" t="s">
        <v>42</v>
      </c>
      <c r="O131" s="40"/>
      <c r="P131" s="183">
        <f t="shared" si="11"/>
        <v>0</v>
      </c>
      <c r="Q131" s="183">
        <v>0</v>
      </c>
      <c r="R131" s="183">
        <f t="shared" si="12"/>
        <v>0</v>
      </c>
      <c r="S131" s="183">
        <v>0</v>
      </c>
      <c r="T131" s="184">
        <f t="shared" si="13"/>
        <v>0</v>
      </c>
      <c r="AR131" s="22" t="s">
        <v>207</v>
      </c>
      <c r="AT131" s="22" t="s">
        <v>172</v>
      </c>
      <c r="AU131" s="22" t="s">
        <v>71</v>
      </c>
      <c r="AY131" s="22" t="s">
        <v>143</v>
      </c>
      <c r="BE131" s="185">
        <f t="shared" si="14"/>
        <v>0</v>
      </c>
      <c r="BF131" s="185">
        <f t="shared" si="15"/>
        <v>0</v>
      </c>
      <c r="BG131" s="185">
        <f t="shared" si="16"/>
        <v>0</v>
      </c>
      <c r="BH131" s="185">
        <f t="shared" si="17"/>
        <v>0</v>
      </c>
      <c r="BI131" s="185">
        <f t="shared" si="18"/>
        <v>0</v>
      </c>
      <c r="BJ131" s="22" t="s">
        <v>79</v>
      </c>
      <c r="BK131" s="185">
        <f t="shared" si="19"/>
        <v>0</v>
      </c>
      <c r="BL131" s="22" t="s">
        <v>178</v>
      </c>
      <c r="BM131" s="22" t="s">
        <v>384</v>
      </c>
    </row>
    <row r="132" spans="2:65" s="1" customFormat="1" ht="16.5" customHeight="1">
      <c r="B132" s="39"/>
      <c r="C132" s="174" t="s">
        <v>71</v>
      </c>
      <c r="D132" s="174" t="s">
        <v>138</v>
      </c>
      <c r="E132" s="175" t="s">
        <v>385</v>
      </c>
      <c r="F132" s="176" t="s">
        <v>386</v>
      </c>
      <c r="G132" s="177" t="s">
        <v>274</v>
      </c>
      <c r="H132" s="178">
        <v>2</v>
      </c>
      <c r="I132" s="179"/>
      <c r="J132" s="180">
        <f t="shared" si="10"/>
        <v>0</v>
      </c>
      <c r="K132" s="176" t="s">
        <v>21</v>
      </c>
      <c r="L132" s="59"/>
      <c r="M132" s="181" t="s">
        <v>21</v>
      </c>
      <c r="N132" s="182" t="s">
        <v>42</v>
      </c>
      <c r="O132" s="40"/>
      <c r="P132" s="183">
        <f t="shared" si="11"/>
        <v>0</v>
      </c>
      <c r="Q132" s="183">
        <v>0</v>
      </c>
      <c r="R132" s="183">
        <f t="shared" si="12"/>
        <v>0</v>
      </c>
      <c r="S132" s="183">
        <v>0</v>
      </c>
      <c r="T132" s="184">
        <f t="shared" si="13"/>
        <v>0</v>
      </c>
      <c r="AR132" s="22" t="s">
        <v>178</v>
      </c>
      <c r="AT132" s="22" t="s">
        <v>138</v>
      </c>
      <c r="AU132" s="22" t="s">
        <v>71</v>
      </c>
      <c r="AY132" s="22" t="s">
        <v>143</v>
      </c>
      <c r="BE132" s="185">
        <f t="shared" si="14"/>
        <v>0</v>
      </c>
      <c r="BF132" s="185">
        <f t="shared" si="15"/>
        <v>0</v>
      </c>
      <c r="BG132" s="185">
        <f t="shared" si="16"/>
        <v>0</v>
      </c>
      <c r="BH132" s="185">
        <f t="shared" si="17"/>
        <v>0</v>
      </c>
      <c r="BI132" s="185">
        <f t="shared" si="18"/>
        <v>0</v>
      </c>
      <c r="BJ132" s="22" t="s">
        <v>79</v>
      </c>
      <c r="BK132" s="185">
        <f t="shared" si="19"/>
        <v>0</v>
      </c>
      <c r="BL132" s="22" t="s">
        <v>178</v>
      </c>
      <c r="BM132" s="22" t="s">
        <v>387</v>
      </c>
    </row>
    <row r="133" spans="2:65" s="1" customFormat="1" ht="16.5" customHeight="1">
      <c r="B133" s="39"/>
      <c r="C133" s="229" t="s">
        <v>71</v>
      </c>
      <c r="D133" s="229" t="s">
        <v>172</v>
      </c>
      <c r="E133" s="230" t="s">
        <v>388</v>
      </c>
      <c r="F133" s="231" t="s">
        <v>276</v>
      </c>
      <c r="G133" s="232" t="s">
        <v>274</v>
      </c>
      <c r="H133" s="233">
        <v>2</v>
      </c>
      <c r="I133" s="234"/>
      <c r="J133" s="235">
        <f t="shared" si="10"/>
        <v>0</v>
      </c>
      <c r="K133" s="231" t="s">
        <v>21</v>
      </c>
      <c r="L133" s="236"/>
      <c r="M133" s="237" t="s">
        <v>21</v>
      </c>
      <c r="N133" s="238" t="s">
        <v>42</v>
      </c>
      <c r="O133" s="40"/>
      <c r="P133" s="183">
        <f t="shared" si="11"/>
        <v>0</v>
      </c>
      <c r="Q133" s="183">
        <v>0</v>
      </c>
      <c r="R133" s="183">
        <f t="shared" si="12"/>
        <v>0</v>
      </c>
      <c r="S133" s="183">
        <v>0</v>
      </c>
      <c r="T133" s="184">
        <f t="shared" si="13"/>
        <v>0</v>
      </c>
      <c r="AR133" s="22" t="s">
        <v>207</v>
      </c>
      <c r="AT133" s="22" t="s">
        <v>172</v>
      </c>
      <c r="AU133" s="22" t="s">
        <v>71</v>
      </c>
      <c r="AY133" s="22" t="s">
        <v>143</v>
      </c>
      <c r="BE133" s="185">
        <f t="shared" si="14"/>
        <v>0</v>
      </c>
      <c r="BF133" s="185">
        <f t="shared" si="15"/>
        <v>0</v>
      </c>
      <c r="BG133" s="185">
        <f t="shared" si="16"/>
        <v>0</v>
      </c>
      <c r="BH133" s="185">
        <f t="shared" si="17"/>
        <v>0</v>
      </c>
      <c r="BI133" s="185">
        <f t="shared" si="18"/>
        <v>0</v>
      </c>
      <c r="BJ133" s="22" t="s">
        <v>79</v>
      </c>
      <c r="BK133" s="185">
        <f t="shared" si="19"/>
        <v>0</v>
      </c>
      <c r="BL133" s="22" t="s">
        <v>178</v>
      </c>
      <c r="BM133" s="22" t="s">
        <v>389</v>
      </c>
    </row>
    <row r="134" spans="2:65" s="1" customFormat="1" ht="25.5" customHeight="1">
      <c r="B134" s="39"/>
      <c r="C134" s="174" t="s">
        <v>71</v>
      </c>
      <c r="D134" s="174" t="s">
        <v>138</v>
      </c>
      <c r="E134" s="175" t="s">
        <v>390</v>
      </c>
      <c r="F134" s="176" t="s">
        <v>391</v>
      </c>
      <c r="G134" s="177" t="s">
        <v>274</v>
      </c>
      <c r="H134" s="178">
        <v>25</v>
      </c>
      <c r="I134" s="179"/>
      <c r="J134" s="180">
        <f t="shared" si="10"/>
        <v>0</v>
      </c>
      <c r="K134" s="176" t="s">
        <v>21</v>
      </c>
      <c r="L134" s="59"/>
      <c r="M134" s="181" t="s">
        <v>21</v>
      </c>
      <c r="N134" s="182" t="s">
        <v>42</v>
      </c>
      <c r="O134" s="40"/>
      <c r="P134" s="183">
        <f t="shared" si="11"/>
        <v>0</v>
      </c>
      <c r="Q134" s="183">
        <v>0</v>
      </c>
      <c r="R134" s="183">
        <f t="shared" si="12"/>
        <v>0</v>
      </c>
      <c r="S134" s="183">
        <v>0</v>
      </c>
      <c r="T134" s="184">
        <f t="shared" si="13"/>
        <v>0</v>
      </c>
      <c r="AR134" s="22" t="s">
        <v>178</v>
      </c>
      <c r="AT134" s="22" t="s">
        <v>138</v>
      </c>
      <c r="AU134" s="22" t="s">
        <v>71</v>
      </c>
      <c r="AY134" s="22" t="s">
        <v>143</v>
      </c>
      <c r="BE134" s="185">
        <f t="shared" si="14"/>
        <v>0</v>
      </c>
      <c r="BF134" s="185">
        <f t="shared" si="15"/>
        <v>0</v>
      </c>
      <c r="BG134" s="185">
        <f t="shared" si="16"/>
        <v>0</v>
      </c>
      <c r="BH134" s="185">
        <f t="shared" si="17"/>
        <v>0</v>
      </c>
      <c r="BI134" s="185">
        <f t="shared" si="18"/>
        <v>0</v>
      </c>
      <c r="BJ134" s="22" t="s">
        <v>79</v>
      </c>
      <c r="BK134" s="185">
        <f t="shared" si="19"/>
        <v>0</v>
      </c>
      <c r="BL134" s="22" t="s">
        <v>178</v>
      </c>
      <c r="BM134" s="22" t="s">
        <v>392</v>
      </c>
    </row>
    <row r="135" spans="2:65" s="1" customFormat="1" ht="16.5" customHeight="1">
      <c r="B135" s="39"/>
      <c r="C135" s="229" t="s">
        <v>71</v>
      </c>
      <c r="D135" s="229" t="s">
        <v>172</v>
      </c>
      <c r="E135" s="230" t="s">
        <v>393</v>
      </c>
      <c r="F135" s="231" t="s">
        <v>276</v>
      </c>
      <c r="G135" s="232" t="s">
        <v>274</v>
      </c>
      <c r="H135" s="233">
        <v>25</v>
      </c>
      <c r="I135" s="234"/>
      <c r="J135" s="235">
        <f t="shared" si="10"/>
        <v>0</v>
      </c>
      <c r="K135" s="231" t="s">
        <v>21</v>
      </c>
      <c r="L135" s="236"/>
      <c r="M135" s="237" t="s">
        <v>21</v>
      </c>
      <c r="N135" s="238" t="s">
        <v>42</v>
      </c>
      <c r="O135" s="40"/>
      <c r="P135" s="183">
        <f t="shared" si="11"/>
        <v>0</v>
      </c>
      <c r="Q135" s="183">
        <v>0</v>
      </c>
      <c r="R135" s="183">
        <f t="shared" si="12"/>
        <v>0</v>
      </c>
      <c r="S135" s="183">
        <v>0</v>
      </c>
      <c r="T135" s="184">
        <f t="shared" si="13"/>
        <v>0</v>
      </c>
      <c r="AR135" s="22" t="s">
        <v>207</v>
      </c>
      <c r="AT135" s="22" t="s">
        <v>172</v>
      </c>
      <c r="AU135" s="22" t="s">
        <v>71</v>
      </c>
      <c r="AY135" s="22" t="s">
        <v>143</v>
      </c>
      <c r="BE135" s="185">
        <f t="shared" si="14"/>
        <v>0</v>
      </c>
      <c r="BF135" s="185">
        <f t="shared" si="15"/>
        <v>0</v>
      </c>
      <c r="BG135" s="185">
        <f t="shared" si="16"/>
        <v>0</v>
      </c>
      <c r="BH135" s="185">
        <f t="shared" si="17"/>
        <v>0</v>
      </c>
      <c r="BI135" s="185">
        <f t="shared" si="18"/>
        <v>0</v>
      </c>
      <c r="BJ135" s="22" t="s">
        <v>79</v>
      </c>
      <c r="BK135" s="185">
        <f t="shared" si="19"/>
        <v>0</v>
      </c>
      <c r="BL135" s="22" t="s">
        <v>178</v>
      </c>
      <c r="BM135" s="22" t="s">
        <v>394</v>
      </c>
    </row>
    <row r="136" spans="2:65" s="1" customFormat="1" ht="16.5" customHeight="1">
      <c r="B136" s="39"/>
      <c r="C136" s="174" t="s">
        <v>71</v>
      </c>
      <c r="D136" s="174" t="s">
        <v>138</v>
      </c>
      <c r="E136" s="175" t="s">
        <v>395</v>
      </c>
      <c r="F136" s="176" t="s">
        <v>396</v>
      </c>
      <c r="G136" s="177" t="s">
        <v>274</v>
      </c>
      <c r="H136" s="178">
        <v>15</v>
      </c>
      <c r="I136" s="179"/>
      <c r="J136" s="180">
        <f t="shared" si="10"/>
        <v>0</v>
      </c>
      <c r="K136" s="176" t="s">
        <v>21</v>
      </c>
      <c r="L136" s="59"/>
      <c r="M136" s="181" t="s">
        <v>21</v>
      </c>
      <c r="N136" s="182" t="s">
        <v>42</v>
      </c>
      <c r="O136" s="40"/>
      <c r="P136" s="183">
        <f t="shared" si="11"/>
        <v>0</v>
      </c>
      <c r="Q136" s="183">
        <v>0</v>
      </c>
      <c r="R136" s="183">
        <f t="shared" si="12"/>
        <v>0</v>
      </c>
      <c r="S136" s="183">
        <v>0</v>
      </c>
      <c r="T136" s="184">
        <f t="shared" si="13"/>
        <v>0</v>
      </c>
      <c r="AR136" s="22" t="s">
        <v>178</v>
      </c>
      <c r="AT136" s="22" t="s">
        <v>138</v>
      </c>
      <c r="AU136" s="22" t="s">
        <v>71</v>
      </c>
      <c r="AY136" s="22" t="s">
        <v>143</v>
      </c>
      <c r="BE136" s="185">
        <f t="shared" si="14"/>
        <v>0</v>
      </c>
      <c r="BF136" s="185">
        <f t="shared" si="15"/>
        <v>0</v>
      </c>
      <c r="BG136" s="185">
        <f t="shared" si="16"/>
        <v>0</v>
      </c>
      <c r="BH136" s="185">
        <f t="shared" si="17"/>
        <v>0</v>
      </c>
      <c r="BI136" s="185">
        <f t="shared" si="18"/>
        <v>0</v>
      </c>
      <c r="BJ136" s="22" t="s">
        <v>79</v>
      </c>
      <c r="BK136" s="185">
        <f t="shared" si="19"/>
        <v>0</v>
      </c>
      <c r="BL136" s="22" t="s">
        <v>178</v>
      </c>
      <c r="BM136" s="22" t="s">
        <v>397</v>
      </c>
    </row>
    <row r="137" spans="2:65" s="1" customFormat="1" ht="16.5" customHeight="1">
      <c r="B137" s="39"/>
      <c r="C137" s="229" t="s">
        <v>71</v>
      </c>
      <c r="D137" s="229" t="s">
        <v>172</v>
      </c>
      <c r="E137" s="230" t="s">
        <v>398</v>
      </c>
      <c r="F137" s="231" t="s">
        <v>276</v>
      </c>
      <c r="G137" s="232" t="s">
        <v>274</v>
      </c>
      <c r="H137" s="233">
        <v>15</v>
      </c>
      <c r="I137" s="234"/>
      <c r="J137" s="235">
        <f t="shared" si="10"/>
        <v>0</v>
      </c>
      <c r="K137" s="231" t="s">
        <v>21</v>
      </c>
      <c r="L137" s="236"/>
      <c r="M137" s="237" t="s">
        <v>21</v>
      </c>
      <c r="N137" s="238" t="s">
        <v>42</v>
      </c>
      <c r="O137" s="40"/>
      <c r="P137" s="183">
        <f t="shared" si="11"/>
        <v>0</v>
      </c>
      <c r="Q137" s="183">
        <v>0</v>
      </c>
      <c r="R137" s="183">
        <f t="shared" si="12"/>
        <v>0</v>
      </c>
      <c r="S137" s="183">
        <v>0</v>
      </c>
      <c r="T137" s="184">
        <f t="shared" si="13"/>
        <v>0</v>
      </c>
      <c r="AR137" s="22" t="s">
        <v>207</v>
      </c>
      <c r="AT137" s="22" t="s">
        <v>172</v>
      </c>
      <c r="AU137" s="22" t="s">
        <v>71</v>
      </c>
      <c r="AY137" s="22" t="s">
        <v>143</v>
      </c>
      <c r="BE137" s="185">
        <f t="shared" si="14"/>
        <v>0</v>
      </c>
      <c r="BF137" s="185">
        <f t="shared" si="15"/>
        <v>0</v>
      </c>
      <c r="BG137" s="185">
        <f t="shared" si="16"/>
        <v>0</v>
      </c>
      <c r="BH137" s="185">
        <f t="shared" si="17"/>
        <v>0</v>
      </c>
      <c r="BI137" s="185">
        <f t="shared" si="18"/>
        <v>0</v>
      </c>
      <c r="BJ137" s="22" t="s">
        <v>79</v>
      </c>
      <c r="BK137" s="185">
        <f t="shared" si="19"/>
        <v>0</v>
      </c>
      <c r="BL137" s="22" t="s">
        <v>178</v>
      </c>
      <c r="BM137" s="22" t="s">
        <v>399</v>
      </c>
    </row>
    <row r="138" spans="2:65" s="1" customFormat="1" ht="25.5" customHeight="1">
      <c r="B138" s="39"/>
      <c r="C138" s="174" t="s">
        <v>71</v>
      </c>
      <c r="D138" s="174" t="s">
        <v>138</v>
      </c>
      <c r="E138" s="175" t="s">
        <v>400</v>
      </c>
      <c r="F138" s="176" t="s">
        <v>401</v>
      </c>
      <c r="G138" s="177" t="s">
        <v>274</v>
      </c>
      <c r="H138" s="178">
        <v>10</v>
      </c>
      <c r="I138" s="179"/>
      <c r="J138" s="180">
        <f t="shared" si="10"/>
        <v>0</v>
      </c>
      <c r="K138" s="176" t="s">
        <v>21</v>
      </c>
      <c r="L138" s="59"/>
      <c r="M138" s="181" t="s">
        <v>21</v>
      </c>
      <c r="N138" s="182" t="s">
        <v>42</v>
      </c>
      <c r="O138" s="40"/>
      <c r="P138" s="183">
        <f t="shared" si="11"/>
        <v>0</v>
      </c>
      <c r="Q138" s="183">
        <v>0</v>
      </c>
      <c r="R138" s="183">
        <f t="shared" si="12"/>
        <v>0</v>
      </c>
      <c r="S138" s="183">
        <v>0</v>
      </c>
      <c r="T138" s="184">
        <f t="shared" si="13"/>
        <v>0</v>
      </c>
      <c r="AR138" s="22" t="s">
        <v>178</v>
      </c>
      <c r="AT138" s="22" t="s">
        <v>138</v>
      </c>
      <c r="AU138" s="22" t="s">
        <v>71</v>
      </c>
      <c r="AY138" s="22" t="s">
        <v>143</v>
      </c>
      <c r="BE138" s="185">
        <f t="shared" si="14"/>
        <v>0</v>
      </c>
      <c r="BF138" s="185">
        <f t="shared" si="15"/>
        <v>0</v>
      </c>
      <c r="BG138" s="185">
        <f t="shared" si="16"/>
        <v>0</v>
      </c>
      <c r="BH138" s="185">
        <f t="shared" si="17"/>
        <v>0</v>
      </c>
      <c r="BI138" s="185">
        <f t="shared" si="18"/>
        <v>0</v>
      </c>
      <c r="BJ138" s="22" t="s">
        <v>79</v>
      </c>
      <c r="BK138" s="185">
        <f t="shared" si="19"/>
        <v>0</v>
      </c>
      <c r="BL138" s="22" t="s">
        <v>178</v>
      </c>
      <c r="BM138" s="22" t="s">
        <v>402</v>
      </c>
    </row>
    <row r="139" spans="2:65" s="1" customFormat="1" ht="16.5" customHeight="1">
      <c r="B139" s="39"/>
      <c r="C139" s="229" t="s">
        <v>71</v>
      </c>
      <c r="D139" s="229" t="s">
        <v>172</v>
      </c>
      <c r="E139" s="230" t="s">
        <v>403</v>
      </c>
      <c r="F139" s="231" t="s">
        <v>276</v>
      </c>
      <c r="G139" s="232" t="s">
        <v>274</v>
      </c>
      <c r="H139" s="233">
        <v>10</v>
      </c>
      <c r="I139" s="234"/>
      <c r="J139" s="235">
        <f t="shared" si="10"/>
        <v>0</v>
      </c>
      <c r="K139" s="231" t="s">
        <v>21</v>
      </c>
      <c r="L139" s="236"/>
      <c r="M139" s="237" t="s">
        <v>21</v>
      </c>
      <c r="N139" s="238" t="s">
        <v>42</v>
      </c>
      <c r="O139" s="40"/>
      <c r="P139" s="183">
        <f t="shared" si="11"/>
        <v>0</v>
      </c>
      <c r="Q139" s="183">
        <v>0</v>
      </c>
      <c r="R139" s="183">
        <f t="shared" si="12"/>
        <v>0</v>
      </c>
      <c r="S139" s="183">
        <v>0</v>
      </c>
      <c r="T139" s="184">
        <f t="shared" si="13"/>
        <v>0</v>
      </c>
      <c r="AR139" s="22" t="s">
        <v>207</v>
      </c>
      <c r="AT139" s="22" t="s">
        <v>172</v>
      </c>
      <c r="AU139" s="22" t="s">
        <v>71</v>
      </c>
      <c r="AY139" s="22" t="s">
        <v>143</v>
      </c>
      <c r="BE139" s="185">
        <f t="shared" si="14"/>
        <v>0</v>
      </c>
      <c r="BF139" s="185">
        <f t="shared" si="15"/>
        <v>0</v>
      </c>
      <c r="BG139" s="185">
        <f t="shared" si="16"/>
        <v>0</v>
      </c>
      <c r="BH139" s="185">
        <f t="shared" si="17"/>
        <v>0</v>
      </c>
      <c r="BI139" s="185">
        <f t="shared" si="18"/>
        <v>0</v>
      </c>
      <c r="BJ139" s="22" t="s">
        <v>79</v>
      </c>
      <c r="BK139" s="185">
        <f t="shared" si="19"/>
        <v>0</v>
      </c>
      <c r="BL139" s="22" t="s">
        <v>178</v>
      </c>
      <c r="BM139" s="22" t="s">
        <v>404</v>
      </c>
    </row>
    <row r="140" spans="2:65" s="1" customFormat="1" ht="16.5" customHeight="1">
      <c r="B140" s="39"/>
      <c r="C140" s="174" t="s">
        <v>71</v>
      </c>
      <c r="D140" s="174" t="s">
        <v>138</v>
      </c>
      <c r="E140" s="175" t="s">
        <v>405</v>
      </c>
      <c r="F140" s="176" t="s">
        <v>406</v>
      </c>
      <c r="G140" s="177" t="s">
        <v>288</v>
      </c>
      <c r="H140" s="178">
        <v>40</v>
      </c>
      <c r="I140" s="179"/>
      <c r="J140" s="180">
        <f t="shared" si="10"/>
        <v>0</v>
      </c>
      <c r="K140" s="176" t="s">
        <v>21</v>
      </c>
      <c r="L140" s="59"/>
      <c r="M140" s="181" t="s">
        <v>21</v>
      </c>
      <c r="N140" s="182" t="s">
        <v>42</v>
      </c>
      <c r="O140" s="40"/>
      <c r="P140" s="183">
        <f t="shared" si="11"/>
        <v>0</v>
      </c>
      <c r="Q140" s="183">
        <v>0</v>
      </c>
      <c r="R140" s="183">
        <f t="shared" si="12"/>
        <v>0</v>
      </c>
      <c r="S140" s="183">
        <v>0</v>
      </c>
      <c r="T140" s="184">
        <f t="shared" si="13"/>
        <v>0</v>
      </c>
      <c r="AR140" s="22" t="s">
        <v>178</v>
      </c>
      <c r="AT140" s="22" t="s">
        <v>138</v>
      </c>
      <c r="AU140" s="22" t="s">
        <v>71</v>
      </c>
      <c r="AY140" s="22" t="s">
        <v>143</v>
      </c>
      <c r="BE140" s="185">
        <f t="shared" si="14"/>
        <v>0</v>
      </c>
      <c r="BF140" s="185">
        <f t="shared" si="15"/>
        <v>0</v>
      </c>
      <c r="BG140" s="185">
        <f t="shared" si="16"/>
        <v>0</v>
      </c>
      <c r="BH140" s="185">
        <f t="shared" si="17"/>
        <v>0</v>
      </c>
      <c r="BI140" s="185">
        <f t="shared" si="18"/>
        <v>0</v>
      </c>
      <c r="BJ140" s="22" t="s">
        <v>79</v>
      </c>
      <c r="BK140" s="185">
        <f t="shared" si="19"/>
        <v>0</v>
      </c>
      <c r="BL140" s="22" t="s">
        <v>178</v>
      </c>
      <c r="BM140" s="22" t="s">
        <v>407</v>
      </c>
    </row>
    <row r="141" spans="2:65" s="1" customFormat="1" ht="16.5" customHeight="1">
      <c r="B141" s="39"/>
      <c r="C141" s="229" t="s">
        <v>71</v>
      </c>
      <c r="D141" s="229" t="s">
        <v>172</v>
      </c>
      <c r="E141" s="230" t="s">
        <v>408</v>
      </c>
      <c r="F141" s="231" t="s">
        <v>276</v>
      </c>
      <c r="G141" s="232" t="s">
        <v>288</v>
      </c>
      <c r="H141" s="233">
        <v>40</v>
      </c>
      <c r="I141" s="234"/>
      <c r="J141" s="235">
        <f t="shared" si="10"/>
        <v>0</v>
      </c>
      <c r="K141" s="231" t="s">
        <v>21</v>
      </c>
      <c r="L141" s="236"/>
      <c r="M141" s="237" t="s">
        <v>21</v>
      </c>
      <c r="N141" s="238" t="s">
        <v>42</v>
      </c>
      <c r="O141" s="40"/>
      <c r="P141" s="183">
        <f t="shared" si="11"/>
        <v>0</v>
      </c>
      <c r="Q141" s="183">
        <v>0</v>
      </c>
      <c r="R141" s="183">
        <f t="shared" si="12"/>
        <v>0</v>
      </c>
      <c r="S141" s="183">
        <v>0</v>
      </c>
      <c r="T141" s="184">
        <f t="shared" si="13"/>
        <v>0</v>
      </c>
      <c r="AR141" s="22" t="s">
        <v>207</v>
      </c>
      <c r="AT141" s="22" t="s">
        <v>172</v>
      </c>
      <c r="AU141" s="22" t="s">
        <v>71</v>
      </c>
      <c r="AY141" s="22" t="s">
        <v>143</v>
      </c>
      <c r="BE141" s="185">
        <f t="shared" si="14"/>
        <v>0</v>
      </c>
      <c r="BF141" s="185">
        <f t="shared" si="15"/>
        <v>0</v>
      </c>
      <c r="BG141" s="185">
        <f t="shared" si="16"/>
        <v>0</v>
      </c>
      <c r="BH141" s="185">
        <f t="shared" si="17"/>
        <v>0</v>
      </c>
      <c r="BI141" s="185">
        <f t="shared" si="18"/>
        <v>0</v>
      </c>
      <c r="BJ141" s="22" t="s">
        <v>79</v>
      </c>
      <c r="BK141" s="185">
        <f t="shared" si="19"/>
        <v>0</v>
      </c>
      <c r="BL141" s="22" t="s">
        <v>178</v>
      </c>
      <c r="BM141" s="22" t="s">
        <v>409</v>
      </c>
    </row>
    <row r="142" spans="2:65" s="1" customFormat="1" ht="16.5" customHeight="1">
      <c r="B142" s="39"/>
      <c r="C142" s="174" t="s">
        <v>71</v>
      </c>
      <c r="D142" s="174" t="s">
        <v>138</v>
      </c>
      <c r="E142" s="175" t="s">
        <v>410</v>
      </c>
      <c r="F142" s="176" t="s">
        <v>411</v>
      </c>
      <c r="G142" s="177" t="s">
        <v>288</v>
      </c>
      <c r="H142" s="178">
        <v>25</v>
      </c>
      <c r="I142" s="179"/>
      <c r="J142" s="180">
        <f t="shared" si="10"/>
        <v>0</v>
      </c>
      <c r="K142" s="176" t="s">
        <v>21</v>
      </c>
      <c r="L142" s="59"/>
      <c r="M142" s="181" t="s">
        <v>21</v>
      </c>
      <c r="N142" s="182" t="s">
        <v>42</v>
      </c>
      <c r="O142" s="40"/>
      <c r="P142" s="183">
        <f t="shared" si="11"/>
        <v>0</v>
      </c>
      <c r="Q142" s="183">
        <v>0</v>
      </c>
      <c r="R142" s="183">
        <f t="shared" si="12"/>
        <v>0</v>
      </c>
      <c r="S142" s="183">
        <v>0</v>
      </c>
      <c r="T142" s="184">
        <f t="shared" si="13"/>
        <v>0</v>
      </c>
      <c r="AR142" s="22" t="s">
        <v>178</v>
      </c>
      <c r="AT142" s="22" t="s">
        <v>138</v>
      </c>
      <c r="AU142" s="22" t="s">
        <v>71</v>
      </c>
      <c r="AY142" s="22" t="s">
        <v>143</v>
      </c>
      <c r="BE142" s="185">
        <f t="shared" si="14"/>
        <v>0</v>
      </c>
      <c r="BF142" s="185">
        <f t="shared" si="15"/>
        <v>0</v>
      </c>
      <c r="BG142" s="185">
        <f t="shared" si="16"/>
        <v>0</v>
      </c>
      <c r="BH142" s="185">
        <f t="shared" si="17"/>
        <v>0</v>
      </c>
      <c r="BI142" s="185">
        <f t="shared" si="18"/>
        <v>0</v>
      </c>
      <c r="BJ142" s="22" t="s">
        <v>79</v>
      </c>
      <c r="BK142" s="185">
        <f t="shared" si="19"/>
        <v>0</v>
      </c>
      <c r="BL142" s="22" t="s">
        <v>178</v>
      </c>
      <c r="BM142" s="22" t="s">
        <v>412</v>
      </c>
    </row>
    <row r="143" spans="2:65" s="1" customFormat="1" ht="16.5" customHeight="1">
      <c r="B143" s="39"/>
      <c r="C143" s="229" t="s">
        <v>71</v>
      </c>
      <c r="D143" s="229" t="s">
        <v>172</v>
      </c>
      <c r="E143" s="230" t="s">
        <v>413</v>
      </c>
      <c r="F143" s="231" t="s">
        <v>276</v>
      </c>
      <c r="G143" s="232" t="s">
        <v>288</v>
      </c>
      <c r="H143" s="233">
        <v>25</v>
      </c>
      <c r="I143" s="234"/>
      <c r="J143" s="235">
        <f t="shared" si="10"/>
        <v>0</v>
      </c>
      <c r="K143" s="231" t="s">
        <v>21</v>
      </c>
      <c r="L143" s="236"/>
      <c r="M143" s="237" t="s">
        <v>21</v>
      </c>
      <c r="N143" s="238" t="s">
        <v>42</v>
      </c>
      <c r="O143" s="40"/>
      <c r="P143" s="183">
        <f t="shared" si="11"/>
        <v>0</v>
      </c>
      <c r="Q143" s="183">
        <v>0</v>
      </c>
      <c r="R143" s="183">
        <f t="shared" si="12"/>
        <v>0</v>
      </c>
      <c r="S143" s="183">
        <v>0</v>
      </c>
      <c r="T143" s="184">
        <f t="shared" si="13"/>
        <v>0</v>
      </c>
      <c r="AR143" s="22" t="s">
        <v>207</v>
      </c>
      <c r="AT143" s="22" t="s">
        <v>172</v>
      </c>
      <c r="AU143" s="22" t="s">
        <v>71</v>
      </c>
      <c r="AY143" s="22" t="s">
        <v>143</v>
      </c>
      <c r="BE143" s="185">
        <f t="shared" si="14"/>
        <v>0</v>
      </c>
      <c r="BF143" s="185">
        <f t="shared" si="15"/>
        <v>0</v>
      </c>
      <c r="BG143" s="185">
        <f t="shared" si="16"/>
        <v>0</v>
      </c>
      <c r="BH143" s="185">
        <f t="shared" si="17"/>
        <v>0</v>
      </c>
      <c r="BI143" s="185">
        <f t="shared" si="18"/>
        <v>0</v>
      </c>
      <c r="BJ143" s="22" t="s">
        <v>79</v>
      </c>
      <c r="BK143" s="185">
        <f t="shared" si="19"/>
        <v>0</v>
      </c>
      <c r="BL143" s="22" t="s">
        <v>178</v>
      </c>
      <c r="BM143" s="22" t="s">
        <v>414</v>
      </c>
    </row>
    <row r="144" spans="2:65" s="1" customFormat="1" ht="16.5" customHeight="1">
      <c r="B144" s="39"/>
      <c r="C144" s="174" t="s">
        <v>71</v>
      </c>
      <c r="D144" s="174" t="s">
        <v>138</v>
      </c>
      <c r="E144" s="175" t="s">
        <v>415</v>
      </c>
      <c r="F144" s="176" t="s">
        <v>416</v>
      </c>
      <c r="G144" s="177" t="s">
        <v>288</v>
      </c>
      <c r="H144" s="178">
        <v>50</v>
      </c>
      <c r="I144" s="179"/>
      <c r="J144" s="180">
        <f t="shared" si="10"/>
        <v>0</v>
      </c>
      <c r="K144" s="176" t="s">
        <v>21</v>
      </c>
      <c r="L144" s="59"/>
      <c r="M144" s="181" t="s">
        <v>21</v>
      </c>
      <c r="N144" s="182" t="s">
        <v>42</v>
      </c>
      <c r="O144" s="40"/>
      <c r="P144" s="183">
        <f t="shared" si="11"/>
        <v>0</v>
      </c>
      <c r="Q144" s="183">
        <v>0</v>
      </c>
      <c r="R144" s="183">
        <f t="shared" si="12"/>
        <v>0</v>
      </c>
      <c r="S144" s="183">
        <v>0</v>
      </c>
      <c r="T144" s="184">
        <f t="shared" si="13"/>
        <v>0</v>
      </c>
      <c r="AR144" s="22" t="s">
        <v>178</v>
      </c>
      <c r="AT144" s="22" t="s">
        <v>138</v>
      </c>
      <c r="AU144" s="22" t="s">
        <v>71</v>
      </c>
      <c r="AY144" s="22" t="s">
        <v>143</v>
      </c>
      <c r="BE144" s="185">
        <f t="shared" si="14"/>
        <v>0</v>
      </c>
      <c r="BF144" s="185">
        <f t="shared" si="15"/>
        <v>0</v>
      </c>
      <c r="BG144" s="185">
        <f t="shared" si="16"/>
        <v>0</v>
      </c>
      <c r="BH144" s="185">
        <f t="shared" si="17"/>
        <v>0</v>
      </c>
      <c r="BI144" s="185">
        <f t="shared" si="18"/>
        <v>0</v>
      </c>
      <c r="BJ144" s="22" t="s">
        <v>79</v>
      </c>
      <c r="BK144" s="185">
        <f t="shared" si="19"/>
        <v>0</v>
      </c>
      <c r="BL144" s="22" t="s">
        <v>178</v>
      </c>
      <c r="BM144" s="22" t="s">
        <v>417</v>
      </c>
    </row>
    <row r="145" spans="2:65" s="1" customFormat="1" ht="16.5" customHeight="1">
      <c r="B145" s="39"/>
      <c r="C145" s="229" t="s">
        <v>71</v>
      </c>
      <c r="D145" s="229" t="s">
        <v>172</v>
      </c>
      <c r="E145" s="230" t="s">
        <v>418</v>
      </c>
      <c r="F145" s="231" t="s">
        <v>276</v>
      </c>
      <c r="G145" s="232" t="s">
        <v>288</v>
      </c>
      <c r="H145" s="233">
        <v>50</v>
      </c>
      <c r="I145" s="234"/>
      <c r="J145" s="235">
        <f t="shared" si="10"/>
        <v>0</v>
      </c>
      <c r="K145" s="231" t="s">
        <v>21</v>
      </c>
      <c r="L145" s="236"/>
      <c r="M145" s="237" t="s">
        <v>21</v>
      </c>
      <c r="N145" s="238" t="s">
        <v>42</v>
      </c>
      <c r="O145" s="40"/>
      <c r="P145" s="183">
        <f t="shared" si="11"/>
        <v>0</v>
      </c>
      <c r="Q145" s="183">
        <v>0</v>
      </c>
      <c r="R145" s="183">
        <f t="shared" si="12"/>
        <v>0</v>
      </c>
      <c r="S145" s="183">
        <v>0</v>
      </c>
      <c r="T145" s="184">
        <f t="shared" si="13"/>
        <v>0</v>
      </c>
      <c r="AR145" s="22" t="s">
        <v>207</v>
      </c>
      <c r="AT145" s="22" t="s">
        <v>172</v>
      </c>
      <c r="AU145" s="22" t="s">
        <v>71</v>
      </c>
      <c r="AY145" s="22" t="s">
        <v>143</v>
      </c>
      <c r="BE145" s="185">
        <f t="shared" si="14"/>
        <v>0</v>
      </c>
      <c r="BF145" s="185">
        <f t="shared" si="15"/>
        <v>0</v>
      </c>
      <c r="BG145" s="185">
        <f t="shared" si="16"/>
        <v>0</v>
      </c>
      <c r="BH145" s="185">
        <f t="shared" si="17"/>
        <v>0</v>
      </c>
      <c r="BI145" s="185">
        <f t="shared" si="18"/>
        <v>0</v>
      </c>
      <c r="BJ145" s="22" t="s">
        <v>79</v>
      </c>
      <c r="BK145" s="185">
        <f t="shared" si="19"/>
        <v>0</v>
      </c>
      <c r="BL145" s="22" t="s">
        <v>178</v>
      </c>
      <c r="BM145" s="22" t="s">
        <v>419</v>
      </c>
    </row>
    <row r="146" spans="2:65" s="1" customFormat="1" ht="16.5" customHeight="1">
      <c r="B146" s="39"/>
      <c r="C146" s="174" t="s">
        <v>71</v>
      </c>
      <c r="D146" s="174" t="s">
        <v>138</v>
      </c>
      <c r="E146" s="175" t="s">
        <v>420</v>
      </c>
      <c r="F146" s="176" t="s">
        <v>421</v>
      </c>
      <c r="G146" s="177" t="s">
        <v>274</v>
      </c>
      <c r="H146" s="178">
        <v>1</v>
      </c>
      <c r="I146" s="179"/>
      <c r="J146" s="180">
        <f t="shared" si="10"/>
        <v>0</v>
      </c>
      <c r="K146" s="176" t="s">
        <v>21</v>
      </c>
      <c r="L146" s="59"/>
      <c r="M146" s="181" t="s">
        <v>21</v>
      </c>
      <c r="N146" s="182" t="s">
        <v>42</v>
      </c>
      <c r="O146" s="40"/>
      <c r="P146" s="183">
        <f t="shared" si="11"/>
        <v>0</v>
      </c>
      <c r="Q146" s="183">
        <v>0</v>
      </c>
      <c r="R146" s="183">
        <f t="shared" si="12"/>
        <v>0</v>
      </c>
      <c r="S146" s="183">
        <v>0</v>
      </c>
      <c r="T146" s="184">
        <f t="shared" si="13"/>
        <v>0</v>
      </c>
      <c r="AR146" s="22" t="s">
        <v>178</v>
      </c>
      <c r="AT146" s="22" t="s">
        <v>138</v>
      </c>
      <c r="AU146" s="22" t="s">
        <v>71</v>
      </c>
      <c r="AY146" s="22" t="s">
        <v>143</v>
      </c>
      <c r="BE146" s="185">
        <f t="shared" si="14"/>
        <v>0</v>
      </c>
      <c r="BF146" s="185">
        <f t="shared" si="15"/>
        <v>0</v>
      </c>
      <c r="BG146" s="185">
        <f t="shared" si="16"/>
        <v>0</v>
      </c>
      <c r="BH146" s="185">
        <f t="shared" si="17"/>
        <v>0</v>
      </c>
      <c r="BI146" s="185">
        <f t="shared" si="18"/>
        <v>0</v>
      </c>
      <c r="BJ146" s="22" t="s">
        <v>79</v>
      </c>
      <c r="BK146" s="185">
        <f t="shared" si="19"/>
        <v>0</v>
      </c>
      <c r="BL146" s="22" t="s">
        <v>178</v>
      </c>
      <c r="BM146" s="22" t="s">
        <v>422</v>
      </c>
    </row>
    <row r="147" spans="2:65" s="1" customFormat="1" ht="16.5" customHeight="1">
      <c r="B147" s="39"/>
      <c r="C147" s="229" t="s">
        <v>71</v>
      </c>
      <c r="D147" s="229" t="s">
        <v>172</v>
      </c>
      <c r="E147" s="230" t="s">
        <v>423</v>
      </c>
      <c r="F147" s="231" t="s">
        <v>276</v>
      </c>
      <c r="G147" s="232" t="s">
        <v>274</v>
      </c>
      <c r="H147" s="233">
        <v>1</v>
      </c>
      <c r="I147" s="234"/>
      <c r="J147" s="235">
        <f t="shared" si="10"/>
        <v>0</v>
      </c>
      <c r="K147" s="231" t="s">
        <v>21</v>
      </c>
      <c r="L147" s="236"/>
      <c r="M147" s="237" t="s">
        <v>21</v>
      </c>
      <c r="N147" s="238" t="s">
        <v>42</v>
      </c>
      <c r="O147" s="40"/>
      <c r="P147" s="183">
        <f t="shared" si="11"/>
        <v>0</v>
      </c>
      <c r="Q147" s="183">
        <v>0</v>
      </c>
      <c r="R147" s="183">
        <f t="shared" si="12"/>
        <v>0</v>
      </c>
      <c r="S147" s="183">
        <v>0</v>
      </c>
      <c r="T147" s="184">
        <f t="shared" si="13"/>
        <v>0</v>
      </c>
      <c r="AR147" s="22" t="s">
        <v>207</v>
      </c>
      <c r="AT147" s="22" t="s">
        <v>172</v>
      </c>
      <c r="AU147" s="22" t="s">
        <v>71</v>
      </c>
      <c r="AY147" s="22" t="s">
        <v>143</v>
      </c>
      <c r="BE147" s="185">
        <f t="shared" si="14"/>
        <v>0</v>
      </c>
      <c r="BF147" s="185">
        <f t="shared" si="15"/>
        <v>0</v>
      </c>
      <c r="BG147" s="185">
        <f t="shared" si="16"/>
        <v>0</v>
      </c>
      <c r="BH147" s="185">
        <f t="shared" si="17"/>
        <v>0</v>
      </c>
      <c r="BI147" s="185">
        <f t="shared" si="18"/>
        <v>0</v>
      </c>
      <c r="BJ147" s="22" t="s">
        <v>79</v>
      </c>
      <c r="BK147" s="185">
        <f t="shared" si="19"/>
        <v>0</v>
      </c>
      <c r="BL147" s="22" t="s">
        <v>178</v>
      </c>
      <c r="BM147" s="22" t="s">
        <v>424</v>
      </c>
    </row>
    <row r="148" spans="2:65" s="1" customFormat="1" ht="27">
      <c r="B148" s="39"/>
      <c r="C148" s="61"/>
      <c r="D148" s="204" t="s">
        <v>354</v>
      </c>
      <c r="E148" s="61"/>
      <c r="F148" s="239" t="s">
        <v>355</v>
      </c>
      <c r="G148" s="61"/>
      <c r="H148" s="61"/>
      <c r="I148" s="161"/>
      <c r="J148" s="61"/>
      <c r="K148" s="61"/>
      <c r="L148" s="59"/>
      <c r="M148" s="240"/>
      <c r="N148" s="40"/>
      <c r="O148" s="40"/>
      <c r="P148" s="40"/>
      <c r="Q148" s="40"/>
      <c r="R148" s="40"/>
      <c r="S148" s="40"/>
      <c r="T148" s="76"/>
      <c r="AT148" s="22" t="s">
        <v>354</v>
      </c>
      <c r="AU148" s="22" t="s">
        <v>71</v>
      </c>
    </row>
    <row r="149" spans="2:65" s="1" customFormat="1" ht="16.5" customHeight="1">
      <c r="B149" s="39"/>
      <c r="C149" s="174" t="s">
        <v>71</v>
      </c>
      <c r="D149" s="174" t="s">
        <v>138</v>
      </c>
      <c r="E149" s="175" t="s">
        <v>165</v>
      </c>
      <c r="F149" s="176" t="s">
        <v>425</v>
      </c>
      <c r="G149" s="177" t="s">
        <v>21</v>
      </c>
      <c r="H149" s="178">
        <v>0</v>
      </c>
      <c r="I149" s="179"/>
      <c r="J149" s="180">
        <f t="shared" ref="J149:J161" si="20">ROUND(I149*H149,2)</f>
        <v>0</v>
      </c>
      <c r="K149" s="176" t="s">
        <v>21</v>
      </c>
      <c r="L149" s="59"/>
      <c r="M149" s="181" t="s">
        <v>21</v>
      </c>
      <c r="N149" s="182" t="s">
        <v>42</v>
      </c>
      <c r="O149" s="40"/>
      <c r="P149" s="183">
        <f t="shared" ref="P149:P161" si="21">O149*H149</f>
        <v>0</v>
      </c>
      <c r="Q149" s="183">
        <v>0</v>
      </c>
      <c r="R149" s="183">
        <f t="shared" ref="R149:R161" si="22">Q149*H149</f>
        <v>0</v>
      </c>
      <c r="S149" s="183">
        <v>0</v>
      </c>
      <c r="T149" s="184">
        <f t="shared" ref="T149:T161" si="23">S149*H149</f>
        <v>0</v>
      </c>
      <c r="AR149" s="22" t="s">
        <v>178</v>
      </c>
      <c r="AT149" s="22" t="s">
        <v>138</v>
      </c>
      <c r="AU149" s="22" t="s">
        <v>71</v>
      </c>
      <c r="AY149" s="22" t="s">
        <v>143</v>
      </c>
      <c r="BE149" s="185">
        <f t="shared" ref="BE149:BE161" si="24">IF(N149="základní",J149,0)</f>
        <v>0</v>
      </c>
      <c r="BF149" s="185">
        <f t="shared" ref="BF149:BF161" si="25">IF(N149="snížená",J149,0)</f>
        <v>0</v>
      </c>
      <c r="BG149" s="185">
        <f t="shared" ref="BG149:BG161" si="26">IF(N149="zákl. přenesená",J149,0)</f>
        <v>0</v>
      </c>
      <c r="BH149" s="185">
        <f t="shared" ref="BH149:BH161" si="27">IF(N149="sníž. přenesená",J149,0)</f>
        <v>0</v>
      </c>
      <c r="BI149" s="185">
        <f t="shared" ref="BI149:BI161" si="28">IF(N149="nulová",J149,0)</f>
        <v>0</v>
      </c>
      <c r="BJ149" s="22" t="s">
        <v>79</v>
      </c>
      <c r="BK149" s="185">
        <f t="shared" ref="BK149:BK161" si="29">ROUND(I149*H149,2)</f>
        <v>0</v>
      </c>
      <c r="BL149" s="22" t="s">
        <v>178</v>
      </c>
      <c r="BM149" s="22" t="s">
        <v>426</v>
      </c>
    </row>
    <row r="150" spans="2:65" s="1" customFormat="1" ht="16.5" customHeight="1">
      <c r="B150" s="39"/>
      <c r="C150" s="174" t="s">
        <v>71</v>
      </c>
      <c r="D150" s="174" t="s">
        <v>138</v>
      </c>
      <c r="E150" s="175" t="s">
        <v>427</v>
      </c>
      <c r="F150" s="176" t="s">
        <v>428</v>
      </c>
      <c r="G150" s="177" t="s">
        <v>429</v>
      </c>
      <c r="H150" s="178">
        <v>15</v>
      </c>
      <c r="I150" s="179"/>
      <c r="J150" s="180">
        <f t="shared" si="20"/>
        <v>0</v>
      </c>
      <c r="K150" s="176" t="s">
        <v>21</v>
      </c>
      <c r="L150" s="59"/>
      <c r="M150" s="181" t="s">
        <v>21</v>
      </c>
      <c r="N150" s="182" t="s">
        <v>42</v>
      </c>
      <c r="O150" s="40"/>
      <c r="P150" s="183">
        <f t="shared" si="21"/>
        <v>0</v>
      </c>
      <c r="Q150" s="183">
        <v>0</v>
      </c>
      <c r="R150" s="183">
        <f t="shared" si="22"/>
        <v>0</v>
      </c>
      <c r="S150" s="183">
        <v>0</v>
      </c>
      <c r="T150" s="184">
        <f t="shared" si="23"/>
        <v>0</v>
      </c>
      <c r="AR150" s="22" t="s">
        <v>178</v>
      </c>
      <c r="AT150" s="22" t="s">
        <v>138</v>
      </c>
      <c r="AU150" s="22" t="s">
        <v>71</v>
      </c>
      <c r="AY150" s="22" t="s">
        <v>143</v>
      </c>
      <c r="BE150" s="185">
        <f t="shared" si="24"/>
        <v>0</v>
      </c>
      <c r="BF150" s="185">
        <f t="shared" si="25"/>
        <v>0</v>
      </c>
      <c r="BG150" s="185">
        <f t="shared" si="26"/>
        <v>0</v>
      </c>
      <c r="BH150" s="185">
        <f t="shared" si="27"/>
        <v>0</v>
      </c>
      <c r="BI150" s="185">
        <f t="shared" si="28"/>
        <v>0</v>
      </c>
      <c r="BJ150" s="22" t="s">
        <v>79</v>
      </c>
      <c r="BK150" s="185">
        <f t="shared" si="29"/>
        <v>0</v>
      </c>
      <c r="BL150" s="22" t="s">
        <v>178</v>
      </c>
      <c r="BM150" s="22" t="s">
        <v>430</v>
      </c>
    </row>
    <row r="151" spans="2:65" s="1" customFormat="1" ht="16.5" customHeight="1">
      <c r="B151" s="39"/>
      <c r="C151" s="174" t="s">
        <v>71</v>
      </c>
      <c r="D151" s="174" t="s">
        <v>138</v>
      </c>
      <c r="E151" s="175" t="s">
        <v>431</v>
      </c>
      <c r="F151" s="176" t="s">
        <v>432</v>
      </c>
      <c r="G151" s="177" t="s">
        <v>429</v>
      </c>
      <c r="H151" s="178">
        <v>5</v>
      </c>
      <c r="I151" s="179"/>
      <c r="J151" s="180">
        <f t="shared" si="20"/>
        <v>0</v>
      </c>
      <c r="K151" s="176" t="s">
        <v>21</v>
      </c>
      <c r="L151" s="59"/>
      <c r="M151" s="181" t="s">
        <v>21</v>
      </c>
      <c r="N151" s="182" t="s">
        <v>42</v>
      </c>
      <c r="O151" s="40"/>
      <c r="P151" s="183">
        <f t="shared" si="21"/>
        <v>0</v>
      </c>
      <c r="Q151" s="183">
        <v>0</v>
      </c>
      <c r="R151" s="183">
        <f t="shared" si="22"/>
        <v>0</v>
      </c>
      <c r="S151" s="183">
        <v>0</v>
      </c>
      <c r="T151" s="184">
        <f t="shared" si="23"/>
        <v>0</v>
      </c>
      <c r="AR151" s="22" t="s">
        <v>178</v>
      </c>
      <c r="AT151" s="22" t="s">
        <v>138</v>
      </c>
      <c r="AU151" s="22" t="s">
        <v>71</v>
      </c>
      <c r="AY151" s="22" t="s">
        <v>143</v>
      </c>
      <c r="BE151" s="185">
        <f t="shared" si="24"/>
        <v>0</v>
      </c>
      <c r="BF151" s="185">
        <f t="shared" si="25"/>
        <v>0</v>
      </c>
      <c r="BG151" s="185">
        <f t="shared" si="26"/>
        <v>0</v>
      </c>
      <c r="BH151" s="185">
        <f t="shared" si="27"/>
        <v>0</v>
      </c>
      <c r="BI151" s="185">
        <f t="shared" si="28"/>
        <v>0</v>
      </c>
      <c r="BJ151" s="22" t="s">
        <v>79</v>
      </c>
      <c r="BK151" s="185">
        <f t="shared" si="29"/>
        <v>0</v>
      </c>
      <c r="BL151" s="22" t="s">
        <v>178</v>
      </c>
      <c r="BM151" s="22" t="s">
        <v>433</v>
      </c>
    </row>
    <row r="152" spans="2:65" s="1" customFormat="1" ht="16.5" customHeight="1">
      <c r="B152" s="39"/>
      <c r="C152" s="174" t="s">
        <v>71</v>
      </c>
      <c r="D152" s="174" t="s">
        <v>138</v>
      </c>
      <c r="E152" s="175" t="s">
        <v>434</v>
      </c>
      <c r="F152" s="176" t="s">
        <v>435</v>
      </c>
      <c r="G152" s="177" t="s">
        <v>436</v>
      </c>
      <c r="H152" s="178">
        <v>0.5</v>
      </c>
      <c r="I152" s="179"/>
      <c r="J152" s="180">
        <f t="shared" si="20"/>
        <v>0</v>
      </c>
      <c r="K152" s="176" t="s">
        <v>21</v>
      </c>
      <c r="L152" s="59"/>
      <c r="M152" s="181" t="s">
        <v>21</v>
      </c>
      <c r="N152" s="182" t="s">
        <v>42</v>
      </c>
      <c r="O152" s="40"/>
      <c r="P152" s="183">
        <f t="shared" si="21"/>
        <v>0</v>
      </c>
      <c r="Q152" s="183">
        <v>0</v>
      </c>
      <c r="R152" s="183">
        <f t="shared" si="22"/>
        <v>0</v>
      </c>
      <c r="S152" s="183">
        <v>0</v>
      </c>
      <c r="T152" s="184">
        <f t="shared" si="23"/>
        <v>0</v>
      </c>
      <c r="AR152" s="22" t="s">
        <v>178</v>
      </c>
      <c r="AT152" s="22" t="s">
        <v>138</v>
      </c>
      <c r="AU152" s="22" t="s">
        <v>71</v>
      </c>
      <c r="AY152" s="22" t="s">
        <v>143</v>
      </c>
      <c r="BE152" s="185">
        <f t="shared" si="24"/>
        <v>0</v>
      </c>
      <c r="BF152" s="185">
        <f t="shared" si="25"/>
        <v>0</v>
      </c>
      <c r="BG152" s="185">
        <f t="shared" si="26"/>
        <v>0</v>
      </c>
      <c r="BH152" s="185">
        <f t="shared" si="27"/>
        <v>0</v>
      </c>
      <c r="BI152" s="185">
        <f t="shared" si="28"/>
        <v>0</v>
      </c>
      <c r="BJ152" s="22" t="s">
        <v>79</v>
      </c>
      <c r="BK152" s="185">
        <f t="shared" si="29"/>
        <v>0</v>
      </c>
      <c r="BL152" s="22" t="s">
        <v>178</v>
      </c>
      <c r="BM152" s="22" t="s">
        <v>437</v>
      </c>
    </row>
    <row r="153" spans="2:65" s="1" customFormat="1" ht="16.5" customHeight="1">
      <c r="B153" s="39"/>
      <c r="C153" s="174" t="s">
        <v>71</v>
      </c>
      <c r="D153" s="174" t="s">
        <v>138</v>
      </c>
      <c r="E153" s="175" t="s">
        <v>438</v>
      </c>
      <c r="F153" s="176" t="s">
        <v>439</v>
      </c>
      <c r="G153" s="177" t="s">
        <v>429</v>
      </c>
      <c r="H153" s="178">
        <v>15</v>
      </c>
      <c r="I153" s="179"/>
      <c r="J153" s="180">
        <f t="shared" si="20"/>
        <v>0</v>
      </c>
      <c r="K153" s="176" t="s">
        <v>21</v>
      </c>
      <c r="L153" s="59"/>
      <c r="M153" s="181" t="s">
        <v>21</v>
      </c>
      <c r="N153" s="182" t="s">
        <v>42</v>
      </c>
      <c r="O153" s="40"/>
      <c r="P153" s="183">
        <f t="shared" si="21"/>
        <v>0</v>
      </c>
      <c r="Q153" s="183">
        <v>0</v>
      </c>
      <c r="R153" s="183">
        <f t="shared" si="22"/>
        <v>0</v>
      </c>
      <c r="S153" s="183">
        <v>0</v>
      </c>
      <c r="T153" s="184">
        <f t="shared" si="23"/>
        <v>0</v>
      </c>
      <c r="AR153" s="22" t="s">
        <v>178</v>
      </c>
      <c r="AT153" s="22" t="s">
        <v>138</v>
      </c>
      <c r="AU153" s="22" t="s">
        <v>71</v>
      </c>
      <c r="AY153" s="22" t="s">
        <v>143</v>
      </c>
      <c r="BE153" s="185">
        <f t="shared" si="24"/>
        <v>0</v>
      </c>
      <c r="BF153" s="185">
        <f t="shared" si="25"/>
        <v>0</v>
      </c>
      <c r="BG153" s="185">
        <f t="shared" si="26"/>
        <v>0</v>
      </c>
      <c r="BH153" s="185">
        <f t="shared" si="27"/>
        <v>0</v>
      </c>
      <c r="BI153" s="185">
        <f t="shared" si="28"/>
        <v>0</v>
      </c>
      <c r="BJ153" s="22" t="s">
        <v>79</v>
      </c>
      <c r="BK153" s="185">
        <f t="shared" si="29"/>
        <v>0</v>
      </c>
      <c r="BL153" s="22" t="s">
        <v>178</v>
      </c>
      <c r="BM153" s="22" t="s">
        <v>440</v>
      </c>
    </row>
    <row r="154" spans="2:65" s="1" customFormat="1" ht="16.5" customHeight="1">
      <c r="B154" s="39"/>
      <c r="C154" s="174" t="s">
        <v>71</v>
      </c>
      <c r="D154" s="174" t="s">
        <v>138</v>
      </c>
      <c r="E154" s="175" t="s">
        <v>441</v>
      </c>
      <c r="F154" s="176" t="s">
        <v>442</v>
      </c>
      <c r="G154" s="177" t="s">
        <v>288</v>
      </c>
      <c r="H154" s="178">
        <v>10</v>
      </c>
      <c r="I154" s="179"/>
      <c r="J154" s="180">
        <f t="shared" si="20"/>
        <v>0</v>
      </c>
      <c r="K154" s="176" t="s">
        <v>21</v>
      </c>
      <c r="L154" s="59"/>
      <c r="M154" s="181" t="s">
        <v>21</v>
      </c>
      <c r="N154" s="182" t="s">
        <v>42</v>
      </c>
      <c r="O154" s="40"/>
      <c r="P154" s="183">
        <f t="shared" si="21"/>
        <v>0</v>
      </c>
      <c r="Q154" s="183">
        <v>0</v>
      </c>
      <c r="R154" s="183">
        <f t="shared" si="22"/>
        <v>0</v>
      </c>
      <c r="S154" s="183">
        <v>0</v>
      </c>
      <c r="T154" s="184">
        <f t="shared" si="23"/>
        <v>0</v>
      </c>
      <c r="AR154" s="22" t="s">
        <v>178</v>
      </c>
      <c r="AT154" s="22" t="s">
        <v>138</v>
      </c>
      <c r="AU154" s="22" t="s">
        <v>71</v>
      </c>
      <c r="AY154" s="22" t="s">
        <v>143</v>
      </c>
      <c r="BE154" s="185">
        <f t="shared" si="24"/>
        <v>0</v>
      </c>
      <c r="BF154" s="185">
        <f t="shared" si="25"/>
        <v>0</v>
      </c>
      <c r="BG154" s="185">
        <f t="shared" si="26"/>
        <v>0</v>
      </c>
      <c r="BH154" s="185">
        <f t="shared" si="27"/>
        <v>0</v>
      </c>
      <c r="BI154" s="185">
        <f t="shared" si="28"/>
        <v>0</v>
      </c>
      <c r="BJ154" s="22" t="s">
        <v>79</v>
      </c>
      <c r="BK154" s="185">
        <f t="shared" si="29"/>
        <v>0</v>
      </c>
      <c r="BL154" s="22" t="s">
        <v>178</v>
      </c>
      <c r="BM154" s="22" t="s">
        <v>443</v>
      </c>
    </row>
    <row r="155" spans="2:65" s="1" customFormat="1" ht="16.5" customHeight="1">
      <c r="B155" s="39"/>
      <c r="C155" s="174" t="s">
        <v>71</v>
      </c>
      <c r="D155" s="174" t="s">
        <v>138</v>
      </c>
      <c r="E155" s="175" t="s">
        <v>444</v>
      </c>
      <c r="F155" s="176" t="s">
        <v>445</v>
      </c>
      <c r="G155" s="177" t="s">
        <v>288</v>
      </c>
      <c r="H155" s="178">
        <v>25</v>
      </c>
      <c r="I155" s="179"/>
      <c r="J155" s="180">
        <f t="shared" si="20"/>
        <v>0</v>
      </c>
      <c r="K155" s="176" t="s">
        <v>21</v>
      </c>
      <c r="L155" s="59"/>
      <c r="M155" s="181" t="s">
        <v>21</v>
      </c>
      <c r="N155" s="182" t="s">
        <v>42</v>
      </c>
      <c r="O155" s="40"/>
      <c r="P155" s="183">
        <f t="shared" si="21"/>
        <v>0</v>
      </c>
      <c r="Q155" s="183">
        <v>0</v>
      </c>
      <c r="R155" s="183">
        <f t="shared" si="22"/>
        <v>0</v>
      </c>
      <c r="S155" s="183">
        <v>0</v>
      </c>
      <c r="T155" s="184">
        <f t="shared" si="23"/>
        <v>0</v>
      </c>
      <c r="AR155" s="22" t="s">
        <v>178</v>
      </c>
      <c r="AT155" s="22" t="s">
        <v>138</v>
      </c>
      <c r="AU155" s="22" t="s">
        <v>71</v>
      </c>
      <c r="AY155" s="22" t="s">
        <v>143</v>
      </c>
      <c r="BE155" s="185">
        <f t="shared" si="24"/>
        <v>0</v>
      </c>
      <c r="BF155" s="185">
        <f t="shared" si="25"/>
        <v>0</v>
      </c>
      <c r="BG155" s="185">
        <f t="shared" si="26"/>
        <v>0</v>
      </c>
      <c r="BH155" s="185">
        <f t="shared" si="27"/>
        <v>0</v>
      </c>
      <c r="BI155" s="185">
        <f t="shared" si="28"/>
        <v>0</v>
      </c>
      <c r="BJ155" s="22" t="s">
        <v>79</v>
      </c>
      <c r="BK155" s="185">
        <f t="shared" si="29"/>
        <v>0</v>
      </c>
      <c r="BL155" s="22" t="s">
        <v>178</v>
      </c>
      <c r="BM155" s="22" t="s">
        <v>446</v>
      </c>
    </row>
    <row r="156" spans="2:65" s="1" customFormat="1" ht="16.5" customHeight="1">
      <c r="B156" s="39"/>
      <c r="C156" s="174" t="s">
        <v>71</v>
      </c>
      <c r="D156" s="174" t="s">
        <v>138</v>
      </c>
      <c r="E156" s="175" t="s">
        <v>447</v>
      </c>
      <c r="F156" s="176" t="s">
        <v>448</v>
      </c>
      <c r="G156" s="177" t="s">
        <v>288</v>
      </c>
      <c r="H156" s="178">
        <v>25</v>
      </c>
      <c r="I156" s="179"/>
      <c r="J156" s="180">
        <f t="shared" si="20"/>
        <v>0</v>
      </c>
      <c r="K156" s="176" t="s">
        <v>21</v>
      </c>
      <c r="L156" s="59"/>
      <c r="M156" s="181" t="s">
        <v>21</v>
      </c>
      <c r="N156" s="182" t="s">
        <v>42</v>
      </c>
      <c r="O156" s="40"/>
      <c r="P156" s="183">
        <f t="shared" si="21"/>
        <v>0</v>
      </c>
      <c r="Q156" s="183">
        <v>0</v>
      </c>
      <c r="R156" s="183">
        <f t="shared" si="22"/>
        <v>0</v>
      </c>
      <c r="S156" s="183">
        <v>0</v>
      </c>
      <c r="T156" s="184">
        <f t="shared" si="23"/>
        <v>0</v>
      </c>
      <c r="AR156" s="22" t="s">
        <v>178</v>
      </c>
      <c r="AT156" s="22" t="s">
        <v>138</v>
      </c>
      <c r="AU156" s="22" t="s">
        <v>71</v>
      </c>
      <c r="AY156" s="22" t="s">
        <v>143</v>
      </c>
      <c r="BE156" s="185">
        <f t="shared" si="24"/>
        <v>0</v>
      </c>
      <c r="BF156" s="185">
        <f t="shared" si="25"/>
        <v>0</v>
      </c>
      <c r="BG156" s="185">
        <f t="shared" si="26"/>
        <v>0</v>
      </c>
      <c r="BH156" s="185">
        <f t="shared" si="27"/>
        <v>0</v>
      </c>
      <c r="BI156" s="185">
        <f t="shared" si="28"/>
        <v>0</v>
      </c>
      <c r="BJ156" s="22" t="s">
        <v>79</v>
      </c>
      <c r="BK156" s="185">
        <f t="shared" si="29"/>
        <v>0</v>
      </c>
      <c r="BL156" s="22" t="s">
        <v>178</v>
      </c>
      <c r="BM156" s="22" t="s">
        <v>449</v>
      </c>
    </row>
    <row r="157" spans="2:65" s="1" customFormat="1" ht="16.5" customHeight="1">
      <c r="B157" s="39"/>
      <c r="C157" s="174" t="s">
        <v>71</v>
      </c>
      <c r="D157" s="174" t="s">
        <v>138</v>
      </c>
      <c r="E157" s="175" t="s">
        <v>450</v>
      </c>
      <c r="F157" s="176" t="s">
        <v>451</v>
      </c>
      <c r="G157" s="177" t="s">
        <v>288</v>
      </c>
      <c r="H157" s="178">
        <v>110</v>
      </c>
      <c r="I157" s="179"/>
      <c r="J157" s="180">
        <f t="shared" si="20"/>
        <v>0</v>
      </c>
      <c r="K157" s="176" t="s">
        <v>21</v>
      </c>
      <c r="L157" s="59"/>
      <c r="M157" s="181" t="s">
        <v>21</v>
      </c>
      <c r="N157" s="182" t="s">
        <v>42</v>
      </c>
      <c r="O157" s="40"/>
      <c r="P157" s="183">
        <f t="shared" si="21"/>
        <v>0</v>
      </c>
      <c r="Q157" s="183">
        <v>0</v>
      </c>
      <c r="R157" s="183">
        <f t="shared" si="22"/>
        <v>0</v>
      </c>
      <c r="S157" s="183">
        <v>0</v>
      </c>
      <c r="T157" s="184">
        <f t="shared" si="23"/>
        <v>0</v>
      </c>
      <c r="AR157" s="22" t="s">
        <v>178</v>
      </c>
      <c r="AT157" s="22" t="s">
        <v>138</v>
      </c>
      <c r="AU157" s="22" t="s">
        <v>71</v>
      </c>
      <c r="AY157" s="22" t="s">
        <v>143</v>
      </c>
      <c r="BE157" s="185">
        <f t="shared" si="24"/>
        <v>0</v>
      </c>
      <c r="BF157" s="185">
        <f t="shared" si="25"/>
        <v>0</v>
      </c>
      <c r="BG157" s="185">
        <f t="shared" si="26"/>
        <v>0</v>
      </c>
      <c r="BH157" s="185">
        <f t="shared" si="27"/>
        <v>0</v>
      </c>
      <c r="BI157" s="185">
        <f t="shared" si="28"/>
        <v>0</v>
      </c>
      <c r="BJ157" s="22" t="s">
        <v>79</v>
      </c>
      <c r="BK157" s="185">
        <f t="shared" si="29"/>
        <v>0</v>
      </c>
      <c r="BL157" s="22" t="s">
        <v>178</v>
      </c>
      <c r="BM157" s="22" t="s">
        <v>452</v>
      </c>
    </row>
    <row r="158" spans="2:65" s="1" customFormat="1" ht="16.5" customHeight="1">
      <c r="B158" s="39"/>
      <c r="C158" s="174" t="s">
        <v>71</v>
      </c>
      <c r="D158" s="174" t="s">
        <v>138</v>
      </c>
      <c r="E158" s="175" t="s">
        <v>453</v>
      </c>
      <c r="F158" s="176" t="s">
        <v>454</v>
      </c>
      <c r="G158" s="177" t="s">
        <v>436</v>
      </c>
      <c r="H158" s="178">
        <v>10</v>
      </c>
      <c r="I158" s="179"/>
      <c r="J158" s="180">
        <f t="shared" si="20"/>
        <v>0</v>
      </c>
      <c r="K158" s="176" t="s">
        <v>21</v>
      </c>
      <c r="L158" s="59"/>
      <c r="M158" s="181" t="s">
        <v>21</v>
      </c>
      <c r="N158" s="182" t="s">
        <v>42</v>
      </c>
      <c r="O158" s="40"/>
      <c r="P158" s="183">
        <f t="shared" si="21"/>
        <v>0</v>
      </c>
      <c r="Q158" s="183">
        <v>0</v>
      </c>
      <c r="R158" s="183">
        <f t="shared" si="22"/>
        <v>0</v>
      </c>
      <c r="S158" s="183">
        <v>0</v>
      </c>
      <c r="T158" s="184">
        <f t="shared" si="23"/>
        <v>0</v>
      </c>
      <c r="AR158" s="22" t="s">
        <v>178</v>
      </c>
      <c r="AT158" s="22" t="s">
        <v>138</v>
      </c>
      <c r="AU158" s="22" t="s">
        <v>71</v>
      </c>
      <c r="AY158" s="22" t="s">
        <v>143</v>
      </c>
      <c r="BE158" s="185">
        <f t="shared" si="24"/>
        <v>0</v>
      </c>
      <c r="BF158" s="185">
        <f t="shared" si="25"/>
        <v>0</v>
      </c>
      <c r="BG158" s="185">
        <f t="shared" si="26"/>
        <v>0</v>
      </c>
      <c r="BH158" s="185">
        <f t="shared" si="27"/>
        <v>0</v>
      </c>
      <c r="BI158" s="185">
        <f t="shared" si="28"/>
        <v>0</v>
      </c>
      <c r="BJ158" s="22" t="s">
        <v>79</v>
      </c>
      <c r="BK158" s="185">
        <f t="shared" si="29"/>
        <v>0</v>
      </c>
      <c r="BL158" s="22" t="s">
        <v>178</v>
      </c>
      <c r="BM158" s="22" t="s">
        <v>455</v>
      </c>
    </row>
    <row r="159" spans="2:65" s="1" customFormat="1" ht="16.5" customHeight="1">
      <c r="B159" s="39"/>
      <c r="C159" s="229" t="s">
        <v>71</v>
      </c>
      <c r="D159" s="229" t="s">
        <v>172</v>
      </c>
      <c r="E159" s="230" t="s">
        <v>456</v>
      </c>
      <c r="F159" s="231" t="s">
        <v>276</v>
      </c>
      <c r="G159" s="232" t="s">
        <v>436</v>
      </c>
      <c r="H159" s="233">
        <v>10</v>
      </c>
      <c r="I159" s="234"/>
      <c r="J159" s="235">
        <f t="shared" si="20"/>
        <v>0</v>
      </c>
      <c r="K159" s="231" t="s">
        <v>21</v>
      </c>
      <c r="L159" s="236"/>
      <c r="M159" s="237" t="s">
        <v>21</v>
      </c>
      <c r="N159" s="238" t="s">
        <v>42</v>
      </c>
      <c r="O159" s="40"/>
      <c r="P159" s="183">
        <f t="shared" si="21"/>
        <v>0</v>
      </c>
      <c r="Q159" s="183">
        <v>0</v>
      </c>
      <c r="R159" s="183">
        <f t="shared" si="22"/>
        <v>0</v>
      </c>
      <c r="S159" s="183">
        <v>0</v>
      </c>
      <c r="T159" s="184">
        <f t="shared" si="23"/>
        <v>0</v>
      </c>
      <c r="AR159" s="22" t="s">
        <v>207</v>
      </c>
      <c r="AT159" s="22" t="s">
        <v>172</v>
      </c>
      <c r="AU159" s="22" t="s">
        <v>71</v>
      </c>
      <c r="AY159" s="22" t="s">
        <v>143</v>
      </c>
      <c r="BE159" s="185">
        <f t="shared" si="24"/>
        <v>0</v>
      </c>
      <c r="BF159" s="185">
        <f t="shared" si="25"/>
        <v>0</v>
      </c>
      <c r="BG159" s="185">
        <f t="shared" si="26"/>
        <v>0</v>
      </c>
      <c r="BH159" s="185">
        <f t="shared" si="27"/>
        <v>0</v>
      </c>
      <c r="BI159" s="185">
        <f t="shared" si="28"/>
        <v>0</v>
      </c>
      <c r="BJ159" s="22" t="s">
        <v>79</v>
      </c>
      <c r="BK159" s="185">
        <f t="shared" si="29"/>
        <v>0</v>
      </c>
      <c r="BL159" s="22" t="s">
        <v>178</v>
      </c>
      <c r="BM159" s="22" t="s">
        <v>457</v>
      </c>
    </row>
    <row r="160" spans="2:65" s="1" customFormat="1" ht="16.5" customHeight="1">
      <c r="B160" s="39"/>
      <c r="C160" s="174" t="s">
        <v>71</v>
      </c>
      <c r="D160" s="174" t="s">
        <v>138</v>
      </c>
      <c r="E160" s="175" t="s">
        <v>458</v>
      </c>
      <c r="F160" s="176" t="s">
        <v>459</v>
      </c>
      <c r="G160" s="177" t="s">
        <v>274</v>
      </c>
      <c r="H160" s="178">
        <v>15</v>
      </c>
      <c r="I160" s="179"/>
      <c r="J160" s="180">
        <f t="shared" si="20"/>
        <v>0</v>
      </c>
      <c r="K160" s="176" t="s">
        <v>21</v>
      </c>
      <c r="L160" s="59"/>
      <c r="M160" s="181" t="s">
        <v>21</v>
      </c>
      <c r="N160" s="182" t="s">
        <v>42</v>
      </c>
      <c r="O160" s="40"/>
      <c r="P160" s="183">
        <f t="shared" si="21"/>
        <v>0</v>
      </c>
      <c r="Q160" s="183">
        <v>0</v>
      </c>
      <c r="R160" s="183">
        <f t="shared" si="22"/>
        <v>0</v>
      </c>
      <c r="S160" s="183">
        <v>0</v>
      </c>
      <c r="T160" s="184">
        <f t="shared" si="23"/>
        <v>0</v>
      </c>
      <c r="AR160" s="22" t="s">
        <v>178</v>
      </c>
      <c r="AT160" s="22" t="s">
        <v>138</v>
      </c>
      <c r="AU160" s="22" t="s">
        <v>71</v>
      </c>
      <c r="AY160" s="22" t="s">
        <v>143</v>
      </c>
      <c r="BE160" s="185">
        <f t="shared" si="24"/>
        <v>0</v>
      </c>
      <c r="BF160" s="185">
        <f t="shared" si="25"/>
        <v>0</v>
      </c>
      <c r="BG160" s="185">
        <f t="shared" si="26"/>
        <v>0</v>
      </c>
      <c r="BH160" s="185">
        <f t="shared" si="27"/>
        <v>0</v>
      </c>
      <c r="BI160" s="185">
        <f t="shared" si="28"/>
        <v>0</v>
      </c>
      <c r="BJ160" s="22" t="s">
        <v>79</v>
      </c>
      <c r="BK160" s="185">
        <f t="shared" si="29"/>
        <v>0</v>
      </c>
      <c r="BL160" s="22" t="s">
        <v>178</v>
      </c>
      <c r="BM160" s="22" t="s">
        <v>460</v>
      </c>
    </row>
    <row r="161" spans="2:65" s="1" customFormat="1" ht="16.5" customHeight="1">
      <c r="B161" s="39"/>
      <c r="C161" s="174" t="s">
        <v>71</v>
      </c>
      <c r="D161" s="174" t="s">
        <v>138</v>
      </c>
      <c r="E161" s="175" t="s">
        <v>461</v>
      </c>
      <c r="F161" s="176" t="s">
        <v>462</v>
      </c>
      <c r="G161" s="177" t="s">
        <v>463</v>
      </c>
      <c r="H161" s="178">
        <v>1</v>
      </c>
      <c r="I161" s="179"/>
      <c r="J161" s="180">
        <f t="shared" si="20"/>
        <v>0</v>
      </c>
      <c r="K161" s="176" t="s">
        <v>21</v>
      </c>
      <c r="L161" s="59"/>
      <c r="M161" s="181" t="s">
        <v>21</v>
      </c>
      <c r="N161" s="182" t="s">
        <v>42</v>
      </c>
      <c r="O161" s="40"/>
      <c r="P161" s="183">
        <f t="shared" si="21"/>
        <v>0</v>
      </c>
      <c r="Q161" s="183">
        <v>0</v>
      </c>
      <c r="R161" s="183">
        <f t="shared" si="22"/>
        <v>0</v>
      </c>
      <c r="S161" s="183">
        <v>0</v>
      </c>
      <c r="T161" s="184">
        <f t="shared" si="23"/>
        <v>0</v>
      </c>
      <c r="AR161" s="22" t="s">
        <v>178</v>
      </c>
      <c r="AT161" s="22" t="s">
        <v>138</v>
      </c>
      <c r="AU161" s="22" t="s">
        <v>71</v>
      </c>
      <c r="AY161" s="22" t="s">
        <v>143</v>
      </c>
      <c r="BE161" s="185">
        <f t="shared" si="24"/>
        <v>0</v>
      </c>
      <c r="BF161" s="185">
        <f t="shared" si="25"/>
        <v>0</v>
      </c>
      <c r="BG161" s="185">
        <f t="shared" si="26"/>
        <v>0</v>
      </c>
      <c r="BH161" s="185">
        <f t="shared" si="27"/>
        <v>0</v>
      </c>
      <c r="BI161" s="185">
        <f t="shared" si="28"/>
        <v>0</v>
      </c>
      <c r="BJ161" s="22" t="s">
        <v>79</v>
      </c>
      <c r="BK161" s="185">
        <f t="shared" si="29"/>
        <v>0</v>
      </c>
      <c r="BL161" s="22" t="s">
        <v>178</v>
      </c>
      <c r="BM161" s="22" t="s">
        <v>464</v>
      </c>
    </row>
    <row r="162" spans="2:65" s="1" customFormat="1" ht="27">
      <c r="B162" s="39"/>
      <c r="C162" s="61"/>
      <c r="D162" s="204" t="s">
        <v>354</v>
      </c>
      <c r="E162" s="61"/>
      <c r="F162" s="239" t="s">
        <v>465</v>
      </c>
      <c r="G162" s="61"/>
      <c r="H162" s="61"/>
      <c r="I162" s="161"/>
      <c r="J162" s="61"/>
      <c r="K162" s="61"/>
      <c r="L162" s="59"/>
      <c r="M162" s="240"/>
      <c r="N162" s="40"/>
      <c r="O162" s="40"/>
      <c r="P162" s="40"/>
      <c r="Q162" s="40"/>
      <c r="R162" s="40"/>
      <c r="S162" s="40"/>
      <c r="T162" s="76"/>
      <c r="AT162" s="22" t="s">
        <v>354</v>
      </c>
      <c r="AU162" s="22" t="s">
        <v>71</v>
      </c>
    </row>
    <row r="163" spans="2:65" s="1" customFormat="1" ht="16.5" customHeight="1">
      <c r="B163" s="39"/>
      <c r="C163" s="174" t="s">
        <v>71</v>
      </c>
      <c r="D163" s="174" t="s">
        <v>138</v>
      </c>
      <c r="E163" s="175" t="s">
        <v>154</v>
      </c>
      <c r="F163" s="176" t="s">
        <v>466</v>
      </c>
      <c r="G163" s="177" t="s">
        <v>21</v>
      </c>
      <c r="H163" s="178">
        <v>0</v>
      </c>
      <c r="I163" s="179"/>
      <c r="J163" s="180">
        <f t="shared" ref="J163:J170" si="30">ROUND(I163*H163,2)</f>
        <v>0</v>
      </c>
      <c r="K163" s="176" t="s">
        <v>21</v>
      </c>
      <c r="L163" s="59"/>
      <c r="M163" s="181" t="s">
        <v>21</v>
      </c>
      <c r="N163" s="182" t="s">
        <v>42</v>
      </c>
      <c r="O163" s="40"/>
      <c r="P163" s="183">
        <f t="shared" ref="P163:P170" si="31">O163*H163</f>
        <v>0</v>
      </c>
      <c r="Q163" s="183">
        <v>0</v>
      </c>
      <c r="R163" s="183">
        <f t="shared" ref="R163:R170" si="32">Q163*H163</f>
        <v>0</v>
      </c>
      <c r="S163" s="183">
        <v>0</v>
      </c>
      <c r="T163" s="184">
        <f t="shared" ref="T163:T170" si="33">S163*H163</f>
        <v>0</v>
      </c>
      <c r="AR163" s="22" t="s">
        <v>178</v>
      </c>
      <c r="AT163" s="22" t="s">
        <v>138</v>
      </c>
      <c r="AU163" s="22" t="s">
        <v>71</v>
      </c>
      <c r="AY163" s="22" t="s">
        <v>143</v>
      </c>
      <c r="BE163" s="185">
        <f t="shared" ref="BE163:BE170" si="34">IF(N163="základní",J163,0)</f>
        <v>0</v>
      </c>
      <c r="BF163" s="185">
        <f t="shared" ref="BF163:BF170" si="35">IF(N163="snížená",J163,0)</f>
        <v>0</v>
      </c>
      <c r="BG163" s="185">
        <f t="shared" ref="BG163:BG170" si="36">IF(N163="zákl. přenesená",J163,0)</f>
        <v>0</v>
      </c>
      <c r="BH163" s="185">
        <f t="shared" ref="BH163:BH170" si="37">IF(N163="sníž. přenesená",J163,0)</f>
        <v>0</v>
      </c>
      <c r="BI163" s="185">
        <f t="shared" ref="BI163:BI170" si="38">IF(N163="nulová",J163,0)</f>
        <v>0</v>
      </c>
      <c r="BJ163" s="22" t="s">
        <v>79</v>
      </c>
      <c r="BK163" s="185">
        <f t="shared" ref="BK163:BK170" si="39">ROUND(I163*H163,2)</f>
        <v>0</v>
      </c>
      <c r="BL163" s="22" t="s">
        <v>178</v>
      </c>
      <c r="BM163" s="22" t="s">
        <v>467</v>
      </c>
    </row>
    <row r="164" spans="2:65" s="1" customFormat="1" ht="25.5" customHeight="1">
      <c r="B164" s="39"/>
      <c r="C164" s="174" t="s">
        <v>71</v>
      </c>
      <c r="D164" s="174" t="s">
        <v>138</v>
      </c>
      <c r="E164" s="175" t="s">
        <v>468</v>
      </c>
      <c r="F164" s="176" t="s">
        <v>469</v>
      </c>
      <c r="G164" s="177" t="s">
        <v>463</v>
      </c>
      <c r="H164" s="178">
        <v>1</v>
      </c>
      <c r="I164" s="179"/>
      <c r="J164" s="180">
        <f t="shared" si="30"/>
        <v>0</v>
      </c>
      <c r="K164" s="176" t="s">
        <v>21</v>
      </c>
      <c r="L164" s="59"/>
      <c r="M164" s="181" t="s">
        <v>21</v>
      </c>
      <c r="N164" s="182" t="s">
        <v>42</v>
      </c>
      <c r="O164" s="40"/>
      <c r="P164" s="183">
        <f t="shared" si="31"/>
        <v>0</v>
      </c>
      <c r="Q164" s="183">
        <v>0</v>
      </c>
      <c r="R164" s="183">
        <f t="shared" si="32"/>
        <v>0</v>
      </c>
      <c r="S164" s="183">
        <v>0</v>
      </c>
      <c r="T164" s="184">
        <f t="shared" si="33"/>
        <v>0</v>
      </c>
      <c r="AR164" s="22" t="s">
        <v>178</v>
      </c>
      <c r="AT164" s="22" t="s">
        <v>138</v>
      </c>
      <c r="AU164" s="22" t="s">
        <v>71</v>
      </c>
      <c r="AY164" s="22" t="s">
        <v>143</v>
      </c>
      <c r="BE164" s="185">
        <f t="shared" si="34"/>
        <v>0</v>
      </c>
      <c r="BF164" s="185">
        <f t="shared" si="35"/>
        <v>0</v>
      </c>
      <c r="BG164" s="185">
        <f t="shared" si="36"/>
        <v>0</v>
      </c>
      <c r="BH164" s="185">
        <f t="shared" si="37"/>
        <v>0</v>
      </c>
      <c r="BI164" s="185">
        <f t="shared" si="38"/>
        <v>0</v>
      </c>
      <c r="BJ164" s="22" t="s">
        <v>79</v>
      </c>
      <c r="BK164" s="185">
        <f t="shared" si="39"/>
        <v>0</v>
      </c>
      <c r="BL164" s="22" t="s">
        <v>178</v>
      </c>
      <c r="BM164" s="22" t="s">
        <v>470</v>
      </c>
    </row>
    <row r="165" spans="2:65" s="1" customFormat="1" ht="25.5" customHeight="1">
      <c r="B165" s="39"/>
      <c r="C165" s="174" t="s">
        <v>71</v>
      </c>
      <c r="D165" s="174" t="s">
        <v>138</v>
      </c>
      <c r="E165" s="175" t="s">
        <v>471</v>
      </c>
      <c r="F165" s="176" t="s">
        <v>472</v>
      </c>
      <c r="G165" s="177" t="s">
        <v>463</v>
      </c>
      <c r="H165" s="178">
        <v>1</v>
      </c>
      <c r="I165" s="179"/>
      <c r="J165" s="180">
        <f t="shared" si="30"/>
        <v>0</v>
      </c>
      <c r="K165" s="176" t="s">
        <v>21</v>
      </c>
      <c r="L165" s="59"/>
      <c r="M165" s="181" t="s">
        <v>21</v>
      </c>
      <c r="N165" s="182" t="s">
        <v>42</v>
      </c>
      <c r="O165" s="40"/>
      <c r="P165" s="183">
        <f t="shared" si="31"/>
        <v>0</v>
      </c>
      <c r="Q165" s="183">
        <v>0</v>
      </c>
      <c r="R165" s="183">
        <f t="shared" si="32"/>
        <v>0</v>
      </c>
      <c r="S165" s="183">
        <v>0</v>
      </c>
      <c r="T165" s="184">
        <f t="shared" si="33"/>
        <v>0</v>
      </c>
      <c r="AR165" s="22" t="s">
        <v>178</v>
      </c>
      <c r="AT165" s="22" t="s">
        <v>138</v>
      </c>
      <c r="AU165" s="22" t="s">
        <v>71</v>
      </c>
      <c r="AY165" s="22" t="s">
        <v>143</v>
      </c>
      <c r="BE165" s="185">
        <f t="shared" si="34"/>
        <v>0</v>
      </c>
      <c r="BF165" s="185">
        <f t="shared" si="35"/>
        <v>0</v>
      </c>
      <c r="BG165" s="185">
        <f t="shared" si="36"/>
        <v>0</v>
      </c>
      <c r="BH165" s="185">
        <f t="shared" si="37"/>
        <v>0</v>
      </c>
      <c r="BI165" s="185">
        <f t="shared" si="38"/>
        <v>0</v>
      </c>
      <c r="BJ165" s="22" t="s">
        <v>79</v>
      </c>
      <c r="BK165" s="185">
        <f t="shared" si="39"/>
        <v>0</v>
      </c>
      <c r="BL165" s="22" t="s">
        <v>178</v>
      </c>
      <c r="BM165" s="22" t="s">
        <v>473</v>
      </c>
    </row>
    <row r="166" spans="2:65" s="1" customFormat="1" ht="16.5" customHeight="1">
      <c r="B166" s="39"/>
      <c r="C166" s="174" t="s">
        <v>71</v>
      </c>
      <c r="D166" s="174" t="s">
        <v>138</v>
      </c>
      <c r="E166" s="175" t="s">
        <v>474</v>
      </c>
      <c r="F166" s="176" t="s">
        <v>475</v>
      </c>
      <c r="G166" s="177" t="s">
        <v>463</v>
      </c>
      <c r="H166" s="178">
        <v>1</v>
      </c>
      <c r="I166" s="179"/>
      <c r="J166" s="180">
        <f t="shared" si="30"/>
        <v>0</v>
      </c>
      <c r="K166" s="176" t="s">
        <v>21</v>
      </c>
      <c r="L166" s="59"/>
      <c r="M166" s="181" t="s">
        <v>21</v>
      </c>
      <c r="N166" s="182" t="s">
        <v>42</v>
      </c>
      <c r="O166" s="40"/>
      <c r="P166" s="183">
        <f t="shared" si="31"/>
        <v>0</v>
      </c>
      <c r="Q166" s="183">
        <v>0</v>
      </c>
      <c r="R166" s="183">
        <f t="shared" si="32"/>
        <v>0</v>
      </c>
      <c r="S166" s="183">
        <v>0</v>
      </c>
      <c r="T166" s="184">
        <f t="shared" si="33"/>
        <v>0</v>
      </c>
      <c r="AR166" s="22" t="s">
        <v>178</v>
      </c>
      <c r="AT166" s="22" t="s">
        <v>138</v>
      </c>
      <c r="AU166" s="22" t="s">
        <v>71</v>
      </c>
      <c r="AY166" s="22" t="s">
        <v>143</v>
      </c>
      <c r="BE166" s="185">
        <f t="shared" si="34"/>
        <v>0</v>
      </c>
      <c r="BF166" s="185">
        <f t="shared" si="35"/>
        <v>0</v>
      </c>
      <c r="BG166" s="185">
        <f t="shared" si="36"/>
        <v>0</v>
      </c>
      <c r="BH166" s="185">
        <f t="shared" si="37"/>
        <v>0</v>
      </c>
      <c r="BI166" s="185">
        <f t="shared" si="38"/>
        <v>0</v>
      </c>
      <c r="BJ166" s="22" t="s">
        <v>79</v>
      </c>
      <c r="BK166" s="185">
        <f t="shared" si="39"/>
        <v>0</v>
      </c>
      <c r="BL166" s="22" t="s">
        <v>178</v>
      </c>
      <c r="BM166" s="22" t="s">
        <v>476</v>
      </c>
    </row>
    <row r="167" spans="2:65" s="1" customFormat="1" ht="25.5" customHeight="1">
      <c r="B167" s="39"/>
      <c r="C167" s="174" t="s">
        <v>71</v>
      </c>
      <c r="D167" s="174" t="s">
        <v>138</v>
      </c>
      <c r="E167" s="175" t="s">
        <v>477</v>
      </c>
      <c r="F167" s="176" t="s">
        <v>478</v>
      </c>
      <c r="G167" s="177" t="s">
        <v>479</v>
      </c>
      <c r="H167" s="178">
        <v>5</v>
      </c>
      <c r="I167" s="179"/>
      <c r="J167" s="180">
        <f t="shared" si="30"/>
        <v>0</v>
      </c>
      <c r="K167" s="176" t="s">
        <v>21</v>
      </c>
      <c r="L167" s="59"/>
      <c r="M167" s="181" t="s">
        <v>21</v>
      </c>
      <c r="N167" s="182" t="s">
        <v>42</v>
      </c>
      <c r="O167" s="40"/>
      <c r="P167" s="183">
        <f t="shared" si="31"/>
        <v>0</v>
      </c>
      <c r="Q167" s="183">
        <v>0</v>
      </c>
      <c r="R167" s="183">
        <f t="shared" si="32"/>
        <v>0</v>
      </c>
      <c r="S167" s="183">
        <v>0</v>
      </c>
      <c r="T167" s="184">
        <f t="shared" si="33"/>
        <v>0</v>
      </c>
      <c r="AR167" s="22" t="s">
        <v>178</v>
      </c>
      <c r="AT167" s="22" t="s">
        <v>138</v>
      </c>
      <c r="AU167" s="22" t="s">
        <v>71</v>
      </c>
      <c r="AY167" s="22" t="s">
        <v>143</v>
      </c>
      <c r="BE167" s="185">
        <f t="shared" si="34"/>
        <v>0</v>
      </c>
      <c r="BF167" s="185">
        <f t="shared" si="35"/>
        <v>0</v>
      </c>
      <c r="BG167" s="185">
        <f t="shared" si="36"/>
        <v>0</v>
      </c>
      <c r="BH167" s="185">
        <f t="shared" si="37"/>
        <v>0</v>
      </c>
      <c r="BI167" s="185">
        <f t="shared" si="38"/>
        <v>0</v>
      </c>
      <c r="BJ167" s="22" t="s">
        <v>79</v>
      </c>
      <c r="BK167" s="185">
        <f t="shared" si="39"/>
        <v>0</v>
      </c>
      <c r="BL167" s="22" t="s">
        <v>178</v>
      </c>
      <c r="BM167" s="22" t="s">
        <v>480</v>
      </c>
    </row>
    <row r="168" spans="2:65" s="1" customFormat="1" ht="16.5" customHeight="1">
      <c r="B168" s="39"/>
      <c r="C168" s="174" t="s">
        <v>71</v>
      </c>
      <c r="D168" s="174" t="s">
        <v>138</v>
      </c>
      <c r="E168" s="175" t="s">
        <v>481</v>
      </c>
      <c r="F168" s="176" t="s">
        <v>482</v>
      </c>
      <c r="G168" s="177" t="s">
        <v>463</v>
      </c>
      <c r="H168" s="178">
        <v>1</v>
      </c>
      <c r="I168" s="179"/>
      <c r="J168" s="180">
        <f t="shared" si="30"/>
        <v>0</v>
      </c>
      <c r="K168" s="176" t="s">
        <v>21</v>
      </c>
      <c r="L168" s="59"/>
      <c r="M168" s="181" t="s">
        <v>21</v>
      </c>
      <c r="N168" s="182" t="s">
        <v>42</v>
      </c>
      <c r="O168" s="40"/>
      <c r="P168" s="183">
        <f t="shared" si="31"/>
        <v>0</v>
      </c>
      <c r="Q168" s="183">
        <v>0</v>
      </c>
      <c r="R168" s="183">
        <f t="shared" si="32"/>
        <v>0</v>
      </c>
      <c r="S168" s="183">
        <v>0</v>
      </c>
      <c r="T168" s="184">
        <f t="shared" si="33"/>
        <v>0</v>
      </c>
      <c r="AR168" s="22" t="s">
        <v>178</v>
      </c>
      <c r="AT168" s="22" t="s">
        <v>138</v>
      </c>
      <c r="AU168" s="22" t="s">
        <v>71</v>
      </c>
      <c r="AY168" s="22" t="s">
        <v>143</v>
      </c>
      <c r="BE168" s="185">
        <f t="shared" si="34"/>
        <v>0</v>
      </c>
      <c r="BF168" s="185">
        <f t="shared" si="35"/>
        <v>0</v>
      </c>
      <c r="BG168" s="185">
        <f t="shared" si="36"/>
        <v>0</v>
      </c>
      <c r="BH168" s="185">
        <f t="shared" si="37"/>
        <v>0</v>
      </c>
      <c r="BI168" s="185">
        <f t="shared" si="38"/>
        <v>0</v>
      </c>
      <c r="BJ168" s="22" t="s">
        <v>79</v>
      </c>
      <c r="BK168" s="185">
        <f t="shared" si="39"/>
        <v>0</v>
      </c>
      <c r="BL168" s="22" t="s">
        <v>178</v>
      </c>
      <c r="BM168" s="22" t="s">
        <v>483</v>
      </c>
    </row>
    <row r="169" spans="2:65" s="1" customFormat="1" ht="25.5" customHeight="1">
      <c r="B169" s="39"/>
      <c r="C169" s="174" t="s">
        <v>71</v>
      </c>
      <c r="D169" s="174" t="s">
        <v>138</v>
      </c>
      <c r="E169" s="175" t="s">
        <v>484</v>
      </c>
      <c r="F169" s="176" t="s">
        <v>485</v>
      </c>
      <c r="G169" s="177" t="s">
        <v>463</v>
      </c>
      <c r="H169" s="178">
        <v>1</v>
      </c>
      <c r="I169" s="179"/>
      <c r="J169" s="180">
        <f t="shared" si="30"/>
        <v>0</v>
      </c>
      <c r="K169" s="176" t="s">
        <v>21</v>
      </c>
      <c r="L169" s="59"/>
      <c r="M169" s="181" t="s">
        <v>21</v>
      </c>
      <c r="N169" s="182" t="s">
        <v>42</v>
      </c>
      <c r="O169" s="40"/>
      <c r="P169" s="183">
        <f t="shared" si="31"/>
        <v>0</v>
      </c>
      <c r="Q169" s="183">
        <v>0</v>
      </c>
      <c r="R169" s="183">
        <f t="shared" si="32"/>
        <v>0</v>
      </c>
      <c r="S169" s="183">
        <v>0</v>
      </c>
      <c r="T169" s="184">
        <f t="shared" si="33"/>
        <v>0</v>
      </c>
      <c r="AR169" s="22" t="s">
        <v>178</v>
      </c>
      <c r="AT169" s="22" t="s">
        <v>138</v>
      </c>
      <c r="AU169" s="22" t="s">
        <v>71</v>
      </c>
      <c r="AY169" s="22" t="s">
        <v>143</v>
      </c>
      <c r="BE169" s="185">
        <f t="shared" si="34"/>
        <v>0</v>
      </c>
      <c r="BF169" s="185">
        <f t="shared" si="35"/>
        <v>0</v>
      </c>
      <c r="BG169" s="185">
        <f t="shared" si="36"/>
        <v>0</v>
      </c>
      <c r="BH169" s="185">
        <f t="shared" si="37"/>
        <v>0</v>
      </c>
      <c r="BI169" s="185">
        <f t="shared" si="38"/>
        <v>0</v>
      </c>
      <c r="BJ169" s="22" t="s">
        <v>79</v>
      </c>
      <c r="BK169" s="185">
        <f t="shared" si="39"/>
        <v>0</v>
      </c>
      <c r="BL169" s="22" t="s">
        <v>178</v>
      </c>
      <c r="BM169" s="22" t="s">
        <v>486</v>
      </c>
    </row>
    <row r="170" spans="2:65" s="1" customFormat="1" ht="25.5" customHeight="1">
      <c r="B170" s="39"/>
      <c r="C170" s="174" t="s">
        <v>71</v>
      </c>
      <c r="D170" s="174" t="s">
        <v>138</v>
      </c>
      <c r="E170" s="175" t="s">
        <v>487</v>
      </c>
      <c r="F170" s="176" t="s">
        <v>488</v>
      </c>
      <c r="G170" s="177" t="s">
        <v>489</v>
      </c>
      <c r="H170" s="178">
        <v>1</v>
      </c>
      <c r="I170" s="179"/>
      <c r="J170" s="180">
        <f t="shared" si="30"/>
        <v>0</v>
      </c>
      <c r="K170" s="176" t="s">
        <v>21</v>
      </c>
      <c r="L170" s="59"/>
      <c r="M170" s="181" t="s">
        <v>21</v>
      </c>
      <c r="N170" s="241" t="s">
        <v>42</v>
      </c>
      <c r="O170" s="242"/>
      <c r="P170" s="243">
        <f t="shared" si="31"/>
        <v>0</v>
      </c>
      <c r="Q170" s="243">
        <v>0</v>
      </c>
      <c r="R170" s="243">
        <f t="shared" si="32"/>
        <v>0</v>
      </c>
      <c r="S170" s="243">
        <v>0</v>
      </c>
      <c r="T170" s="244">
        <f t="shared" si="33"/>
        <v>0</v>
      </c>
      <c r="AR170" s="22" t="s">
        <v>178</v>
      </c>
      <c r="AT170" s="22" t="s">
        <v>138</v>
      </c>
      <c r="AU170" s="22" t="s">
        <v>71</v>
      </c>
      <c r="AY170" s="22" t="s">
        <v>143</v>
      </c>
      <c r="BE170" s="185">
        <f t="shared" si="34"/>
        <v>0</v>
      </c>
      <c r="BF170" s="185">
        <f t="shared" si="35"/>
        <v>0</v>
      </c>
      <c r="BG170" s="185">
        <f t="shared" si="36"/>
        <v>0</v>
      </c>
      <c r="BH170" s="185">
        <f t="shared" si="37"/>
        <v>0</v>
      </c>
      <c r="BI170" s="185">
        <f t="shared" si="38"/>
        <v>0</v>
      </c>
      <c r="BJ170" s="22" t="s">
        <v>79</v>
      </c>
      <c r="BK170" s="185">
        <f t="shared" si="39"/>
        <v>0</v>
      </c>
      <c r="BL170" s="22" t="s">
        <v>178</v>
      </c>
      <c r="BM170" s="22" t="s">
        <v>490</v>
      </c>
    </row>
    <row r="171" spans="2:65" s="1" customFormat="1" ht="6.95" customHeight="1">
      <c r="B171" s="54"/>
      <c r="C171" s="55"/>
      <c r="D171" s="55"/>
      <c r="E171" s="55"/>
      <c r="F171" s="55"/>
      <c r="G171" s="55"/>
      <c r="H171" s="55"/>
      <c r="I171" s="137"/>
      <c r="J171" s="55"/>
      <c r="K171" s="55"/>
      <c r="L171" s="59"/>
    </row>
  </sheetData>
  <sheetProtection algorithmName="SHA-512" hashValue="7EpjPzkzSJiVU9IcTp84Wtr7QNsLUQBcCh9EUUTlFkV270jiWUSiXjDNEmCSXtAow+4a94t2Wf1NjX7u3fzPZg==" saltValue="BkJngiIhSuLAwdSQ56t4vmGb6UVSybncgZzWp8u9xKLNig6ej01IFUE3UjNLWL0ylGAplnoJAT3uzIQK2uKZlA==" spinCount="100000" sheet="1" objects="1" scenarios="1" formatColumns="0" formatRows="0" autoFilter="0"/>
  <autoFilter ref="C75:K170"/>
  <mergeCells count="10">
    <mergeCell ref="J51:J52"/>
    <mergeCell ref="E66:H66"/>
    <mergeCell ref="E68:H6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99</v>
      </c>
      <c r="G1" s="370" t="s">
        <v>100</v>
      </c>
      <c r="H1" s="370"/>
      <c r="I1" s="113"/>
      <c r="J1" s="112" t="s">
        <v>101</v>
      </c>
      <c r="K1" s="111" t="s">
        <v>102</v>
      </c>
      <c r="L1" s="112" t="s">
        <v>103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22" t="s">
        <v>87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81</v>
      </c>
    </row>
    <row r="4" spans="1:70" ht="36.950000000000003" customHeight="1">
      <c r="B4" s="26"/>
      <c r="C4" s="27"/>
      <c r="D4" s="28" t="s">
        <v>104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2" t="str">
        <f>'Rekapitulace stavby'!K6</f>
        <v>STAVEBNÍ ÚPRAVY OBJEKTU DPO VOZOVNA PRO TRAMVAJOVÝ SIMULÁTOR</v>
      </c>
      <c r="F7" s="363"/>
      <c r="G7" s="363"/>
      <c r="H7" s="363"/>
      <c r="I7" s="115"/>
      <c r="J7" s="27"/>
      <c r="K7" s="29"/>
    </row>
    <row r="8" spans="1:70" s="1" customFormat="1">
      <c r="B8" s="39"/>
      <c r="C8" s="40"/>
      <c r="D8" s="35" t="s">
        <v>105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4" t="s">
        <v>491</v>
      </c>
      <c r="F9" s="365"/>
      <c r="G9" s="365"/>
      <c r="H9" s="365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271</v>
      </c>
      <c r="G12" s="40"/>
      <c r="H12" s="40"/>
      <c r="I12" s="117" t="s">
        <v>25</v>
      </c>
      <c r="J12" s="118" t="str">
        <f>'Rekapitulace stavby'!AN8</f>
        <v>3. 8. 2020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>DPO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>SPAN s.r.o.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36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31" t="s">
        <v>21</v>
      </c>
      <c r="F24" s="331"/>
      <c r="G24" s="331"/>
      <c r="H24" s="331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37</v>
      </c>
      <c r="E27" s="40"/>
      <c r="F27" s="40"/>
      <c r="G27" s="40"/>
      <c r="H27" s="40"/>
      <c r="I27" s="116"/>
      <c r="J27" s="126">
        <f>ROUND(J76,2)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39</v>
      </c>
      <c r="G29" s="40"/>
      <c r="H29" s="40"/>
      <c r="I29" s="127" t="s">
        <v>38</v>
      </c>
      <c r="J29" s="44" t="s">
        <v>40</v>
      </c>
      <c r="K29" s="43"/>
    </row>
    <row r="30" spans="2:11" s="1" customFormat="1" ht="14.45" customHeight="1">
      <c r="B30" s="39"/>
      <c r="C30" s="40"/>
      <c r="D30" s="47" t="s">
        <v>41</v>
      </c>
      <c r="E30" s="47" t="s">
        <v>42</v>
      </c>
      <c r="F30" s="128">
        <f>ROUND(SUM(BE76:BE82), 2)</f>
        <v>0</v>
      </c>
      <c r="G30" s="40"/>
      <c r="H30" s="40"/>
      <c r="I30" s="129">
        <v>0.21</v>
      </c>
      <c r="J30" s="128">
        <f>ROUND(ROUND((SUM(BE76:BE82)),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43</v>
      </c>
      <c r="F31" s="128">
        <f>ROUND(SUM(BF76:BF82), 2)</f>
        <v>0</v>
      </c>
      <c r="G31" s="40"/>
      <c r="H31" s="40"/>
      <c r="I31" s="129">
        <v>0.15</v>
      </c>
      <c r="J31" s="128">
        <f>ROUND(ROUND((SUM(BF76:BF82)),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44</v>
      </c>
      <c r="F32" s="128">
        <f>ROUND(SUM(BG76:BG82),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45</v>
      </c>
      <c r="F33" s="128">
        <f>ROUND(SUM(BH76:BH82),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46</v>
      </c>
      <c r="F34" s="128">
        <f>ROUND(SUM(BI76:BI82),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47</v>
      </c>
      <c r="E36" s="77"/>
      <c r="F36" s="77"/>
      <c r="G36" s="132" t="s">
        <v>48</v>
      </c>
      <c r="H36" s="133" t="s">
        <v>49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109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2" t="str">
        <f>E7</f>
        <v>STAVEBNÍ ÚPRAVY OBJEKTU DPO VOZOVNA PRO TRAMVAJOVÝ SIMULÁTOR</v>
      </c>
      <c r="F45" s="363"/>
      <c r="G45" s="363"/>
      <c r="H45" s="363"/>
      <c r="I45" s="116"/>
      <c r="J45" s="40"/>
      <c r="K45" s="43"/>
    </row>
    <row r="46" spans="2:11" s="1" customFormat="1" ht="14.45" customHeight="1">
      <c r="B46" s="39"/>
      <c r="C46" s="35" t="s">
        <v>105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4" t="str">
        <f>E9</f>
        <v>VZDUCHOTECHNIKA - VZT 1 - POM OCNÉ PRÁCE</v>
      </c>
      <c r="F47" s="365"/>
      <c r="G47" s="365"/>
      <c r="H47" s="365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3. 8. 2020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27</v>
      </c>
      <c r="D51" s="40"/>
      <c r="E51" s="40"/>
      <c r="F51" s="33" t="str">
        <f>E15</f>
        <v>DPO</v>
      </c>
      <c r="G51" s="40"/>
      <c r="H51" s="40"/>
      <c r="I51" s="117" t="s">
        <v>33</v>
      </c>
      <c r="J51" s="331" t="str">
        <f>E21</f>
        <v>SPAN s.r.o.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6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110</v>
      </c>
      <c r="D54" s="130"/>
      <c r="E54" s="130"/>
      <c r="F54" s="130"/>
      <c r="G54" s="130"/>
      <c r="H54" s="130"/>
      <c r="I54" s="143"/>
      <c r="J54" s="144" t="s">
        <v>111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112</v>
      </c>
      <c r="D56" s="40"/>
      <c r="E56" s="40"/>
      <c r="F56" s="40"/>
      <c r="G56" s="40"/>
      <c r="H56" s="40"/>
      <c r="I56" s="116"/>
      <c r="J56" s="126">
        <f>J76</f>
        <v>0</v>
      </c>
      <c r="K56" s="43"/>
      <c r="AU56" s="22" t="s">
        <v>113</v>
      </c>
    </row>
    <row r="57" spans="2:47" s="1" customFormat="1" ht="21.75" customHeight="1">
      <c r="B57" s="39"/>
      <c r="C57" s="40"/>
      <c r="D57" s="40"/>
      <c r="E57" s="40"/>
      <c r="F57" s="40"/>
      <c r="G57" s="40"/>
      <c r="H57" s="40"/>
      <c r="I57" s="116"/>
      <c r="J57" s="40"/>
      <c r="K57" s="43"/>
    </row>
    <row r="58" spans="2:47" s="1" customFormat="1" ht="6.95" customHeight="1">
      <c r="B58" s="54"/>
      <c r="C58" s="55"/>
      <c r="D58" s="55"/>
      <c r="E58" s="55"/>
      <c r="F58" s="55"/>
      <c r="G58" s="55"/>
      <c r="H58" s="55"/>
      <c r="I58" s="137"/>
      <c r="J58" s="55"/>
      <c r="K58" s="56"/>
    </row>
    <row r="62" spans="2:47" s="1" customFormat="1" ht="6.95" customHeight="1">
      <c r="B62" s="57"/>
      <c r="C62" s="58"/>
      <c r="D62" s="58"/>
      <c r="E62" s="58"/>
      <c r="F62" s="58"/>
      <c r="G62" s="58"/>
      <c r="H62" s="58"/>
      <c r="I62" s="140"/>
      <c r="J62" s="58"/>
      <c r="K62" s="58"/>
      <c r="L62" s="59"/>
    </row>
    <row r="63" spans="2:47" s="1" customFormat="1" ht="36.950000000000003" customHeight="1">
      <c r="B63" s="39"/>
      <c r="C63" s="60" t="s">
        <v>124</v>
      </c>
      <c r="D63" s="61"/>
      <c r="E63" s="61"/>
      <c r="F63" s="61"/>
      <c r="G63" s="61"/>
      <c r="H63" s="61"/>
      <c r="I63" s="161"/>
      <c r="J63" s="61"/>
      <c r="K63" s="61"/>
      <c r="L63" s="59"/>
    </row>
    <row r="64" spans="2:47" s="1" customFormat="1" ht="6.95" customHeight="1">
      <c r="B64" s="39"/>
      <c r="C64" s="61"/>
      <c r="D64" s="61"/>
      <c r="E64" s="61"/>
      <c r="F64" s="61"/>
      <c r="G64" s="61"/>
      <c r="H64" s="61"/>
      <c r="I64" s="161"/>
      <c r="J64" s="61"/>
      <c r="K64" s="61"/>
      <c r="L64" s="59"/>
    </row>
    <row r="65" spans="2:65" s="1" customFormat="1" ht="14.45" customHeight="1">
      <c r="B65" s="39"/>
      <c r="C65" s="63" t="s">
        <v>18</v>
      </c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16.5" customHeight="1">
      <c r="B66" s="39"/>
      <c r="C66" s="61"/>
      <c r="D66" s="61"/>
      <c r="E66" s="367" t="str">
        <f>E7</f>
        <v>STAVEBNÍ ÚPRAVY OBJEKTU DPO VOZOVNA PRO TRAMVAJOVÝ SIMULÁTOR</v>
      </c>
      <c r="F66" s="368"/>
      <c r="G66" s="368"/>
      <c r="H66" s="368"/>
      <c r="I66" s="161"/>
      <c r="J66" s="61"/>
      <c r="K66" s="61"/>
      <c r="L66" s="59"/>
    </row>
    <row r="67" spans="2:65" s="1" customFormat="1" ht="14.45" customHeight="1">
      <c r="B67" s="39"/>
      <c r="C67" s="63" t="s">
        <v>105</v>
      </c>
      <c r="D67" s="61"/>
      <c r="E67" s="61"/>
      <c r="F67" s="61"/>
      <c r="G67" s="61"/>
      <c r="H67" s="61"/>
      <c r="I67" s="161"/>
      <c r="J67" s="61"/>
      <c r="K67" s="61"/>
      <c r="L67" s="59"/>
    </row>
    <row r="68" spans="2:65" s="1" customFormat="1" ht="17.25" customHeight="1">
      <c r="B68" s="39"/>
      <c r="C68" s="61"/>
      <c r="D68" s="61"/>
      <c r="E68" s="342" t="str">
        <f>E9</f>
        <v>VZDUCHOTECHNIKA - VZT 1 - POM OCNÉ PRÁCE</v>
      </c>
      <c r="F68" s="369"/>
      <c r="G68" s="369"/>
      <c r="H68" s="369"/>
      <c r="I68" s="161"/>
      <c r="J68" s="61"/>
      <c r="K68" s="61"/>
      <c r="L68" s="59"/>
    </row>
    <row r="69" spans="2:65" s="1" customFormat="1" ht="6.95" customHeight="1">
      <c r="B69" s="39"/>
      <c r="C69" s="61"/>
      <c r="D69" s="61"/>
      <c r="E69" s="61"/>
      <c r="F69" s="61"/>
      <c r="G69" s="61"/>
      <c r="H69" s="61"/>
      <c r="I69" s="161"/>
      <c r="J69" s="61"/>
      <c r="K69" s="61"/>
      <c r="L69" s="59"/>
    </row>
    <row r="70" spans="2:65" s="1" customFormat="1" ht="18" customHeight="1">
      <c r="B70" s="39"/>
      <c r="C70" s="63" t="s">
        <v>23</v>
      </c>
      <c r="D70" s="61"/>
      <c r="E70" s="61"/>
      <c r="F70" s="162" t="str">
        <f>F12</f>
        <v xml:space="preserve"> </v>
      </c>
      <c r="G70" s="61"/>
      <c r="H70" s="61"/>
      <c r="I70" s="163" t="s">
        <v>25</v>
      </c>
      <c r="J70" s="71" t="str">
        <f>IF(J12="","",J12)</f>
        <v>3. 8. 2020</v>
      </c>
      <c r="K70" s="61"/>
      <c r="L70" s="59"/>
    </row>
    <row r="71" spans="2:65" s="1" customFormat="1" ht="6.95" customHeight="1">
      <c r="B71" s="39"/>
      <c r="C71" s="61"/>
      <c r="D71" s="61"/>
      <c r="E71" s="61"/>
      <c r="F71" s="61"/>
      <c r="G71" s="61"/>
      <c r="H71" s="61"/>
      <c r="I71" s="161"/>
      <c r="J71" s="61"/>
      <c r="K71" s="61"/>
      <c r="L71" s="59"/>
    </row>
    <row r="72" spans="2:65" s="1" customFormat="1">
      <c r="B72" s="39"/>
      <c r="C72" s="63" t="s">
        <v>27</v>
      </c>
      <c r="D72" s="61"/>
      <c r="E72" s="61"/>
      <c r="F72" s="162" t="str">
        <f>E15</f>
        <v>DPO</v>
      </c>
      <c r="G72" s="61"/>
      <c r="H72" s="61"/>
      <c r="I72" s="163" t="s">
        <v>33</v>
      </c>
      <c r="J72" s="162" t="str">
        <f>E21</f>
        <v>SPAN s.r.o.</v>
      </c>
      <c r="K72" s="61"/>
      <c r="L72" s="59"/>
    </row>
    <row r="73" spans="2:65" s="1" customFormat="1" ht="14.45" customHeight="1">
      <c r="B73" s="39"/>
      <c r="C73" s="63" t="s">
        <v>31</v>
      </c>
      <c r="D73" s="61"/>
      <c r="E73" s="61"/>
      <c r="F73" s="162" t="str">
        <f>IF(E18="","",E18)</f>
        <v/>
      </c>
      <c r="G73" s="61"/>
      <c r="H73" s="61"/>
      <c r="I73" s="161"/>
      <c r="J73" s="61"/>
      <c r="K73" s="61"/>
      <c r="L73" s="59"/>
    </row>
    <row r="74" spans="2:65" s="1" customFormat="1" ht="10.35" customHeight="1">
      <c r="B74" s="39"/>
      <c r="C74" s="61"/>
      <c r="D74" s="61"/>
      <c r="E74" s="61"/>
      <c r="F74" s="61"/>
      <c r="G74" s="61"/>
      <c r="H74" s="61"/>
      <c r="I74" s="161"/>
      <c r="J74" s="61"/>
      <c r="K74" s="61"/>
      <c r="L74" s="59"/>
    </row>
    <row r="75" spans="2:65" s="9" customFormat="1" ht="29.25" customHeight="1">
      <c r="B75" s="164"/>
      <c r="C75" s="165" t="s">
        <v>125</v>
      </c>
      <c r="D75" s="166" t="s">
        <v>56</v>
      </c>
      <c r="E75" s="166" t="s">
        <v>52</v>
      </c>
      <c r="F75" s="166" t="s">
        <v>126</v>
      </c>
      <c r="G75" s="166" t="s">
        <v>127</v>
      </c>
      <c r="H75" s="166" t="s">
        <v>128</v>
      </c>
      <c r="I75" s="167" t="s">
        <v>129</v>
      </c>
      <c r="J75" s="166" t="s">
        <v>111</v>
      </c>
      <c r="K75" s="168" t="s">
        <v>130</v>
      </c>
      <c r="L75" s="169"/>
      <c r="M75" s="79" t="s">
        <v>131</v>
      </c>
      <c r="N75" s="80" t="s">
        <v>41</v>
      </c>
      <c r="O75" s="80" t="s">
        <v>132</v>
      </c>
      <c r="P75" s="80" t="s">
        <v>133</v>
      </c>
      <c r="Q75" s="80" t="s">
        <v>134</v>
      </c>
      <c r="R75" s="80" t="s">
        <v>135</v>
      </c>
      <c r="S75" s="80" t="s">
        <v>136</v>
      </c>
      <c r="T75" s="81" t="s">
        <v>137</v>
      </c>
    </row>
    <row r="76" spans="2:65" s="1" customFormat="1" ht="29.25" customHeight="1">
      <c r="B76" s="39"/>
      <c r="C76" s="85" t="s">
        <v>112</v>
      </c>
      <c r="D76" s="61"/>
      <c r="E76" s="61"/>
      <c r="F76" s="61"/>
      <c r="G76" s="61"/>
      <c r="H76" s="61"/>
      <c r="I76" s="161"/>
      <c r="J76" s="170">
        <f>BK76</f>
        <v>0</v>
      </c>
      <c r="K76" s="61"/>
      <c r="L76" s="59"/>
      <c r="M76" s="82"/>
      <c r="N76" s="83"/>
      <c r="O76" s="83"/>
      <c r="P76" s="171">
        <f>SUM(P77:P82)</f>
        <v>0</v>
      </c>
      <c r="Q76" s="83"/>
      <c r="R76" s="171">
        <f>SUM(R77:R82)</f>
        <v>0</v>
      </c>
      <c r="S76" s="83"/>
      <c r="T76" s="172">
        <f>SUM(T77:T82)</f>
        <v>0</v>
      </c>
      <c r="AT76" s="22" t="s">
        <v>70</v>
      </c>
      <c r="AU76" s="22" t="s">
        <v>113</v>
      </c>
      <c r="BK76" s="173">
        <f>SUM(BK77:BK82)</f>
        <v>0</v>
      </c>
    </row>
    <row r="77" spans="2:65" s="1" customFormat="1" ht="16.5" customHeight="1">
      <c r="B77" s="39"/>
      <c r="C77" s="174" t="s">
        <v>79</v>
      </c>
      <c r="D77" s="174" t="s">
        <v>138</v>
      </c>
      <c r="E77" s="175" t="s">
        <v>492</v>
      </c>
      <c r="F77" s="176" t="s">
        <v>493</v>
      </c>
      <c r="G77" s="177" t="s">
        <v>463</v>
      </c>
      <c r="H77" s="178">
        <v>1</v>
      </c>
      <c r="I77" s="179"/>
      <c r="J77" s="180">
        <f t="shared" ref="J77:J82" si="0">ROUND(I77*H77,2)</f>
        <v>0</v>
      </c>
      <c r="K77" s="176" t="s">
        <v>21</v>
      </c>
      <c r="L77" s="59"/>
      <c r="M77" s="181" t="s">
        <v>21</v>
      </c>
      <c r="N77" s="182" t="s">
        <v>42</v>
      </c>
      <c r="O77" s="40"/>
      <c r="P77" s="183">
        <f t="shared" ref="P77:P82" si="1">O77*H77</f>
        <v>0</v>
      </c>
      <c r="Q77" s="183">
        <v>0</v>
      </c>
      <c r="R77" s="183">
        <f t="shared" ref="R77:R82" si="2">Q77*H77</f>
        <v>0</v>
      </c>
      <c r="S77" s="183">
        <v>0</v>
      </c>
      <c r="T77" s="184">
        <f t="shared" ref="T77:T82" si="3">S77*H77</f>
        <v>0</v>
      </c>
      <c r="AR77" s="22" t="s">
        <v>326</v>
      </c>
      <c r="AT77" s="22" t="s">
        <v>138</v>
      </c>
      <c r="AU77" s="22" t="s">
        <v>71</v>
      </c>
      <c r="AY77" s="22" t="s">
        <v>143</v>
      </c>
      <c r="BE77" s="185">
        <f t="shared" ref="BE77:BE82" si="4">IF(N77="základní",J77,0)</f>
        <v>0</v>
      </c>
      <c r="BF77" s="185">
        <f t="shared" ref="BF77:BF82" si="5">IF(N77="snížená",J77,0)</f>
        <v>0</v>
      </c>
      <c r="BG77" s="185">
        <f t="shared" ref="BG77:BG82" si="6">IF(N77="zákl. přenesená",J77,0)</f>
        <v>0</v>
      </c>
      <c r="BH77" s="185">
        <f t="shared" ref="BH77:BH82" si="7">IF(N77="sníž. přenesená",J77,0)</f>
        <v>0</v>
      </c>
      <c r="BI77" s="185">
        <f t="shared" ref="BI77:BI82" si="8">IF(N77="nulová",J77,0)</f>
        <v>0</v>
      </c>
      <c r="BJ77" s="22" t="s">
        <v>79</v>
      </c>
      <c r="BK77" s="185">
        <f t="shared" ref="BK77:BK82" si="9">ROUND(I77*H77,2)</f>
        <v>0</v>
      </c>
      <c r="BL77" s="22" t="s">
        <v>326</v>
      </c>
      <c r="BM77" s="22" t="s">
        <v>81</v>
      </c>
    </row>
    <row r="78" spans="2:65" s="1" customFormat="1" ht="16.5" customHeight="1">
      <c r="B78" s="39"/>
      <c r="C78" s="174" t="s">
        <v>81</v>
      </c>
      <c r="D78" s="174" t="s">
        <v>138</v>
      </c>
      <c r="E78" s="175" t="s">
        <v>494</v>
      </c>
      <c r="F78" s="176" t="s">
        <v>495</v>
      </c>
      <c r="G78" s="177" t="s">
        <v>463</v>
      </c>
      <c r="H78" s="178">
        <v>1</v>
      </c>
      <c r="I78" s="179"/>
      <c r="J78" s="180">
        <f t="shared" si="0"/>
        <v>0</v>
      </c>
      <c r="K78" s="176" t="s">
        <v>21</v>
      </c>
      <c r="L78" s="59"/>
      <c r="M78" s="181" t="s">
        <v>21</v>
      </c>
      <c r="N78" s="182" t="s">
        <v>42</v>
      </c>
      <c r="O78" s="40"/>
      <c r="P78" s="183">
        <f t="shared" si="1"/>
        <v>0</v>
      </c>
      <c r="Q78" s="183">
        <v>0</v>
      </c>
      <c r="R78" s="183">
        <f t="shared" si="2"/>
        <v>0</v>
      </c>
      <c r="S78" s="183">
        <v>0</v>
      </c>
      <c r="T78" s="184">
        <f t="shared" si="3"/>
        <v>0</v>
      </c>
      <c r="AR78" s="22" t="s">
        <v>326</v>
      </c>
      <c r="AT78" s="22" t="s">
        <v>138</v>
      </c>
      <c r="AU78" s="22" t="s">
        <v>71</v>
      </c>
      <c r="AY78" s="22" t="s">
        <v>143</v>
      </c>
      <c r="BE78" s="185">
        <f t="shared" si="4"/>
        <v>0</v>
      </c>
      <c r="BF78" s="185">
        <f t="shared" si="5"/>
        <v>0</v>
      </c>
      <c r="BG78" s="185">
        <f t="shared" si="6"/>
        <v>0</v>
      </c>
      <c r="BH78" s="185">
        <f t="shared" si="7"/>
        <v>0</v>
      </c>
      <c r="BI78" s="185">
        <f t="shared" si="8"/>
        <v>0</v>
      </c>
      <c r="BJ78" s="22" t="s">
        <v>79</v>
      </c>
      <c r="BK78" s="185">
        <f t="shared" si="9"/>
        <v>0</v>
      </c>
      <c r="BL78" s="22" t="s">
        <v>326</v>
      </c>
      <c r="BM78" s="22" t="s">
        <v>142</v>
      </c>
    </row>
    <row r="79" spans="2:65" s="1" customFormat="1" ht="16.5" customHeight="1">
      <c r="B79" s="39"/>
      <c r="C79" s="174" t="s">
        <v>155</v>
      </c>
      <c r="D79" s="174" t="s">
        <v>138</v>
      </c>
      <c r="E79" s="175" t="s">
        <v>496</v>
      </c>
      <c r="F79" s="176" t="s">
        <v>497</v>
      </c>
      <c r="G79" s="177" t="s">
        <v>463</v>
      </c>
      <c r="H79" s="178">
        <v>1</v>
      </c>
      <c r="I79" s="179"/>
      <c r="J79" s="180">
        <f t="shared" si="0"/>
        <v>0</v>
      </c>
      <c r="K79" s="176" t="s">
        <v>21</v>
      </c>
      <c r="L79" s="59"/>
      <c r="M79" s="181" t="s">
        <v>21</v>
      </c>
      <c r="N79" s="182" t="s">
        <v>42</v>
      </c>
      <c r="O79" s="40"/>
      <c r="P79" s="183">
        <f t="shared" si="1"/>
        <v>0</v>
      </c>
      <c r="Q79" s="183">
        <v>0</v>
      </c>
      <c r="R79" s="183">
        <f t="shared" si="2"/>
        <v>0</v>
      </c>
      <c r="S79" s="183">
        <v>0</v>
      </c>
      <c r="T79" s="184">
        <f t="shared" si="3"/>
        <v>0</v>
      </c>
      <c r="AR79" s="22" t="s">
        <v>326</v>
      </c>
      <c r="AT79" s="22" t="s">
        <v>138</v>
      </c>
      <c r="AU79" s="22" t="s">
        <v>71</v>
      </c>
      <c r="AY79" s="22" t="s">
        <v>143</v>
      </c>
      <c r="BE79" s="185">
        <f t="shared" si="4"/>
        <v>0</v>
      </c>
      <c r="BF79" s="185">
        <f t="shared" si="5"/>
        <v>0</v>
      </c>
      <c r="BG79" s="185">
        <f t="shared" si="6"/>
        <v>0</v>
      </c>
      <c r="BH79" s="185">
        <f t="shared" si="7"/>
        <v>0</v>
      </c>
      <c r="BI79" s="185">
        <f t="shared" si="8"/>
        <v>0</v>
      </c>
      <c r="BJ79" s="22" t="s">
        <v>79</v>
      </c>
      <c r="BK79" s="185">
        <f t="shared" si="9"/>
        <v>0</v>
      </c>
      <c r="BL79" s="22" t="s">
        <v>326</v>
      </c>
      <c r="BM79" s="22" t="s">
        <v>154</v>
      </c>
    </row>
    <row r="80" spans="2:65" s="1" customFormat="1" ht="16.5" customHeight="1">
      <c r="B80" s="39"/>
      <c r="C80" s="174" t="s">
        <v>142</v>
      </c>
      <c r="D80" s="174" t="s">
        <v>138</v>
      </c>
      <c r="E80" s="175" t="s">
        <v>498</v>
      </c>
      <c r="F80" s="176" t="s">
        <v>499</v>
      </c>
      <c r="G80" s="177" t="s">
        <v>463</v>
      </c>
      <c r="H80" s="178">
        <v>1</v>
      </c>
      <c r="I80" s="179"/>
      <c r="J80" s="180">
        <f t="shared" si="0"/>
        <v>0</v>
      </c>
      <c r="K80" s="176" t="s">
        <v>21</v>
      </c>
      <c r="L80" s="59"/>
      <c r="M80" s="181" t="s">
        <v>21</v>
      </c>
      <c r="N80" s="182" t="s">
        <v>42</v>
      </c>
      <c r="O80" s="40"/>
      <c r="P80" s="183">
        <f t="shared" si="1"/>
        <v>0</v>
      </c>
      <c r="Q80" s="183">
        <v>0</v>
      </c>
      <c r="R80" s="183">
        <f t="shared" si="2"/>
        <v>0</v>
      </c>
      <c r="S80" s="183">
        <v>0</v>
      </c>
      <c r="T80" s="184">
        <f t="shared" si="3"/>
        <v>0</v>
      </c>
      <c r="AR80" s="22" t="s">
        <v>326</v>
      </c>
      <c r="AT80" s="22" t="s">
        <v>138</v>
      </c>
      <c r="AU80" s="22" t="s">
        <v>71</v>
      </c>
      <c r="AY80" s="22" t="s">
        <v>143</v>
      </c>
      <c r="BE80" s="185">
        <f t="shared" si="4"/>
        <v>0</v>
      </c>
      <c r="BF80" s="185">
        <f t="shared" si="5"/>
        <v>0</v>
      </c>
      <c r="BG80" s="185">
        <f t="shared" si="6"/>
        <v>0</v>
      </c>
      <c r="BH80" s="185">
        <f t="shared" si="7"/>
        <v>0</v>
      </c>
      <c r="BI80" s="185">
        <f t="shared" si="8"/>
        <v>0</v>
      </c>
      <c r="BJ80" s="22" t="s">
        <v>79</v>
      </c>
      <c r="BK80" s="185">
        <f t="shared" si="9"/>
        <v>0</v>
      </c>
      <c r="BL80" s="22" t="s">
        <v>326</v>
      </c>
      <c r="BM80" s="22" t="s">
        <v>158</v>
      </c>
    </row>
    <row r="81" spans="2:65" s="1" customFormat="1" ht="16.5" customHeight="1">
      <c r="B81" s="39"/>
      <c r="C81" s="174" t="s">
        <v>165</v>
      </c>
      <c r="D81" s="174" t="s">
        <v>138</v>
      </c>
      <c r="E81" s="175" t="s">
        <v>500</v>
      </c>
      <c r="F81" s="176" t="s">
        <v>501</v>
      </c>
      <c r="G81" s="177" t="s">
        <v>463</v>
      </c>
      <c r="H81" s="178">
        <v>1</v>
      </c>
      <c r="I81" s="179"/>
      <c r="J81" s="180">
        <f t="shared" si="0"/>
        <v>0</v>
      </c>
      <c r="K81" s="176" t="s">
        <v>21</v>
      </c>
      <c r="L81" s="59"/>
      <c r="M81" s="181" t="s">
        <v>21</v>
      </c>
      <c r="N81" s="182" t="s">
        <v>42</v>
      </c>
      <c r="O81" s="40"/>
      <c r="P81" s="183">
        <f t="shared" si="1"/>
        <v>0</v>
      </c>
      <c r="Q81" s="183">
        <v>0</v>
      </c>
      <c r="R81" s="183">
        <f t="shared" si="2"/>
        <v>0</v>
      </c>
      <c r="S81" s="183">
        <v>0</v>
      </c>
      <c r="T81" s="184">
        <f t="shared" si="3"/>
        <v>0</v>
      </c>
      <c r="AR81" s="22" t="s">
        <v>326</v>
      </c>
      <c r="AT81" s="22" t="s">
        <v>138</v>
      </c>
      <c r="AU81" s="22" t="s">
        <v>71</v>
      </c>
      <c r="AY81" s="22" t="s">
        <v>143</v>
      </c>
      <c r="BE81" s="185">
        <f t="shared" si="4"/>
        <v>0</v>
      </c>
      <c r="BF81" s="185">
        <f t="shared" si="5"/>
        <v>0</v>
      </c>
      <c r="BG81" s="185">
        <f t="shared" si="6"/>
        <v>0</v>
      </c>
      <c r="BH81" s="185">
        <f t="shared" si="7"/>
        <v>0</v>
      </c>
      <c r="BI81" s="185">
        <f t="shared" si="8"/>
        <v>0</v>
      </c>
      <c r="BJ81" s="22" t="s">
        <v>79</v>
      </c>
      <c r="BK81" s="185">
        <f t="shared" si="9"/>
        <v>0</v>
      </c>
      <c r="BL81" s="22" t="s">
        <v>326</v>
      </c>
      <c r="BM81" s="22" t="s">
        <v>164</v>
      </c>
    </row>
    <row r="82" spans="2:65" s="1" customFormat="1" ht="16.5" customHeight="1">
      <c r="B82" s="39"/>
      <c r="C82" s="174" t="s">
        <v>154</v>
      </c>
      <c r="D82" s="174" t="s">
        <v>138</v>
      </c>
      <c r="E82" s="175" t="s">
        <v>502</v>
      </c>
      <c r="F82" s="176" t="s">
        <v>503</v>
      </c>
      <c r="G82" s="177" t="s">
        <v>463</v>
      </c>
      <c r="H82" s="178">
        <v>1</v>
      </c>
      <c r="I82" s="179"/>
      <c r="J82" s="180">
        <f t="shared" si="0"/>
        <v>0</v>
      </c>
      <c r="K82" s="176" t="s">
        <v>21</v>
      </c>
      <c r="L82" s="59"/>
      <c r="M82" s="181" t="s">
        <v>21</v>
      </c>
      <c r="N82" s="241" t="s">
        <v>42</v>
      </c>
      <c r="O82" s="242"/>
      <c r="P82" s="243">
        <f t="shared" si="1"/>
        <v>0</v>
      </c>
      <c r="Q82" s="243">
        <v>0</v>
      </c>
      <c r="R82" s="243">
        <f t="shared" si="2"/>
        <v>0</v>
      </c>
      <c r="S82" s="243">
        <v>0</v>
      </c>
      <c r="T82" s="244">
        <f t="shared" si="3"/>
        <v>0</v>
      </c>
      <c r="AR82" s="22" t="s">
        <v>326</v>
      </c>
      <c r="AT82" s="22" t="s">
        <v>138</v>
      </c>
      <c r="AU82" s="22" t="s">
        <v>71</v>
      </c>
      <c r="AY82" s="22" t="s">
        <v>143</v>
      </c>
      <c r="BE82" s="185">
        <f t="shared" si="4"/>
        <v>0</v>
      </c>
      <c r="BF82" s="185">
        <f t="shared" si="5"/>
        <v>0</v>
      </c>
      <c r="BG82" s="185">
        <f t="shared" si="6"/>
        <v>0</v>
      </c>
      <c r="BH82" s="185">
        <f t="shared" si="7"/>
        <v>0</v>
      </c>
      <c r="BI82" s="185">
        <f t="shared" si="8"/>
        <v>0</v>
      </c>
      <c r="BJ82" s="22" t="s">
        <v>79</v>
      </c>
      <c r="BK82" s="185">
        <f t="shared" si="9"/>
        <v>0</v>
      </c>
      <c r="BL82" s="22" t="s">
        <v>326</v>
      </c>
      <c r="BM82" s="22" t="s">
        <v>168</v>
      </c>
    </row>
    <row r="83" spans="2:65" s="1" customFormat="1" ht="6.95" customHeight="1">
      <c r="B83" s="54"/>
      <c r="C83" s="55"/>
      <c r="D83" s="55"/>
      <c r="E83" s="55"/>
      <c r="F83" s="55"/>
      <c r="G83" s="55"/>
      <c r="H83" s="55"/>
      <c r="I83" s="137"/>
      <c r="J83" s="55"/>
      <c r="K83" s="55"/>
      <c r="L83" s="59"/>
    </row>
  </sheetData>
  <sheetProtection algorithmName="SHA-512" hashValue="XtijVbb6soTD2Sm5I8X/1wS8s0gvKQd2C3klPidR2HVNqVRWmUE/Bi3+EHoxiDkOo6Gz/yohwb8FLQZHjdwFdA==" saltValue="2u8tnHSiC1ijJC6+PiON8O3/jRkXKpKYjfP05Th9zer9oMtV7uhapJ1TknLX/v7/RlaFtWNV1Cpu6mdpOzdenA==" spinCount="100000" sheet="1" objects="1" scenarios="1" formatColumns="0" formatRows="0" autoFilter="0"/>
  <autoFilter ref="C75:K82"/>
  <mergeCells count="10">
    <mergeCell ref="J51:J52"/>
    <mergeCell ref="E66:H66"/>
    <mergeCell ref="E68:H6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99</v>
      </c>
      <c r="G1" s="370" t="s">
        <v>100</v>
      </c>
      <c r="H1" s="370"/>
      <c r="I1" s="113"/>
      <c r="J1" s="112" t="s">
        <v>101</v>
      </c>
      <c r="K1" s="111" t="s">
        <v>102</v>
      </c>
      <c r="L1" s="112" t="s">
        <v>103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22" t="s">
        <v>90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81</v>
      </c>
    </row>
    <row r="4" spans="1:70" ht="36.950000000000003" customHeight="1">
      <c r="B4" s="26"/>
      <c r="C4" s="27"/>
      <c r="D4" s="28" t="s">
        <v>104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2" t="str">
        <f>'Rekapitulace stavby'!K6</f>
        <v>STAVEBNÍ ÚPRAVY OBJEKTU DPO VOZOVNA PRO TRAMVAJOVÝ SIMULÁTOR</v>
      </c>
      <c r="F7" s="363"/>
      <c r="G7" s="363"/>
      <c r="H7" s="363"/>
      <c r="I7" s="115"/>
      <c r="J7" s="27"/>
      <c r="K7" s="29"/>
    </row>
    <row r="8" spans="1:70" s="1" customFormat="1">
      <c r="B8" s="39"/>
      <c r="C8" s="40"/>
      <c r="D8" s="35" t="s">
        <v>105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4" t="s">
        <v>504</v>
      </c>
      <c r="F9" s="365"/>
      <c r="G9" s="365"/>
      <c r="H9" s="365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271</v>
      </c>
      <c r="G12" s="40"/>
      <c r="H12" s="40"/>
      <c r="I12" s="117" t="s">
        <v>25</v>
      </c>
      <c r="J12" s="118" t="str">
        <f>'Rekapitulace stavby'!AN8</f>
        <v>3. 8. 2020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>DPO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>SPAN s.r.o.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36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31" t="s">
        <v>21</v>
      </c>
      <c r="F24" s="331"/>
      <c r="G24" s="331"/>
      <c r="H24" s="331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37</v>
      </c>
      <c r="E27" s="40"/>
      <c r="F27" s="40"/>
      <c r="G27" s="40"/>
      <c r="H27" s="40"/>
      <c r="I27" s="116"/>
      <c r="J27" s="126">
        <f>ROUND(J76,2)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39</v>
      </c>
      <c r="G29" s="40"/>
      <c r="H29" s="40"/>
      <c r="I29" s="127" t="s">
        <v>38</v>
      </c>
      <c r="J29" s="44" t="s">
        <v>40</v>
      </c>
      <c r="K29" s="43"/>
    </row>
    <row r="30" spans="2:11" s="1" customFormat="1" ht="14.45" customHeight="1">
      <c r="B30" s="39"/>
      <c r="C30" s="40"/>
      <c r="D30" s="47" t="s">
        <v>41</v>
      </c>
      <c r="E30" s="47" t="s">
        <v>42</v>
      </c>
      <c r="F30" s="128">
        <f>ROUND(SUM(BE76:BE136), 2)</f>
        <v>0</v>
      </c>
      <c r="G30" s="40"/>
      <c r="H30" s="40"/>
      <c r="I30" s="129">
        <v>0.21</v>
      </c>
      <c r="J30" s="128">
        <f>ROUND(ROUND((SUM(BE76:BE136)),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43</v>
      </c>
      <c r="F31" s="128">
        <f>ROUND(SUM(BF76:BF136), 2)</f>
        <v>0</v>
      </c>
      <c r="G31" s="40"/>
      <c r="H31" s="40"/>
      <c r="I31" s="129">
        <v>0.15</v>
      </c>
      <c r="J31" s="128">
        <f>ROUND(ROUND((SUM(BF76:BF136)),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44</v>
      </c>
      <c r="F32" s="128">
        <f>ROUND(SUM(BG76:BG136),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45</v>
      </c>
      <c r="F33" s="128">
        <f>ROUND(SUM(BH76:BH136),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46</v>
      </c>
      <c r="F34" s="128">
        <f>ROUND(SUM(BI76:BI136),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47</v>
      </c>
      <c r="E36" s="77"/>
      <c r="F36" s="77"/>
      <c r="G36" s="132" t="s">
        <v>48</v>
      </c>
      <c r="H36" s="133" t="s">
        <v>49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109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2" t="str">
        <f>E7</f>
        <v>STAVEBNÍ ÚPRAVY OBJEKTU DPO VOZOVNA PRO TRAMVAJOVÝ SIMULÁTOR</v>
      </c>
      <c r="F45" s="363"/>
      <c r="G45" s="363"/>
      <c r="H45" s="363"/>
      <c r="I45" s="116"/>
      <c r="J45" s="40"/>
      <c r="K45" s="43"/>
    </row>
    <row r="46" spans="2:11" s="1" customFormat="1" ht="14.45" customHeight="1">
      <c r="B46" s="39"/>
      <c r="C46" s="35" t="s">
        <v>105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4" t="str">
        <f>E9</f>
        <v>VZDUCHOTECHNIKA2 - VZT2</v>
      </c>
      <c r="F47" s="365"/>
      <c r="G47" s="365"/>
      <c r="H47" s="365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3. 8. 2020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27</v>
      </c>
      <c r="D51" s="40"/>
      <c r="E51" s="40"/>
      <c r="F51" s="33" t="str">
        <f>E15</f>
        <v>DPO</v>
      </c>
      <c r="G51" s="40"/>
      <c r="H51" s="40"/>
      <c r="I51" s="117" t="s">
        <v>33</v>
      </c>
      <c r="J51" s="331" t="str">
        <f>E21</f>
        <v>SPAN s.r.o.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6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110</v>
      </c>
      <c r="D54" s="130"/>
      <c r="E54" s="130"/>
      <c r="F54" s="130"/>
      <c r="G54" s="130"/>
      <c r="H54" s="130"/>
      <c r="I54" s="143"/>
      <c r="J54" s="144" t="s">
        <v>111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112</v>
      </c>
      <c r="D56" s="40"/>
      <c r="E56" s="40"/>
      <c r="F56" s="40"/>
      <c r="G56" s="40"/>
      <c r="H56" s="40"/>
      <c r="I56" s="116"/>
      <c r="J56" s="126">
        <f>J76</f>
        <v>0</v>
      </c>
      <c r="K56" s="43"/>
      <c r="AU56" s="22" t="s">
        <v>113</v>
      </c>
    </row>
    <row r="57" spans="2:47" s="1" customFormat="1" ht="21.75" customHeight="1">
      <c r="B57" s="39"/>
      <c r="C57" s="40"/>
      <c r="D57" s="40"/>
      <c r="E57" s="40"/>
      <c r="F57" s="40"/>
      <c r="G57" s="40"/>
      <c r="H57" s="40"/>
      <c r="I57" s="116"/>
      <c r="J57" s="40"/>
      <c r="K57" s="43"/>
    </row>
    <row r="58" spans="2:47" s="1" customFormat="1" ht="6.95" customHeight="1">
      <c r="B58" s="54"/>
      <c r="C58" s="55"/>
      <c r="D58" s="55"/>
      <c r="E58" s="55"/>
      <c r="F58" s="55"/>
      <c r="G58" s="55"/>
      <c r="H58" s="55"/>
      <c r="I58" s="137"/>
      <c r="J58" s="55"/>
      <c r="K58" s="56"/>
    </row>
    <row r="62" spans="2:47" s="1" customFormat="1" ht="6.95" customHeight="1">
      <c r="B62" s="57"/>
      <c r="C62" s="58"/>
      <c r="D62" s="58"/>
      <c r="E62" s="58"/>
      <c r="F62" s="58"/>
      <c r="G62" s="58"/>
      <c r="H62" s="58"/>
      <c r="I62" s="140"/>
      <c r="J62" s="58"/>
      <c r="K62" s="58"/>
      <c r="L62" s="59"/>
    </row>
    <row r="63" spans="2:47" s="1" customFormat="1" ht="36.950000000000003" customHeight="1">
      <c r="B63" s="39"/>
      <c r="C63" s="60" t="s">
        <v>124</v>
      </c>
      <c r="D63" s="61"/>
      <c r="E63" s="61"/>
      <c r="F63" s="61"/>
      <c r="G63" s="61"/>
      <c r="H63" s="61"/>
      <c r="I63" s="161"/>
      <c r="J63" s="61"/>
      <c r="K63" s="61"/>
      <c r="L63" s="59"/>
    </row>
    <row r="64" spans="2:47" s="1" customFormat="1" ht="6.95" customHeight="1">
      <c r="B64" s="39"/>
      <c r="C64" s="61"/>
      <c r="D64" s="61"/>
      <c r="E64" s="61"/>
      <c r="F64" s="61"/>
      <c r="G64" s="61"/>
      <c r="H64" s="61"/>
      <c r="I64" s="161"/>
      <c r="J64" s="61"/>
      <c r="K64" s="61"/>
      <c r="L64" s="59"/>
    </row>
    <row r="65" spans="2:65" s="1" customFormat="1" ht="14.45" customHeight="1">
      <c r="B65" s="39"/>
      <c r="C65" s="63" t="s">
        <v>18</v>
      </c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16.5" customHeight="1">
      <c r="B66" s="39"/>
      <c r="C66" s="61"/>
      <c r="D66" s="61"/>
      <c r="E66" s="367" t="str">
        <f>E7</f>
        <v>STAVEBNÍ ÚPRAVY OBJEKTU DPO VOZOVNA PRO TRAMVAJOVÝ SIMULÁTOR</v>
      </c>
      <c r="F66" s="368"/>
      <c r="G66" s="368"/>
      <c r="H66" s="368"/>
      <c r="I66" s="161"/>
      <c r="J66" s="61"/>
      <c r="K66" s="61"/>
      <c r="L66" s="59"/>
    </row>
    <row r="67" spans="2:65" s="1" customFormat="1" ht="14.45" customHeight="1">
      <c r="B67" s="39"/>
      <c r="C67" s="63" t="s">
        <v>105</v>
      </c>
      <c r="D67" s="61"/>
      <c r="E67" s="61"/>
      <c r="F67" s="61"/>
      <c r="G67" s="61"/>
      <c r="H67" s="61"/>
      <c r="I67" s="161"/>
      <c r="J67" s="61"/>
      <c r="K67" s="61"/>
      <c r="L67" s="59"/>
    </row>
    <row r="68" spans="2:65" s="1" customFormat="1" ht="17.25" customHeight="1">
      <c r="B68" s="39"/>
      <c r="C68" s="61"/>
      <c r="D68" s="61"/>
      <c r="E68" s="342" t="str">
        <f>E9</f>
        <v>VZDUCHOTECHNIKA2 - VZT2</v>
      </c>
      <c r="F68" s="369"/>
      <c r="G68" s="369"/>
      <c r="H68" s="369"/>
      <c r="I68" s="161"/>
      <c r="J68" s="61"/>
      <c r="K68" s="61"/>
      <c r="L68" s="59"/>
    </row>
    <row r="69" spans="2:65" s="1" customFormat="1" ht="6.95" customHeight="1">
      <c r="B69" s="39"/>
      <c r="C69" s="61"/>
      <c r="D69" s="61"/>
      <c r="E69" s="61"/>
      <c r="F69" s="61"/>
      <c r="G69" s="61"/>
      <c r="H69" s="61"/>
      <c r="I69" s="161"/>
      <c r="J69" s="61"/>
      <c r="K69" s="61"/>
      <c r="L69" s="59"/>
    </row>
    <row r="70" spans="2:65" s="1" customFormat="1" ht="18" customHeight="1">
      <c r="B70" s="39"/>
      <c r="C70" s="63" t="s">
        <v>23</v>
      </c>
      <c r="D70" s="61"/>
      <c r="E70" s="61"/>
      <c r="F70" s="162" t="str">
        <f>F12</f>
        <v xml:space="preserve"> </v>
      </c>
      <c r="G70" s="61"/>
      <c r="H70" s="61"/>
      <c r="I70" s="163" t="s">
        <v>25</v>
      </c>
      <c r="J70" s="71" t="str">
        <f>IF(J12="","",J12)</f>
        <v>3. 8. 2020</v>
      </c>
      <c r="K70" s="61"/>
      <c r="L70" s="59"/>
    </row>
    <row r="71" spans="2:65" s="1" customFormat="1" ht="6.95" customHeight="1">
      <c r="B71" s="39"/>
      <c r="C71" s="61"/>
      <c r="D71" s="61"/>
      <c r="E71" s="61"/>
      <c r="F71" s="61"/>
      <c r="G71" s="61"/>
      <c r="H71" s="61"/>
      <c r="I71" s="161"/>
      <c r="J71" s="61"/>
      <c r="K71" s="61"/>
      <c r="L71" s="59"/>
    </row>
    <row r="72" spans="2:65" s="1" customFormat="1">
      <c r="B72" s="39"/>
      <c r="C72" s="63" t="s">
        <v>27</v>
      </c>
      <c r="D72" s="61"/>
      <c r="E72" s="61"/>
      <c r="F72" s="162" t="str">
        <f>E15</f>
        <v>DPO</v>
      </c>
      <c r="G72" s="61"/>
      <c r="H72" s="61"/>
      <c r="I72" s="163" t="s">
        <v>33</v>
      </c>
      <c r="J72" s="162" t="str">
        <f>E21</f>
        <v>SPAN s.r.o.</v>
      </c>
      <c r="K72" s="61"/>
      <c r="L72" s="59"/>
    </row>
    <row r="73" spans="2:65" s="1" customFormat="1" ht="14.45" customHeight="1">
      <c r="B73" s="39"/>
      <c r="C73" s="63" t="s">
        <v>31</v>
      </c>
      <c r="D73" s="61"/>
      <c r="E73" s="61"/>
      <c r="F73" s="162" t="str">
        <f>IF(E18="","",E18)</f>
        <v/>
      </c>
      <c r="G73" s="61"/>
      <c r="H73" s="61"/>
      <c r="I73" s="161"/>
      <c r="J73" s="61"/>
      <c r="K73" s="61"/>
      <c r="L73" s="59"/>
    </row>
    <row r="74" spans="2:65" s="1" customFormat="1" ht="10.35" customHeight="1">
      <c r="B74" s="39"/>
      <c r="C74" s="61"/>
      <c r="D74" s="61"/>
      <c r="E74" s="61"/>
      <c r="F74" s="61"/>
      <c r="G74" s="61"/>
      <c r="H74" s="61"/>
      <c r="I74" s="161"/>
      <c r="J74" s="61"/>
      <c r="K74" s="61"/>
      <c r="L74" s="59"/>
    </row>
    <row r="75" spans="2:65" s="9" customFormat="1" ht="29.25" customHeight="1">
      <c r="B75" s="164"/>
      <c r="C75" s="165" t="s">
        <v>125</v>
      </c>
      <c r="D75" s="166" t="s">
        <v>56</v>
      </c>
      <c r="E75" s="166" t="s">
        <v>52</v>
      </c>
      <c r="F75" s="166" t="s">
        <v>126</v>
      </c>
      <c r="G75" s="166" t="s">
        <v>127</v>
      </c>
      <c r="H75" s="166" t="s">
        <v>128</v>
      </c>
      <c r="I75" s="167" t="s">
        <v>129</v>
      </c>
      <c r="J75" s="166" t="s">
        <v>111</v>
      </c>
      <c r="K75" s="168" t="s">
        <v>130</v>
      </c>
      <c r="L75" s="169"/>
      <c r="M75" s="79" t="s">
        <v>131</v>
      </c>
      <c r="N75" s="80" t="s">
        <v>41</v>
      </c>
      <c r="O75" s="80" t="s">
        <v>132</v>
      </c>
      <c r="P75" s="80" t="s">
        <v>133</v>
      </c>
      <c r="Q75" s="80" t="s">
        <v>134</v>
      </c>
      <c r="R75" s="80" t="s">
        <v>135</v>
      </c>
      <c r="S75" s="80" t="s">
        <v>136</v>
      </c>
      <c r="T75" s="81" t="s">
        <v>137</v>
      </c>
    </row>
    <row r="76" spans="2:65" s="1" customFormat="1" ht="29.25" customHeight="1">
      <c r="B76" s="39"/>
      <c r="C76" s="85" t="s">
        <v>112</v>
      </c>
      <c r="D76" s="61"/>
      <c r="E76" s="61"/>
      <c r="F76" s="61"/>
      <c r="G76" s="61"/>
      <c r="H76" s="61"/>
      <c r="I76" s="161"/>
      <c r="J76" s="170">
        <f>BK76</f>
        <v>0</v>
      </c>
      <c r="K76" s="61"/>
      <c r="L76" s="59"/>
      <c r="M76" s="82"/>
      <c r="N76" s="83"/>
      <c r="O76" s="83"/>
      <c r="P76" s="171">
        <f>SUM(P77:P136)</f>
        <v>0</v>
      </c>
      <c r="Q76" s="83"/>
      <c r="R76" s="171">
        <f>SUM(R77:R136)</f>
        <v>0</v>
      </c>
      <c r="S76" s="83"/>
      <c r="T76" s="172">
        <f>SUM(T77:T136)</f>
        <v>0</v>
      </c>
      <c r="AT76" s="22" t="s">
        <v>70</v>
      </c>
      <c r="AU76" s="22" t="s">
        <v>113</v>
      </c>
      <c r="BK76" s="173">
        <f>SUM(BK77:BK136)</f>
        <v>0</v>
      </c>
    </row>
    <row r="77" spans="2:65" s="1" customFormat="1" ht="153" customHeight="1">
      <c r="B77" s="39"/>
      <c r="C77" s="174" t="s">
        <v>79</v>
      </c>
      <c r="D77" s="174" t="s">
        <v>138</v>
      </c>
      <c r="E77" s="175" t="s">
        <v>272</v>
      </c>
      <c r="F77" s="176" t="s">
        <v>505</v>
      </c>
      <c r="G77" s="177" t="s">
        <v>274</v>
      </c>
      <c r="H77" s="178">
        <v>1</v>
      </c>
      <c r="I77" s="179"/>
      <c r="J77" s="180">
        <f>ROUND(I77*H77,2)</f>
        <v>0</v>
      </c>
      <c r="K77" s="176" t="s">
        <v>21</v>
      </c>
      <c r="L77" s="59"/>
      <c r="M77" s="181" t="s">
        <v>21</v>
      </c>
      <c r="N77" s="182" t="s">
        <v>42</v>
      </c>
      <c r="O77" s="40"/>
      <c r="P77" s="183">
        <f>O77*H77</f>
        <v>0</v>
      </c>
      <c r="Q77" s="183">
        <v>0</v>
      </c>
      <c r="R77" s="183">
        <f>Q77*H77</f>
        <v>0</v>
      </c>
      <c r="S77" s="183">
        <v>0</v>
      </c>
      <c r="T77" s="184">
        <f>S77*H77</f>
        <v>0</v>
      </c>
      <c r="AR77" s="22" t="s">
        <v>326</v>
      </c>
      <c r="AT77" s="22" t="s">
        <v>138</v>
      </c>
      <c r="AU77" s="22" t="s">
        <v>71</v>
      </c>
      <c r="AY77" s="22" t="s">
        <v>143</v>
      </c>
      <c r="BE77" s="185">
        <f>IF(N77="základní",J77,0)</f>
        <v>0</v>
      </c>
      <c r="BF77" s="185">
        <f>IF(N77="snížená",J77,0)</f>
        <v>0</v>
      </c>
      <c r="BG77" s="185">
        <f>IF(N77="zákl. přenesená",J77,0)</f>
        <v>0</v>
      </c>
      <c r="BH77" s="185">
        <f>IF(N77="sníž. přenesená",J77,0)</f>
        <v>0</v>
      </c>
      <c r="BI77" s="185">
        <f>IF(N77="nulová",J77,0)</f>
        <v>0</v>
      </c>
      <c r="BJ77" s="22" t="s">
        <v>79</v>
      </c>
      <c r="BK77" s="185">
        <f>ROUND(I77*H77,2)</f>
        <v>0</v>
      </c>
      <c r="BL77" s="22" t="s">
        <v>326</v>
      </c>
      <c r="BM77" s="22" t="s">
        <v>81</v>
      </c>
    </row>
    <row r="78" spans="2:65" s="1" customFormat="1" ht="27">
      <c r="B78" s="39"/>
      <c r="C78" s="61"/>
      <c r="D78" s="204" t="s">
        <v>354</v>
      </c>
      <c r="E78" s="61"/>
      <c r="F78" s="239" t="s">
        <v>506</v>
      </c>
      <c r="G78" s="61"/>
      <c r="H78" s="61"/>
      <c r="I78" s="161"/>
      <c r="J78" s="61"/>
      <c r="K78" s="61"/>
      <c r="L78" s="59"/>
      <c r="M78" s="240"/>
      <c r="N78" s="40"/>
      <c r="O78" s="40"/>
      <c r="P78" s="40"/>
      <c r="Q78" s="40"/>
      <c r="R78" s="40"/>
      <c r="S78" s="40"/>
      <c r="T78" s="76"/>
      <c r="AT78" s="22" t="s">
        <v>354</v>
      </c>
      <c r="AU78" s="22" t="s">
        <v>71</v>
      </c>
    </row>
    <row r="79" spans="2:65" s="1" customFormat="1" ht="16.5" customHeight="1">
      <c r="B79" s="39"/>
      <c r="C79" s="229" t="s">
        <v>81</v>
      </c>
      <c r="D79" s="229" t="s">
        <v>172</v>
      </c>
      <c r="E79" s="230" t="s">
        <v>507</v>
      </c>
      <c r="F79" s="231" t="s">
        <v>276</v>
      </c>
      <c r="G79" s="232" t="s">
        <v>274</v>
      </c>
      <c r="H79" s="233">
        <v>1</v>
      </c>
      <c r="I79" s="234"/>
      <c r="J79" s="235">
        <f>ROUND(I79*H79,2)</f>
        <v>0</v>
      </c>
      <c r="K79" s="231" t="s">
        <v>21</v>
      </c>
      <c r="L79" s="236"/>
      <c r="M79" s="237" t="s">
        <v>21</v>
      </c>
      <c r="N79" s="238" t="s">
        <v>42</v>
      </c>
      <c r="O79" s="40"/>
      <c r="P79" s="183">
        <f>O79*H79</f>
        <v>0</v>
      </c>
      <c r="Q79" s="183">
        <v>0</v>
      </c>
      <c r="R79" s="183">
        <f>Q79*H79</f>
        <v>0</v>
      </c>
      <c r="S79" s="183">
        <v>0</v>
      </c>
      <c r="T79" s="184">
        <f>S79*H79</f>
        <v>0</v>
      </c>
      <c r="AR79" s="22" t="s">
        <v>508</v>
      </c>
      <c r="AT79" s="22" t="s">
        <v>172</v>
      </c>
      <c r="AU79" s="22" t="s">
        <v>71</v>
      </c>
      <c r="AY79" s="22" t="s">
        <v>143</v>
      </c>
      <c r="BE79" s="185">
        <f>IF(N79="základní",J79,0)</f>
        <v>0</v>
      </c>
      <c r="BF79" s="185">
        <f>IF(N79="snížená",J79,0)</f>
        <v>0</v>
      </c>
      <c r="BG79" s="185">
        <f>IF(N79="zákl. přenesená",J79,0)</f>
        <v>0</v>
      </c>
      <c r="BH79" s="185">
        <f>IF(N79="sníž. přenesená",J79,0)</f>
        <v>0</v>
      </c>
      <c r="BI79" s="185">
        <f>IF(N79="nulová",J79,0)</f>
        <v>0</v>
      </c>
      <c r="BJ79" s="22" t="s">
        <v>79</v>
      </c>
      <c r="BK79" s="185">
        <f>ROUND(I79*H79,2)</f>
        <v>0</v>
      </c>
      <c r="BL79" s="22" t="s">
        <v>326</v>
      </c>
      <c r="BM79" s="22" t="s">
        <v>142</v>
      </c>
    </row>
    <row r="80" spans="2:65" s="1" customFormat="1" ht="102" customHeight="1">
      <c r="B80" s="39"/>
      <c r="C80" s="174" t="s">
        <v>155</v>
      </c>
      <c r="D80" s="174" t="s">
        <v>138</v>
      </c>
      <c r="E80" s="175" t="s">
        <v>277</v>
      </c>
      <c r="F80" s="176" t="s">
        <v>509</v>
      </c>
      <c r="G80" s="177" t="s">
        <v>274</v>
      </c>
      <c r="H80" s="178">
        <v>1</v>
      </c>
      <c r="I80" s="179"/>
      <c r="J80" s="180">
        <f>ROUND(I80*H80,2)</f>
        <v>0</v>
      </c>
      <c r="K80" s="176" t="s">
        <v>21</v>
      </c>
      <c r="L80" s="59"/>
      <c r="M80" s="181" t="s">
        <v>21</v>
      </c>
      <c r="N80" s="182" t="s">
        <v>42</v>
      </c>
      <c r="O80" s="40"/>
      <c r="P80" s="183">
        <f>O80*H80</f>
        <v>0</v>
      </c>
      <c r="Q80" s="183">
        <v>0</v>
      </c>
      <c r="R80" s="183">
        <f>Q80*H80</f>
        <v>0</v>
      </c>
      <c r="S80" s="183">
        <v>0</v>
      </c>
      <c r="T80" s="184">
        <f>S80*H80</f>
        <v>0</v>
      </c>
      <c r="AR80" s="22" t="s">
        <v>326</v>
      </c>
      <c r="AT80" s="22" t="s">
        <v>138</v>
      </c>
      <c r="AU80" s="22" t="s">
        <v>71</v>
      </c>
      <c r="AY80" s="22" t="s">
        <v>143</v>
      </c>
      <c r="BE80" s="185">
        <f>IF(N80="základní",J80,0)</f>
        <v>0</v>
      </c>
      <c r="BF80" s="185">
        <f>IF(N80="snížená",J80,0)</f>
        <v>0</v>
      </c>
      <c r="BG80" s="185">
        <f>IF(N80="zákl. přenesená",J80,0)</f>
        <v>0</v>
      </c>
      <c r="BH80" s="185">
        <f>IF(N80="sníž. přenesená",J80,0)</f>
        <v>0</v>
      </c>
      <c r="BI80" s="185">
        <f>IF(N80="nulová",J80,0)</f>
        <v>0</v>
      </c>
      <c r="BJ80" s="22" t="s">
        <v>79</v>
      </c>
      <c r="BK80" s="185">
        <f>ROUND(I80*H80,2)</f>
        <v>0</v>
      </c>
      <c r="BL80" s="22" t="s">
        <v>326</v>
      </c>
      <c r="BM80" s="22" t="s">
        <v>154</v>
      </c>
    </row>
    <row r="81" spans="2:65" s="1" customFormat="1" ht="27">
      <c r="B81" s="39"/>
      <c r="C81" s="61"/>
      <c r="D81" s="204" t="s">
        <v>354</v>
      </c>
      <c r="E81" s="61"/>
      <c r="F81" s="239" t="s">
        <v>506</v>
      </c>
      <c r="G81" s="61"/>
      <c r="H81" s="61"/>
      <c r="I81" s="161"/>
      <c r="J81" s="61"/>
      <c r="K81" s="61"/>
      <c r="L81" s="59"/>
      <c r="M81" s="240"/>
      <c r="N81" s="40"/>
      <c r="O81" s="40"/>
      <c r="P81" s="40"/>
      <c r="Q81" s="40"/>
      <c r="R81" s="40"/>
      <c r="S81" s="40"/>
      <c r="T81" s="76"/>
      <c r="AT81" s="22" t="s">
        <v>354</v>
      </c>
      <c r="AU81" s="22" t="s">
        <v>71</v>
      </c>
    </row>
    <row r="82" spans="2:65" s="1" customFormat="1" ht="16.5" customHeight="1">
      <c r="B82" s="39"/>
      <c r="C82" s="229" t="s">
        <v>142</v>
      </c>
      <c r="D82" s="229" t="s">
        <v>172</v>
      </c>
      <c r="E82" s="230" t="s">
        <v>279</v>
      </c>
      <c r="F82" s="231" t="s">
        <v>276</v>
      </c>
      <c r="G82" s="232" t="s">
        <v>274</v>
      </c>
      <c r="H82" s="233">
        <v>1</v>
      </c>
      <c r="I82" s="234"/>
      <c r="J82" s="235">
        <f>ROUND(I82*H82,2)</f>
        <v>0</v>
      </c>
      <c r="K82" s="231" t="s">
        <v>21</v>
      </c>
      <c r="L82" s="236"/>
      <c r="M82" s="237" t="s">
        <v>21</v>
      </c>
      <c r="N82" s="238" t="s">
        <v>42</v>
      </c>
      <c r="O82" s="40"/>
      <c r="P82" s="183">
        <f>O82*H82</f>
        <v>0</v>
      </c>
      <c r="Q82" s="183">
        <v>0</v>
      </c>
      <c r="R82" s="183">
        <f>Q82*H82</f>
        <v>0</v>
      </c>
      <c r="S82" s="183">
        <v>0</v>
      </c>
      <c r="T82" s="184">
        <f>S82*H82</f>
        <v>0</v>
      </c>
      <c r="AR82" s="22" t="s">
        <v>508</v>
      </c>
      <c r="AT82" s="22" t="s">
        <v>172</v>
      </c>
      <c r="AU82" s="22" t="s">
        <v>71</v>
      </c>
      <c r="AY82" s="22" t="s">
        <v>143</v>
      </c>
      <c r="BE82" s="185">
        <f>IF(N82="základní",J82,0)</f>
        <v>0</v>
      </c>
      <c r="BF82" s="185">
        <f>IF(N82="snížená",J82,0)</f>
        <v>0</v>
      </c>
      <c r="BG82" s="185">
        <f>IF(N82="zákl. přenesená",J82,0)</f>
        <v>0</v>
      </c>
      <c r="BH82" s="185">
        <f>IF(N82="sníž. přenesená",J82,0)</f>
        <v>0</v>
      </c>
      <c r="BI82" s="185">
        <f>IF(N82="nulová",J82,0)</f>
        <v>0</v>
      </c>
      <c r="BJ82" s="22" t="s">
        <v>79</v>
      </c>
      <c r="BK82" s="185">
        <f>ROUND(I82*H82,2)</f>
        <v>0</v>
      </c>
      <c r="BL82" s="22" t="s">
        <v>326</v>
      </c>
      <c r="BM82" s="22" t="s">
        <v>158</v>
      </c>
    </row>
    <row r="83" spans="2:65" s="1" customFormat="1" ht="63.75" customHeight="1">
      <c r="B83" s="39"/>
      <c r="C83" s="174" t="s">
        <v>165</v>
      </c>
      <c r="D83" s="174" t="s">
        <v>138</v>
      </c>
      <c r="E83" s="175" t="s">
        <v>280</v>
      </c>
      <c r="F83" s="176" t="s">
        <v>510</v>
      </c>
      <c r="G83" s="177" t="s">
        <v>274</v>
      </c>
      <c r="H83" s="178">
        <v>1</v>
      </c>
      <c r="I83" s="179"/>
      <c r="J83" s="180">
        <f>ROUND(I83*H83,2)</f>
        <v>0</v>
      </c>
      <c r="K83" s="176" t="s">
        <v>21</v>
      </c>
      <c r="L83" s="59"/>
      <c r="M83" s="181" t="s">
        <v>21</v>
      </c>
      <c r="N83" s="182" t="s">
        <v>42</v>
      </c>
      <c r="O83" s="40"/>
      <c r="P83" s="183">
        <f>O83*H83</f>
        <v>0</v>
      </c>
      <c r="Q83" s="183">
        <v>0</v>
      </c>
      <c r="R83" s="183">
        <f>Q83*H83</f>
        <v>0</v>
      </c>
      <c r="S83" s="183">
        <v>0</v>
      </c>
      <c r="T83" s="184">
        <f>S83*H83</f>
        <v>0</v>
      </c>
      <c r="AR83" s="22" t="s">
        <v>326</v>
      </c>
      <c r="AT83" s="22" t="s">
        <v>138</v>
      </c>
      <c r="AU83" s="22" t="s">
        <v>71</v>
      </c>
      <c r="AY83" s="22" t="s">
        <v>143</v>
      </c>
      <c r="BE83" s="185">
        <f>IF(N83="základní",J83,0)</f>
        <v>0</v>
      </c>
      <c r="BF83" s="185">
        <f>IF(N83="snížená",J83,0)</f>
        <v>0</v>
      </c>
      <c r="BG83" s="185">
        <f>IF(N83="zákl. přenesená",J83,0)</f>
        <v>0</v>
      </c>
      <c r="BH83" s="185">
        <f>IF(N83="sníž. přenesená",J83,0)</f>
        <v>0</v>
      </c>
      <c r="BI83" s="185">
        <f>IF(N83="nulová",J83,0)</f>
        <v>0</v>
      </c>
      <c r="BJ83" s="22" t="s">
        <v>79</v>
      </c>
      <c r="BK83" s="185">
        <f>ROUND(I83*H83,2)</f>
        <v>0</v>
      </c>
      <c r="BL83" s="22" t="s">
        <v>326</v>
      </c>
      <c r="BM83" s="22" t="s">
        <v>164</v>
      </c>
    </row>
    <row r="84" spans="2:65" s="1" customFormat="1" ht="27">
      <c r="B84" s="39"/>
      <c r="C84" s="61"/>
      <c r="D84" s="204" t="s">
        <v>354</v>
      </c>
      <c r="E84" s="61"/>
      <c r="F84" s="239" t="s">
        <v>511</v>
      </c>
      <c r="G84" s="61"/>
      <c r="H84" s="61"/>
      <c r="I84" s="161"/>
      <c r="J84" s="61"/>
      <c r="K84" s="61"/>
      <c r="L84" s="59"/>
      <c r="M84" s="240"/>
      <c r="N84" s="40"/>
      <c r="O84" s="40"/>
      <c r="P84" s="40"/>
      <c r="Q84" s="40"/>
      <c r="R84" s="40"/>
      <c r="S84" s="40"/>
      <c r="T84" s="76"/>
      <c r="AT84" s="22" t="s">
        <v>354</v>
      </c>
      <c r="AU84" s="22" t="s">
        <v>71</v>
      </c>
    </row>
    <row r="85" spans="2:65" s="1" customFormat="1" ht="16.5" customHeight="1">
      <c r="B85" s="39"/>
      <c r="C85" s="229" t="s">
        <v>154</v>
      </c>
      <c r="D85" s="229" t="s">
        <v>172</v>
      </c>
      <c r="E85" s="230" t="s">
        <v>282</v>
      </c>
      <c r="F85" s="231" t="s">
        <v>276</v>
      </c>
      <c r="G85" s="232" t="s">
        <v>274</v>
      </c>
      <c r="H85" s="233">
        <v>1</v>
      </c>
      <c r="I85" s="234"/>
      <c r="J85" s="235">
        <f>ROUND(I85*H85,2)</f>
        <v>0</v>
      </c>
      <c r="K85" s="231" t="s">
        <v>21</v>
      </c>
      <c r="L85" s="236"/>
      <c r="M85" s="237" t="s">
        <v>21</v>
      </c>
      <c r="N85" s="238" t="s">
        <v>42</v>
      </c>
      <c r="O85" s="40"/>
      <c r="P85" s="183">
        <f>O85*H85</f>
        <v>0</v>
      </c>
      <c r="Q85" s="183">
        <v>0</v>
      </c>
      <c r="R85" s="183">
        <f>Q85*H85</f>
        <v>0</v>
      </c>
      <c r="S85" s="183">
        <v>0</v>
      </c>
      <c r="T85" s="184">
        <f>S85*H85</f>
        <v>0</v>
      </c>
      <c r="AR85" s="22" t="s">
        <v>508</v>
      </c>
      <c r="AT85" s="22" t="s">
        <v>172</v>
      </c>
      <c r="AU85" s="22" t="s">
        <v>71</v>
      </c>
      <c r="AY85" s="22" t="s">
        <v>143</v>
      </c>
      <c r="BE85" s="185">
        <f>IF(N85="základní",J85,0)</f>
        <v>0</v>
      </c>
      <c r="BF85" s="185">
        <f>IF(N85="snížená",J85,0)</f>
        <v>0</v>
      </c>
      <c r="BG85" s="185">
        <f>IF(N85="zákl. přenesená",J85,0)</f>
        <v>0</v>
      </c>
      <c r="BH85" s="185">
        <f>IF(N85="sníž. přenesená",J85,0)</f>
        <v>0</v>
      </c>
      <c r="BI85" s="185">
        <f>IF(N85="nulová",J85,0)</f>
        <v>0</v>
      </c>
      <c r="BJ85" s="22" t="s">
        <v>79</v>
      </c>
      <c r="BK85" s="185">
        <f>ROUND(I85*H85,2)</f>
        <v>0</v>
      </c>
      <c r="BL85" s="22" t="s">
        <v>326</v>
      </c>
      <c r="BM85" s="22" t="s">
        <v>168</v>
      </c>
    </row>
    <row r="86" spans="2:65" s="1" customFormat="1" ht="51" customHeight="1">
      <c r="B86" s="39"/>
      <c r="C86" s="174" t="s">
        <v>174</v>
      </c>
      <c r="D86" s="174" t="s">
        <v>138</v>
      </c>
      <c r="E86" s="175" t="s">
        <v>283</v>
      </c>
      <c r="F86" s="176" t="s">
        <v>512</v>
      </c>
      <c r="G86" s="177" t="s">
        <v>513</v>
      </c>
      <c r="H86" s="178">
        <v>5</v>
      </c>
      <c r="I86" s="179"/>
      <c r="J86" s="180">
        <f>ROUND(I86*H86,2)</f>
        <v>0</v>
      </c>
      <c r="K86" s="176" t="s">
        <v>21</v>
      </c>
      <c r="L86" s="59"/>
      <c r="M86" s="181" t="s">
        <v>21</v>
      </c>
      <c r="N86" s="182" t="s">
        <v>42</v>
      </c>
      <c r="O86" s="40"/>
      <c r="P86" s="183">
        <f>O86*H86</f>
        <v>0</v>
      </c>
      <c r="Q86" s="183">
        <v>0</v>
      </c>
      <c r="R86" s="183">
        <f>Q86*H86</f>
        <v>0</v>
      </c>
      <c r="S86" s="183">
        <v>0</v>
      </c>
      <c r="T86" s="184">
        <f>S86*H86</f>
        <v>0</v>
      </c>
      <c r="AR86" s="22" t="s">
        <v>326</v>
      </c>
      <c r="AT86" s="22" t="s">
        <v>138</v>
      </c>
      <c r="AU86" s="22" t="s">
        <v>71</v>
      </c>
      <c r="AY86" s="22" t="s">
        <v>143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22" t="s">
        <v>79</v>
      </c>
      <c r="BK86" s="185">
        <f>ROUND(I86*H86,2)</f>
        <v>0</v>
      </c>
      <c r="BL86" s="22" t="s">
        <v>326</v>
      </c>
      <c r="BM86" s="22" t="s">
        <v>173</v>
      </c>
    </row>
    <row r="87" spans="2:65" s="1" customFormat="1" ht="27">
      <c r="B87" s="39"/>
      <c r="C87" s="61"/>
      <c r="D87" s="204" t="s">
        <v>354</v>
      </c>
      <c r="E87" s="61"/>
      <c r="F87" s="239" t="s">
        <v>514</v>
      </c>
      <c r="G87" s="61"/>
      <c r="H87" s="61"/>
      <c r="I87" s="161"/>
      <c r="J87" s="61"/>
      <c r="K87" s="61"/>
      <c r="L87" s="59"/>
      <c r="M87" s="240"/>
      <c r="N87" s="40"/>
      <c r="O87" s="40"/>
      <c r="P87" s="40"/>
      <c r="Q87" s="40"/>
      <c r="R87" s="40"/>
      <c r="S87" s="40"/>
      <c r="T87" s="76"/>
      <c r="AT87" s="22" t="s">
        <v>354</v>
      </c>
      <c r="AU87" s="22" t="s">
        <v>71</v>
      </c>
    </row>
    <row r="88" spans="2:65" s="1" customFormat="1" ht="16.5" customHeight="1">
      <c r="B88" s="39"/>
      <c r="C88" s="229" t="s">
        <v>158</v>
      </c>
      <c r="D88" s="229" t="s">
        <v>172</v>
      </c>
      <c r="E88" s="230" t="s">
        <v>515</v>
      </c>
      <c r="F88" s="231" t="s">
        <v>276</v>
      </c>
      <c r="G88" s="232" t="s">
        <v>513</v>
      </c>
      <c r="H88" s="233">
        <v>5</v>
      </c>
      <c r="I88" s="234"/>
      <c r="J88" s="235">
        <f>ROUND(I88*H88,2)</f>
        <v>0</v>
      </c>
      <c r="K88" s="231" t="s">
        <v>21</v>
      </c>
      <c r="L88" s="236"/>
      <c r="M88" s="237" t="s">
        <v>21</v>
      </c>
      <c r="N88" s="238" t="s">
        <v>42</v>
      </c>
      <c r="O88" s="40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AR88" s="22" t="s">
        <v>508</v>
      </c>
      <c r="AT88" s="22" t="s">
        <v>172</v>
      </c>
      <c r="AU88" s="22" t="s">
        <v>71</v>
      </c>
      <c r="AY88" s="22" t="s">
        <v>143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22" t="s">
        <v>79</v>
      </c>
      <c r="BK88" s="185">
        <f>ROUND(I88*H88,2)</f>
        <v>0</v>
      </c>
      <c r="BL88" s="22" t="s">
        <v>326</v>
      </c>
      <c r="BM88" s="22" t="s">
        <v>178</v>
      </c>
    </row>
    <row r="89" spans="2:65" s="1" customFormat="1" ht="51" customHeight="1">
      <c r="B89" s="39"/>
      <c r="C89" s="174" t="s">
        <v>182</v>
      </c>
      <c r="D89" s="174" t="s">
        <v>138</v>
      </c>
      <c r="E89" s="175" t="s">
        <v>516</v>
      </c>
      <c r="F89" s="176" t="s">
        <v>517</v>
      </c>
      <c r="G89" s="177" t="s">
        <v>274</v>
      </c>
      <c r="H89" s="178">
        <v>4</v>
      </c>
      <c r="I89" s="179"/>
      <c r="J89" s="180">
        <f>ROUND(I89*H89,2)</f>
        <v>0</v>
      </c>
      <c r="K89" s="176" t="s">
        <v>21</v>
      </c>
      <c r="L89" s="59"/>
      <c r="M89" s="181" t="s">
        <v>21</v>
      </c>
      <c r="N89" s="182" t="s">
        <v>42</v>
      </c>
      <c r="O89" s="40"/>
      <c r="P89" s="183">
        <f>O89*H89</f>
        <v>0</v>
      </c>
      <c r="Q89" s="183">
        <v>0</v>
      </c>
      <c r="R89" s="183">
        <f>Q89*H89</f>
        <v>0</v>
      </c>
      <c r="S89" s="183">
        <v>0</v>
      </c>
      <c r="T89" s="184">
        <f>S89*H89</f>
        <v>0</v>
      </c>
      <c r="AR89" s="22" t="s">
        <v>326</v>
      </c>
      <c r="AT89" s="22" t="s">
        <v>138</v>
      </c>
      <c r="AU89" s="22" t="s">
        <v>71</v>
      </c>
      <c r="AY89" s="22" t="s">
        <v>143</v>
      </c>
      <c r="BE89" s="185">
        <f>IF(N89="základní",J89,0)</f>
        <v>0</v>
      </c>
      <c r="BF89" s="185">
        <f>IF(N89="snížená",J89,0)</f>
        <v>0</v>
      </c>
      <c r="BG89" s="185">
        <f>IF(N89="zákl. přenesená",J89,0)</f>
        <v>0</v>
      </c>
      <c r="BH89" s="185">
        <f>IF(N89="sníž. přenesená",J89,0)</f>
        <v>0</v>
      </c>
      <c r="BI89" s="185">
        <f>IF(N89="nulová",J89,0)</f>
        <v>0</v>
      </c>
      <c r="BJ89" s="22" t="s">
        <v>79</v>
      </c>
      <c r="BK89" s="185">
        <f>ROUND(I89*H89,2)</f>
        <v>0</v>
      </c>
      <c r="BL89" s="22" t="s">
        <v>326</v>
      </c>
      <c r="BM89" s="22" t="s">
        <v>181</v>
      </c>
    </row>
    <row r="90" spans="2:65" s="1" customFormat="1" ht="27">
      <c r="B90" s="39"/>
      <c r="C90" s="61"/>
      <c r="D90" s="204" t="s">
        <v>354</v>
      </c>
      <c r="E90" s="61"/>
      <c r="F90" s="239" t="s">
        <v>506</v>
      </c>
      <c r="G90" s="61"/>
      <c r="H90" s="61"/>
      <c r="I90" s="161"/>
      <c r="J90" s="61"/>
      <c r="K90" s="61"/>
      <c r="L90" s="59"/>
      <c r="M90" s="240"/>
      <c r="N90" s="40"/>
      <c r="O90" s="40"/>
      <c r="P90" s="40"/>
      <c r="Q90" s="40"/>
      <c r="R90" s="40"/>
      <c r="S90" s="40"/>
      <c r="T90" s="76"/>
      <c r="AT90" s="22" t="s">
        <v>354</v>
      </c>
      <c r="AU90" s="22" t="s">
        <v>71</v>
      </c>
    </row>
    <row r="91" spans="2:65" s="1" customFormat="1" ht="16.5" customHeight="1">
      <c r="B91" s="39"/>
      <c r="C91" s="229" t="s">
        <v>164</v>
      </c>
      <c r="D91" s="229" t="s">
        <v>172</v>
      </c>
      <c r="E91" s="230" t="s">
        <v>518</v>
      </c>
      <c r="F91" s="231" t="s">
        <v>276</v>
      </c>
      <c r="G91" s="232" t="s">
        <v>274</v>
      </c>
      <c r="H91" s="233">
        <v>4</v>
      </c>
      <c r="I91" s="234"/>
      <c r="J91" s="235">
        <f>ROUND(I91*H91,2)</f>
        <v>0</v>
      </c>
      <c r="K91" s="231" t="s">
        <v>21</v>
      </c>
      <c r="L91" s="236"/>
      <c r="M91" s="237" t="s">
        <v>21</v>
      </c>
      <c r="N91" s="238" t="s">
        <v>42</v>
      </c>
      <c r="O91" s="40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AR91" s="22" t="s">
        <v>508</v>
      </c>
      <c r="AT91" s="22" t="s">
        <v>172</v>
      </c>
      <c r="AU91" s="22" t="s">
        <v>71</v>
      </c>
      <c r="AY91" s="22" t="s">
        <v>143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22" t="s">
        <v>79</v>
      </c>
      <c r="BK91" s="185">
        <f>ROUND(I91*H91,2)</f>
        <v>0</v>
      </c>
      <c r="BL91" s="22" t="s">
        <v>326</v>
      </c>
      <c r="BM91" s="22" t="s">
        <v>185</v>
      </c>
    </row>
    <row r="92" spans="2:65" s="1" customFormat="1" ht="51" customHeight="1">
      <c r="B92" s="39"/>
      <c r="C92" s="174" t="s">
        <v>189</v>
      </c>
      <c r="D92" s="174" t="s">
        <v>138</v>
      </c>
      <c r="E92" s="175" t="s">
        <v>519</v>
      </c>
      <c r="F92" s="176" t="s">
        <v>520</v>
      </c>
      <c r="G92" s="177" t="s">
        <v>274</v>
      </c>
      <c r="H92" s="178">
        <v>1</v>
      </c>
      <c r="I92" s="179"/>
      <c r="J92" s="180">
        <f>ROUND(I92*H92,2)</f>
        <v>0</v>
      </c>
      <c r="K92" s="176" t="s">
        <v>21</v>
      </c>
      <c r="L92" s="59"/>
      <c r="M92" s="181" t="s">
        <v>21</v>
      </c>
      <c r="N92" s="182" t="s">
        <v>42</v>
      </c>
      <c r="O92" s="40"/>
      <c r="P92" s="183">
        <f>O92*H92</f>
        <v>0</v>
      </c>
      <c r="Q92" s="183">
        <v>0</v>
      </c>
      <c r="R92" s="183">
        <f>Q92*H92</f>
        <v>0</v>
      </c>
      <c r="S92" s="183">
        <v>0</v>
      </c>
      <c r="T92" s="184">
        <f>S92*H92</f>
        <v>0</v>
      </c>
      <c r="AR92" s="22" t="s">
        <v>326</v>
      </c>
      <c r="AT92" s="22" t="s">
        <v>138</v>
      </c>
      <c r="AU92" s="22" t="s">
        <v>71</v>
      </c>
      <c r="AY92" s="22" t="s">
        <v>143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22" t="s">
        <v>79</v>
      </c>
      <c r="BK92" s="185">
        <f>ROUND(I92*H92,2)</f>
        <v>0</v>
      </c>
      <c r="BL92" s="22" t="s">
        <v>326</v>
      </c>
      <c r="BM92" s="22" t="s">
        <v>188</v>
      </c>
    </row>
    <row r="93" spans="2:65" s="1" customFormat="1" ht="27">
      <c r="B93" s="39"/>
      <c r="C93" s="61"/>
      <c r="D93" s="204" t="s">
        <v>354</v>
      </c>
      <c r="E93" s="61"/>
      <c r="F93" s="239" t="s">
        <v>521</v>
      </c>
      <c r="G93" s="61"/>
      <c r="H93" s="61"/>
      <c r="I93" s="161"/>
      <c r="J93" s="61"/>
      <c r="K93" s="61"/>
      <c r="L93" s="59"/>
      <c r="M93" s="240"/>
      <c r="N93" s="40"/>
      <c r="O93" s="40"/>
      <c r="P93" s="40"/>
      <c r="Q93" s="40"/>
      <c r="R93" s="40"/>
      <c r="S93" s="40"/>
      <c r="T93" s="76"/>
      <c r="AT93" s="22" t="s">
        <v>354</v>
      </c>
      <c r="AU93" s="22" t="s">
        <v>71</v>
      </c>
    </row>
    <row r="94" spans="2:65" s="1" customFormat="1" ht="16.5" customHeight="1">
      <c r="B94" s="39"/>
      <c r="C94" s="229" t="s">
        <v>168</v>
      </c>
      <c r="D94" s="229" t="s">
        <v>172</v>
      </c>
      <c r="E94" s="230" t="s">
        <v>522</v>
      </c>
      <c r="F94" s="231" t="s">
        <v>276</v>
      </c>
      <c r="G94" s="232" t="s">
        <v>274</v>
      </c>
      <c r="H94" s="233">
        <v>1</v>
      </c>
      <c r="I94" s="234"/>
      <c r="J94" s="235">
        <f>ROUND(I94*H94,2)</f>
        <v>0</v>
      </c>
      <c r="K94" s="231" t="s">
        <v>21</v>
      </c>
      <c r="L94" s="236"/>
      <c r="M94" s="237" t="s">
        <v>21</v>
      </c>
      <c r="N94" s="238" t="s">
        <v>42</v>
      </c>
      <c r="O94" s="40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AR94" s="22" t="s">
        <v>508</v>
      </c>
      <c r="AT94" s="22" t="s">
        <v>172</v>
      </c>
      <c r="AU94" s="22" t="s">
        <v>71</v>
      </c>
      <c r="AY94" s="22" t="s">
        <v>143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22" t="s">
        <v>79</v>
      </c>
      <c r="BK94" s="185">
        <f>ROUND(I94*H94,2)</f>
        <v>0</v>
      </c>
      <c r="BL94" s="22" t="s">
        <v>326</v>
      </c>
      <c r="BM94" s="22" t="s">
        <v>193</v>
      </c>
    </row>
    <row r="95" spans="2:65" s="1" customFormat="1" ht="25.5" customHeight="1">
      <c r="B95" s="39"/>
      <c r="C95" s="174" t="s">
        <v>198</v>
      </c>
      <c r="D95" s="174" t="s">
        <v>138</v>
      </c>
      <c r="E95" s="175" t="s">
        <v>523</v>
      </c>
      <c r="F95" s="176" t="s">
        <v>524</v>
      </c>
      <c r="G95" s="177" t="s">
        <v>274</v>
      </c>
      <c r="H95" s="178">
        <v>2</v>
      </c>
      <c r="I95" s="179"/>
      <c r="J95" s="180">
        <f>ROUND(I95*H95,2)</f>
        <v>0</v>
      </c>
      <c r="K95" s="176" t="s">
        <v>21</v>
      </c>
      <c r="L95" s="59"/>
      <c r="M95" s="181" t="s">
        <v>21</v>
      </c>
      <c r="N95" s="182" t="s">
        <v>42</v>
      </c>
      <c r="O95" s="40"/>
      <c r="P95" s="183">
        <f>O95*H95</f>
        <v>0</v>
      </c>
      <c r="Q95" s="183">
        <v>0</v>
      </c>
      <c r="R95" s="183">
        <f>Q95*H95</f>
        <v>0</v>
      </c>
      <c r="S95" s="183">
        <v>0</v>
      </c>
      <c r="T95" s="184">
        <f>S95*H95</f>
        <v>0</v>
      </c>
      <c r="AR95" s="22" t="s">
        <v>326</v>
      </c>
      <c r="AT95" s="22" t="s">
        <v>138</v>
      </c>
      <c r="AU95" s="22" t="s">
        <v>71</v>
      </c>
      <c r="AY95" s="22" t="s">
        <v>143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22" t="s">
        <v>79</v>
      </c>
      <c r="BK95" s="185">
        <f>ROUND(I95*H95,2)</f>
        <v>0</v>
      </c>
      <c r="BL95" s="22" t="s">
        <v>326</v>
      </c>
      <c r="BM95" s="22" t="s">
        <v>196</v>
      </c>
    </row>
    <row r="96" spans="2:65" s="1" customFormat="1" ht="27">
      <c r="B96" s="39"/>
      <c r="C96" s="61"/>
      <c r="D96" s="204" t="s">
        <v>354</v>
      </c>
      <c r="E96" s="61"/>
      <c r="F96" s="239" t="s">
        <v>525</v>
      </c>
      <c r="G96" s="61"/>
      <c r="H96" s="61"/>
      <c r="I96" s="161"/>
      <c r="J96" s="61"/>
      <c r="K96" s="61"/>
      <c r="L96" s="59"/>
      <c r="M96" s="240"/>
      <c r="N96" s="40"/>
      <c r="O96" s="40"/>
      <c r="P96" s="40"/>
      <c r="Q96" s="40"/>
      <c r="R96" s="40"/>
      <c r="S96" s="40"/>
      <c r="T96" s="76"/>
      <c r="AT96" s="22" t="s">
        <v>354</v>
      </c>
      <c r="AU96" s="22" t="s">
        <v>71</v>
      </c>
    </row>
    <row r="97" spans="2:65" s="1" customFormat="1" ht="16.5" customHeight="1">
      <c r="B97" s="39"/>
      <c r="C97" s="229" t="s">
        <v>173</v>
      </c>
      <c r="D97" s="229" t="s">
        <v>172</v>
      </c>
      <c r="E97" s="230" t="s">
        <v>518</v>
      </c>
      <c r="F97" s="231" t="s">
        <v>276</v>
      </c>
      <c r="G97" s="232" t="s">
        <v>274</v>
      </c>
      <c r="H97" s="233">
        <v>2</v>
      </c>
      <c r="I97" s="234"/>
      <c r="J97" s="235">
        <f>ROUND(I97*H97,2)</f>
        <v>0</v>
      </c>
      <c r="K97" s="231" t="s">
        <v>21</v>
      </c>
      <c r="L97" s="236"/>
      <c r="M97" s="237" t="s">
        <v>21</v>
      </c>
      <c r="N97" s="238" t="s">
        <v>42</v>
      </c>
      <c r="O97" s="40"/>
      <c r="P97" s="183">
        <f>O97*H97</f>
        <v>0</v>
      </c>
      <c r="Q97" s="183">
        <v>0</v>
      </c>
      <c r="R97" s="183">
        <f>Q97*H97</f>
        <v>0</v>
      </c>
      <c r="S97" s="183">
        <v>0</v>
      </c>
      <c r="T97" s="184">
        <f>S97*H97</f>
        <v>0</v>
      </c>
      <c r="AR97" s="22" t="s">
        <v>508</v>
      </c>
      <c r="AT97" s="22" t="s">
        <v>172</v>
      </c>
      <c r="AU97" s="22" t="s">
        <v>71</v>
      </c>
      <c r="AY97" s="22" t="s">
        <v>143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22" t="s">
        <v>79</v>
      </c>
      <c r="BK97" s="185">
        <f>ROUND(I97*H97,2)</f>
        <v>0</v>
      </c>
      <c r="BL97" s="22" t="s">
        <v>326</v>
      </c>
      <c r="BM97" s="22" t="s">
        <v>201</v>
      </c>
    </row>
    <row r="98" spans="2:65" s="1" customFormat="1" ht="16.5" customHeight="1">
      <c r="B98" s="39"/>
      <c r="C98" s="174" t="s">
        <v>10</v>
      </c>
      <c r="D98" s="174" t="s">
        <v>138</v>
      </c>
      <c r="E98" s="175" t="s">
        <v>526</v>
      </c>
      <c r="F98" s="176" t="s">
        <v>527</v>
      </c>
      <c r="G98" s="177" t="s">
        <v>274</v>
      </c>
      <c r="H98" s="178">
        <v>2</v>
      </c>
      <c r="I98" s="179"/>
      <c r="J98" s="180">
        <f>ROUND(I98*H98,2)</f>
        <v>0</v>
      </c>
      <c r="K98" s="176" t="s">
        <v>21</v>
      </c>
      <c r="L98" s="59"/>
      <c r="M98" s="181" t="s">
        <v>21</v>
      </c>
      <c r="N98" s="182" t="s">
        <v>42</v>
      </c>
      <c r="O98" s="40"/>
      <c r="P98" s="183">
        <f>O98*H98</f>
        <v>0</v>
      </c>
      <c r="Q98" s="183">
        <v>0</v>
      </c>
      <c r="R98" s="183">
        <f>Q98*H98</f>
        <v>0</v>
      </c>
      <c r="S98" s="183">
        <v>0</v>
      </c>
      <c r="T98" s="184">
        <f>S98*H98</f>
        <v>0</v>
      </c>
      <c r="AR98" s="22" t="s">
        <v>326</v>
      </c>
      <c r="AT98" s="22" t="s">
        <v>138</v>
      </c>
      <c r="AU98" s="22" t="s">
        <v>71</v>
      </c>
      <c r="AY98" s="22" t="s">
        <v>143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22" t="s">
        <v>79</v>
      </c>
      <c r="BK98" s="185">
        <f>ROUND(I98*H98,2)</f>
        <v>0</v>
      </c>
      <c r="BL98" s="22" t="s">
        <v>326</v>
      </c>
      <c r="BM98" s="22" t="s">
        <v>204</v>
      </c>
    </row>
    <row r="99" spans="2:65" s="1" customFormat="1" ht="27">
      <c r="B99" s="39"/>
      <c r="C99" s="61"/>
      <c r="D99" s="204" t="s">
        <v>354</v>
      </c>
      <c r="E99" s="61"/>
      <c r="F99" s="239" t="s">
        <v>506</v>
      </c>
      <c r="G99" s="61"/>
      <c r="H99" s="61"/>
      <c r="I99" s="161"/>
      <c r="J99" s="61"/>
      <c r="K99" s="61"/>
      <c r="L99" s="59"/>
      <c r="M99" s="240"/>
      <c r="N99" s="40"/>
      <c r="O99" s="40"/>
      <c r="P99" s="40"/>
      <c r="Q99" s="40"/>
      <c r="R99" s="40"/>
      <c r="S99" s="40"/>
      <c r="T99" s="76"/>
      <c r="AT99" s="22" t="s">
        <v>354</v>
      </c>
      <c r="AU99" s="22" t="s">
        <v>71</v>
      </c>
    </row>
    <row r="100" spans="2:65" s="1" customFormat="1" ht="16.5" customHeight="1">
      <c r="B100" s="39"/>
      <c r="C100" s="229" t="s">
        <v>178</v>
      </c>
      <c r="D100" s="229" t="s">
        <v>172</v>
      </c>
      <c r="E100" s="230" t="s">
        <v>528</v>
      </c>
      <c r="F100" s="231" t="s">
        <v>276</v>
      </c>
      <c r="G100" s="232" t="s">
        <v>274</v>
      </c>
      <c r="H100" s="233">
        <v>2</v>
      </c>
      <c r="I100" s="234"/>
      <c r="J100" s="235">
        <f>ROUND(I100*H100,2)</f>
        <v>0</v>
      </c>
      <c r="K100" s="231" t="s">
        <v>21</v>
      </c>
      <c r="L100" s="236"/>
      <c r="M100" s="237" t="s">
        <v>21</v>
      </c>
      <c r="N100" s="238" t="s">
        <v>42</v>
      </c>
      <c r="O100" s="40"/>
      <c r="P100" s="183">
        <f>O100*H100</f>
        <v>0</v>
      </c>
      <c r="Q100" s="183">
        <v>0</v>
      </c>
      <c r="R100" s="183">
        <f>Q100*H100</f>
        <v>0</v>
      </c>
      <c r="S100" s="183">
        <v>0</v>
      </c>
      <c r="T100" s="184">
        <f>S100*H100</f>
        <v>0</v>
      </c>
      <c r="AR100" s="22" t="s">
        <v>508</v>
      </c>
      <c r="AT100" s="22" t="s">
        <v>172</v>
      </c>
      <c r="AU100" s="22" t="s">
        <v>71</v>
      </c>
      <c r="AY100" s="22" t="s">
        <v>143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22" t="s">
        <v>79</v>
      </c>
      <c r="BK100" s="185">
        <f>ROUND(I100*H100,2)</f>
        <v>0</v>
      </c>
      <c r="BL100" s="22" t="s">
        <v>326</v>
      </c>
      <c r="BM100" s="22" t="s">
        <v>207</v>
      </c>
    </row>
    <row r="101" spans="2:65" s="1" customFormat="1" ht="51" customHeight="1">
      <c r="B101" s="39"/>
      <c r="C101" s="174" t="s">
        <v>212</v>
      </c>
      <c r="D101" s="174" t="s">
        <v>138</v>
      </c>
      <c r="E101" s="175" t="s">
        <v>529</v>
      </c>
      <c r="F101" s="176" t="s">
        <v>530</v>
      </c>
      <c r="G101" s="177" t="s">
        <v>274</v>
      </c>
      <c r="H101" s="178">
        <v>2</v>
      </c>
      <c r="I101" s="179"/>
      <c r="J101" s="180">
        <f>ROUND(I101*H101,2)</f>
        <v>0</v>
      </c>
      <c r="K101" s="176" t="s">
        <v>21</v>
      </c>
      <c r="L101" s="59"/>
      <c r="M101" s="181" t="s">
        <v>21</v>
      </c>
      <c r="N101" s="182" t="s">
        <v>42</v>
      </c>
      <c r="O101" s="40"/>
      <c r="P101" s="183">
        <f>O101*H101</f>
        <v>0</v>
      </c>
      <c r="Q101" s="183">
        <v>0</v>
      </c>
      <c r="R101" s="183">
        <f>Q101*H101</f>
        <v>0</v>
      </c>
      <c r="S101" s="183">
        <v>0</v>
      </c>
      <c r="T101" s="184">
        <f>S101*H101</f>
        <v>0</v>
      </c>
      <c r="AR101" s="22" t="s">
        <v>326</v>
      </c>
      <c r="AT101" s="22" t="s">
        <v>138</v>
      </c>
      <c r="AU101" s="22" t="s">
        <v>71</v>
      </c>
      <c r="AY101" s="22" t="s">
        <v>143</v>
      </c>
      <c r="BE101" s="185">
        <f>IF(N101="základní",J101,0)</f>
        <v>0</v>
      </c>
      <c r="BF101" s="185">
        <f>IF(N101="snížená",J101,0)</f>
        <v>0</v>
      </c>
      <c r="BG101" s="185">
        <f>IF(N101="zákl. přenesená",J101,0)</f>
        <v>0</v>
      </c>
      <c r="BH101" s="185">
        <f>IF(N101="sníž. přenesená",J101,0)</f>
        <v>0</v>
      </c>
      <c r="BI101" s="185">
        <f>IF(N101="nulová",J101,0)</f>
        <v>0</v>
      </c>
      <c r="BJ101" s="22" t="s">
        <v>79</v>
      </c>
      <c r="BK101" s="185">
        <f>ROUND(I101*H101,2)</f>
        <v>0</v>
      </c>
      <c r="BL101" s="22" t="s">
        <v>326</v>
      </c>
      <c r="BM101" s="22" t="s">
        <v>211</v>
      </c>
    </row>
    <row r="102" spans="2:65" s="1" customFormat="1" ht="27">
      <c r="B102" s="39"/>
      <c r="C102" s="61"/>
      <c r="D102" s="204" t="s">
        <v>354</v>
      </c>
      <c r="E102" s="61"/>
      <c r="F102" s="239" t="s">
        <v>521</v>
      </c>
      <c r="G102" s="61"/>
      <c r="H102" s="61"/>
      <c r="I102" s="161"/>
      <c r="J102" s="61"/>
      <c r="K102" s="61"/>
      <c r="L102" s="59"/>
      <c r="M102" s="240"/>
      <c r="N102" s="40"/>
      <c r="O102" s="40"/>
      <c r="P102" s="40"/>
      <c r="Q102" s="40"/>
      <c r="R102" s="40"/>
      <c r="S102" s="40"/>
      <c r="T102" s="76"/>
      <c r="AT102" s="22" t="s">
        <v>354</v>
      </c>
      <c r="AU102" s="22" t="s">
        <v>71</v>
      </c>
    </row>
    <row r="103" spans="2:65" s="1" customFormat="1" ht="16.5" customHeight="1">
      <c r="B103" s="39"/>
      <c r="C103" s="229" t="s">
        <v>181</v>
      </c>
      <c r="D103" s="229" t="s">
        <v>172</v>
      </c>
      <c r="E103" s="230" t="s">
        <v>531</v>
      </c>
      <c r="F103" s="231" t="s">
        <v>276</v>
      </c>
      <c r="G103" s="232" t="s">
        <v>274</v>
      </c>
      <c r="H103" s="233">
        <v>2</v>
      </c>
      <c r="I103" s="234"/>
      <c r="J103" s="235">
        <f>ROUND(I103*H103,2)</f>
        <v>0</v>
      </c>
      <c r="K103" s="231" t="s">
        <v>21</v>
      </c>
      <c r="L103" s="236"/>
      <c r="M103" s="237" t="s">
        <v>21</v>
      </c>
      <c r="N103" s="238" t="s">
        <v>42</v>
      </c>
      <c r="O103" s="40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AR103" s="22" t="s">
        <v>508</v>
      </c>
      <c r="AT103" s="22" t="s">
        <v>172</v>
      </c>
      <c r="AU103" s="22" t="s">
        <v>71</v>
      </c>
      <c r="AY103" s="22" t="s">
        <v>143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22" t="s">
        <v>79</v>
      </c>
      <c r="BK103" s="185">
        <f>ROUND(I103*H103,2)</f>
        <v>0</v>
      </c>
      <c r="BL103" s="22" t="s">
        <v>326</v>
      </c>
      <c r="BM103" s="22" t="s">
        <v>215</v>
      </c>
    </row>
    <row r="104" spans="2:65" s="1" customFormat="1" ht="51" customHeight="1">
      <c r="B104" s="39"/>
      <c r="C104" s="174" t="s">
        <v>219</v>
      </c>
      <c r="D104" s="174" t="s">
        <v>138</v>
      </c>
      <c r="E104" s="175" t="s">
        <v>532</v>
      </c>
      <c r="F104" s="176" t="s">
        <v>533</v>
      </c>
      <c r="G104" s="177" t="s">
        <v>274</v>
      </c>
      <c r="H104" s="178">
        <v>2</v>
      </c>
      <c r="I104" s="179"/>
      <c r="J104" s="180">
        <f>ROUND(I104*H104,2)</f>
        <v>0</v>
      </c>
      <c r="K104" s="176" t="s">
        <v>21</v>
      </c>
      <c r="L104" s="59"/>
      <c r="M104" s="181" t="s">
        <v>21</v>
      </c>
      <c r="N104" s="182" t="s">
        <v>42</v>
      </c>
      <c r="O104" s="40"/>
      <c r="P104" s="183">
        <f>O104*H104</f>
        <v>0</v>
      </c>
      <c r="Q104" s="183">
        <v>0</v>
      </c>
      <c r="R104" s="183">
        <f>Q104*H104</f>
        <v>0</v>
      </c>
      <c r="S104" s="183">
        <v>0</v>
      </c>
      <c r="T104" s="184">
        <f>S104*H104</f>
        <v>0</v>
      </c>
      <c r="AR104" s="22" t="s">
        <v>326</v>
      </c>
      <c r="AT104" s="22" t="s">
        <v>138</v>
      </c>
      <c r="AU104" s="22" t="s">
        <v>71</v>
      </c>
      <c r="AY104" s="22" t="s">
        <v>143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22" t="s">
        <v>79</v>
      </c>
      <c r="BK104" s="185">
        <f>ROUND(I104*H104,2)</f>
        <v>0</v>
      </c>
      <c r="BL104" s="22" t="s">
        <v>326</v>
      </c>
      <c r="BM104" s="22" t="s">
        <v>218</v>
      </c>
    </row>
    <row r="105" spans="2:65" s="1" customFormat="1" ht="27">
      <c r="B105" s="39"/>
      <c r="C105" s="61"/>
      <c r="D105" s="204" t="s">
        <v>354</v>
      </c>
      <c r="E105" s="61"/>
      <c r="F105" s="239" t="s">
        <v>521</v>
      </c>
      <c r="G105" s="61"/>
      <c r="H105" s="61"/>
      <c r="I105" s="161"/>
      <c r="J105" s="61"/>
      <c r="K105" s="61"/>
      <c r="L105" s="59"/>
      <c r="M105" s="240"/>
      <c r="N105" s="40"/>
      <c r="O105" s="40"/>
      <c r="P105" s="40"/>
      <c r="Q105" s="40"/>
      <c r="R105" s="40"/>
      <c r="S105" s="40"/>
      <c r="T105" s="76"/>
      <c r="AT105" s="22" t="s">
        <v>354</v>
      </c>
      <c r="AU105" s="22" t="s">
        <v>71</v>
      </c>
    </row>
    <row r="106" spans="2:65" s="1" customFormat="1" ht="16.5" customHeight="1">
      <c r="B106" s="39"/>
      <c r="C106" s="229" t="s">
        <v>185</v>
      </c>
      <c r="D106" s="229" t="s">
        <v>172</v>
      </c>
      <c r="E106" s="230" t="s">
        <v>534</v>
      </c>
      <c r="F106" s="231" t="s">
        <v>276</v>
      </c>
      <c r="G106" s="232" t="s">
        <v>274</v>
      </c>
      <c r="H106" s="233">
        <v>2</v>
      </c>
      <c r="I106" s="234"/>
      <c r="J106" s="235">
        <f>ROUND(I106*H106,2)</f>
        <v>0</v>
      </c>
      <c r="K106" s="231" t="s">
        <v>21</v>
      </c>
      <c r="L106" s="236"/>
      <c r="M106" s="237" t="s">
        <v>21</v>
      </c>
      <c r="N106" s="238" t="s">
        <v>42</v>
      </c>
      <c r="O106" s="40"/>
      <c r="P106" s="183">
        <f>O106*H106</f>
        <v>0</v>
      </c>
      <c r="Q106" s="183">
        <v>0</v>
      </c>
      <c r="R106" s="183">
        <f>Q106*H106</f>
        <v>0</v>
      </c>
      <c r="S106" s="183">
        <v>0</v>
      </c>
      <c r="T106" s="184">
        <f>S106*H106</f>
        <v>0</v>
      </c>
      <c r="AR106" s="22" t="s">
        <v>508</v>
      </c>
      <c r="AT106" s="22" t="s">
        <v>172</v>
      </c>
      <c r="AU106" s="22" t="s">
        <v>71</v>
      </c>
      <c r="AY106" s="22" t="s">
        <v>143</v>
      </c>
      <c r="BE106" s="185">
        <f>IF(N106="základní",J106,0)</f>
        <v>0</v>
      </c>
      <c r="BF106" s="185">
        <f>IF(N106="snížená",J106,0)</f>
        <v>0</v>
      </c>
      <c r="BG106" s="185">
        <f>IF(N106="zákl. přenesená",J106,0)</f>
        <v>0</v>
      </c>
      <c r="BH106" s="185">
        <f>IF(N106="sníž. přenesená",J106,0)</f>
        <v>0</v>
      </c>
      <c r="BI106" s="185">
        <f>IF(N106="nulová",J106,0)</f>
        <v>0</v>
      </c>
      <c r="BJ106" s="22" t="s">
        <v>79</v>
      </c>
      <c r="BK106" s="185">
        <f>ROUND(I106*H106,2)</f>
        <v>0</v>
      </c>
      <c r="BL106" s="22" t="s">
        <v>326</v>
      </c>
      <c r="BM106" s="22" t="s">
        <v>222</v>
      </c>
    </row>
    <row r="107" spans="2:65" s="1" customFormat="1" ht="25.5" customHeight="1">
      <c r="B107" s="39"/>
      <c r="C107" s="174" t="s">
        <v>9</v>
      </c>
      <c r="D107" s="174" t="s">
        <v>138</v>
      </c>
      <c r="E107" s="175" t="s">
        <v>535</v>
      </c>
      <c r="F107" s="176" t="s">
        <v>536</v>
      </c>
      <c r="G107" s="177" t="s">
        <v>274</v>
      </c>
      <c r="H107" s="178">
        <v>6</v>
      </c>
      <c r="I107" s="179"/>
      <c r="J107" s="180">
        <f>ROUND(I107*H107,2)</f>
        <v>0</v>
      </c>
      <c r="K107" s="176" t="s">
        <v>21</v>
      </c>
      <c r="L107" s="59"/>
      <c r="M107" s="181" t="s">
        <v>21</v>
      </c>
      <c r="N107" s="182" t="s">
        <v>42</v>
      </c>
      <c r="O107" s="40"/>
      <c r="P107" s="183">
        <f>O107*H107</f>
        <v>0</v>
      </c>
      <c r="Q107" s="183">
        <v>0</v>
      </c>
      <c r="R107" s="183">
        <f>Q107*H107</f>
        <v>0</v>
      </c>
      <c r="S107" s="183">
        <v>0</v>
      </c>
      <c r="T107" s="184">
        <f>S107*H107</f>
        <v>0</v>
      </c>
      <c r="AR107" s="22" t="s">
        <v>326</v>
      </c>
      <c r="AT107" s="22" t="s">
        <v>138</v>
      </c>
      <c r="AU107" s="22" t="s">
        <v>71</v>
      </c>
      <c r="AY107" s="22" t="s">
        <v>143</v>
      </c>
      <c r="BE107" s="185">
        <f>IF(N107="základní",J107,0)</f>
        <v>0</v>
      </c>
      <c r="BF107" s="185">
        <f>IF(N107="snížená",J107,0)</f>
        <v>0</v>
      </c>
      <c r="BG107" s="185">
        <f>IF(N107="zákl. přenesená",J107,0)</f>
        <v>0</v>
      </c>
      <c r="BH107" s="185">
        <f>IF(N107="sníž. přenesená",J107,0)</f>
        <v>0</v>
      </c>
      <c r="BI107" s="185">
        <f>IF(N107="nulová",J107,0)</f>
        <v>0</v>
      </c>
      <c r="BJ107" s="22" t="s">
        <v>79</v>
      </c>
      <c r="BK107" s="185">
        <f>ROUND(I107*H107,2)</f>
        <v>0</v>
      </c>
      <c r="BL107" s="22" t="s">
        <v>326</v>
      </c>
      <c r="BM107" s="22" t="s">
        <v>225</v>
      </c>
    </row>
    <row r="108" spans="2:65" s="1" customFormat="1" ht="27">
      <c r="B108" s="39"/>
      <c r="C108" s="61"/>
      <c r="D108" s="204" t="s">
        <v>354</v>
      </c>
      <c r="E108" s="61"/>
      <c r="F108" s="239" t="s">
        <v>521</v>
      </c>
      <c r="G108" s="61"/>
      <c r="H108" s="61"/>
      <c r="I108" s="161"/>
      <c r="J108" s="61"/>
      <c r="K108" s="61"/>
      <c r="L108" s="59"/>
      <c r="M108" s="240"/>
      <c r="N108" s="40"/>
      <c r="O108" s="40"/>
      <c r="P108" s="40"/>
      <c r="Q108" s="40"/>
      <c r="R108" s="40"/>
      <c r="S108" s="40"/>
      <c r="T108" s="76"/>
      <c r="AT108" s="22" t="s">
        <v>354</v>
      </c>
      <c r="AU108" s="22" t="s">
        <v>71</v>
      </c>
    </row>
    <row r="109" spans="2:65" s="1" customFormat="1" ht="16.5" customHeight="1">
      <c r="B109" s="39"/>
      <c r="C109" s="229" t="s">
        <v>188</v>
      </c>
      <c r="D109" s="229" t="s">
        <v>172</v>
      </c>
      <c r="E109" s="230" t="s">
        <v>537</v>
      </c>
      <c r="F109" s="231" t="s">
        <v>276</v>
      </c>
      <c r="G109" s="232" t="s">
        <v>274</v>
      </c>
      <c r="H109" s="233">
        <v>6</v>
      </c>
      <c r="I109" s="234"/>
      <c r="J109" s="235">
        <f>ROUND(I109*H109,2)</f>
        <v>0</v>
      </c>
      <c r="K109" s="231" t="s">
        <v>21</v>
      </c>
      <c r="L109" s="236"/>
      <c r="M109" s="237" t="s">
        <v>21</v>
      </c>
      <c r="N109" s="238" t="s">
        <v>42</v>
      </c>
      <c r="O109" s="40"/>
      <c r="P109" s="183">
        <f>O109*H109</f>
        <v>0</v>
      </c>
      <c r="Q109" s="183">
        <v>0</v>
      </c>
      <c r="R109" s="183">
        <f>Q109*H109</f>
        <v>0</v>
      </c>
      <c r="S109" s="183">
        <v>0</v>
      </c>
      <c r="T109" s="184">
        <f>S109*H109</f>
        <v>0</v>
      </c>
      <c r="AR109" s="22" t="s">
        <v>508</v>
      </c>
      <c r="AT109" s="22" t="s">
        <v>172</v>
      </c>
      <c r="AU109" s="22" t="s">
        <v>71</v>
      </c>
      <c r="AY109" s="22" t="s">
        <v>143</v>
      </c>
      <c r="BE109" s="185">
        <f>IF(N109="základní",J109,0)</f>
        <v>0</v>
      </c>
      <c r="BF109" s="185">
        <f>IF(N109="snížená",J109,0)</f>
        <v>0</v>
      </c>
      <c r="BG109" s="185">
        <f>IF(N109="zákl. přenesená",J109,0)</f>
        <v>0</v>
      </c>
      <c r="BH109" s="185">
        <f>IF(N109="sníž. přenesená",J109,0)</f>
        <v>0</v>
      </c>
      <c r="BI109" s="185">
        <f>IF(N109="nulová",J109,0)</f>
        <v>0</v>
      </c>
      <c r="BJ109" s="22" t="s">
        <v>79</v>
      </c>
      <c r="BK109" s="185">
        <f>ROUND(I109*H109,2)</f>
        <v>0</v>
      </c>
      <c r="BL109" s="22" t="s">
        <v>326</v>
      </c>
      <c r="BM109" s="22" t="s">
        <v>232</v>
      </c>
    </row>
    <row r="110" spans="2:65" s="1" customFormat="1" ht="25.5" customHeight="1">
      <c r="B110" s="39"/>
      <c r="C110" s="174" t="s">
        <v>243</v>
      </c>
      <c r="D110" s="174" t="s">
        <v>138</v>
      </c>
      <c r="E110" s="175" t="s">
        <v>538</v>
      </c>
      <c r="F110" s="176" t="s">
        <v>539</v>
      </c>
      <c r="G110" s="177" t="s">
        <v>274</v>
      </c>
      <c r="H110" s="178">
        <v>2</v>
      </c>
      <c r="I110" s="179"/>
      <c r="J110" s="180">
        <f>ROUND(I110*H110,2)</f>
        <v>0</v>
      </c>
      <c r="K110" s="176" t="s">
        <v>21</v>
      </c>
      <c r="L110" s="59"/>
      <c r="M110" s="181" t="s">
        <v>21</v>
      </c>
      <c r="N110" s="182" t="s">
        <v>42</v>
      </c>
      <c r="O110" s="40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AR110" s="22" t="s">
        <v>326</v>
      </c>
      <c r="AT110" s="22" t="s">
        <v>138</v>
      </c>
      <c r="AU110" s="22" t="s">
        <v>71</v>
      </c>
      <c r="AY110" s="22" t="s">
        <v>143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22" t="s">
        <v>79</v>
      </c>
      <c r="BK110" s="185">
        <f>ROUND(I110*H110,2)</f>
        <v>0</v>
      </c>
      <c r="BL110" s="22" t="s">
        <v>326</v>
      </c>
      <c r="BM110" s="22" t="s">
        <v>235</v>
      </c>
    </row>
    <row r="111" spans="2:65" s="1" customFormat="1" ht="27">
      <c r="B111" s="39"/>
      <c r="C111" s="61"/>
      <c r="D111" s="204" t="s">
        <v>354</v>
      </c>
      <c r="E111" s="61"/>
      <c r="F111" s="239" t="s">
        <v>521</v>
      </c>
      <c r="G111" s="61"/>
      <c r="H111" s="61"/>
      <c r="I111" s="161"/>
      <c r="J111" s="61"/>
      <c r="K111" s="61"/>
      <c r="L111" s="59"/>
      <c r="M111" s="240"/>
      <c r="N111" s="40"/>
      <c r="O111" s="40"/>
      <c r="P111" s="40"/>
      <c r="Q111" s="40"/>
      <c r="R111" s="40"/>
      <c r="S111" s="40"/>
      <c r="T111" s="76"/>
      <c r="AT111" s="22" t="s">
        <v>354</v>
      </c>
      <c r="AU111" s="22" t="s">
        <v>71</v>
      </c>
    </row>
    <row r="112" spans="2:65" s="1" customFormat="1" ht="16.5" customHeight="1">
      <c r="B112" s="39"/>
      <c r="C112" s="229" t="s">
        <v>193</v>
      </c>
      <c r="D112" s="229" t="s">
        <v>172</v>
      </c>
      <c r="E112" s="230" t="s">
        <v>540</v>
      </c>
      <c r="F112" s="231" t="s">
        <v>276</v>
      </c>
      <c r="G112" s="232" t="s">
        <v>274</v>
      </c>
      <c r="H112" s="233">
        <v>2</v>
      </c>
      <c r="I112" s="234"/>
      <c r="J112" s="235">
        <f>ROUND(I112*H112,2)</f>
        <v>0</v>
      </c>
      <c r="K112" s="231" t="s">
        <v>21</v>
      </c>
      <c r="L112" s="236"/>
      <c r="M112" s="237" t="s">
        <v>21</v>
      </c>
      <c r="N112" s="238" t="s">
        <v>42</v>
      </c>
      <c r="O112" s="40"/>
      <c r="P112" s="183">
        <f>O112*H112</f>
        <v>0</v>
      </c>
      <c r="Q112" s="183">
        <v>0</v>
      </c>
      <c r="R112" s="183">
        <f>Q112*H112</f>
        <v>0</v>
      </c>
      <c r="S112" s="183">
        <v>0</v>
      </c>
      <c r="T112" s="184">
        <f>S112*H112</f>
        <v>0</v>
      </c>
      <c r="AR112" s="22" t="s">
        <v>508</v>
      </c>
      <c r="AT112" s="22" t="s">
        <v>172</v>
      </c>
      <c r="AU112" s="22" t="s">
        <v>71</v>
      </c>
      <c r="AY112" s="22" t="s">
        <v>143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22" t="s">
        <v>79</v>
      </c>
      <c r="BK112" s="185">
        <f>ROUND(I112*H112,2)</f>
        <v>0</v>
      </c>
      <c r="BL112" s="22" t="s">
        <v>326</v>
      </c>
      <c r="BM112" s="22" t="s">
        <v>238</v>
      </c>
    </row>
    <row r="113" spans="2:65" s="1" customFormat="1" ht="16.5" customHeight="1">
      <c r="B113" s="39"/>
      <c r="C113" s="174" t="s">
        <v>251</v>
      </c>
      <c r="D113" s="174" t="s">
        <v>138</v>
      </c>
      <c r="E113" s="175" t="s">
        <v>541</v>
      </c>
      <c r="F113" s="176" t="s">
        <v>542</v>
      </c>
      <c r="G113" s="177" t="s">
        <v>274</v>
      </c>
      <c r="H113" s="178">
        <v>1</v>
      </c>
      <c r="I113" s="179"/>
      <c r="J113" s="180">
        <f>ROUND(I113*H113,2)</f>
        <v>0</v>
      </c>
      <c r="K113" s="176" t="s">
        <v>21</v>
      </c>
      <c r="L113" s="59"/>
      <c r="M113" s="181" t="s">
        <v>21</v>
      </c>
      <c r="N113" s="182" t="s">
        <v>42</v>
      </c>
      <c r="O113" s="40"/>
      <c r="P113" s="183">
        <f>O113*H113</f>
        <v>0</v>
      </c>
      <c r="Q113" s="183">
        <v>0</v>
      </c>
      <c r="R113" s="183">
        <f>Q113*H113</f>
        <v>0</v>
      </c>
      <c r="S113" s="183">
        <v>0</v>
      </c>
      <c r="T113" s="184">
        <f>S113*H113</f>
        <v>0</v>
      </c>
      <c r="AR113" s="22" t="s">
        <v>326</v>
      </c>
      <c r="AT113" s="22" t="s">
        <v>138</v>
      </c>
      <c r="AU113" s="22" t="s">
        <v>71</v>
      </c>
      <c r="AY113" s="22" t="s">
        <v>143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22" t="s">
        <v>79</v>
      </c>
      <c r="BK113" s="185">
        <f>ROUND(I113*H113,2)</f>
        <v>0</v>
      </c>
      <c r="BL113" s="22" t="s">
        <v>326</v>
      </c>
      <c r="BM113" s="22" t="s">
        <v>246</v>
      </c>
    </row>
    <row r="114" spans="2:65" s="1" customFormat="1" ht="27">
      <c r="B114" s="39"/>
      <c r="C114" s="61"/>
      <c r="D114" s="204" t="s">
        <v>354</v>
      </c>
      <c r="E114" s="61"/>
      <c r="F114" s="239" t="s">
        <v>521</v>
      </c>
      <c r="G114" s="61"/>
      <c r="H114" s="61"/>
      <c r="I114" s="161"/>
      <c r="J114" s="61"/>
      <c r="K114" s="61"/>
      <c r="L114" s="59"/>
      <c r="M114" s="240"/>
      <c r="N114" s="40"/>
      <c r="O114" s="40"/>
      <c r="P114" s="40"/>
      <c r="Q114" s="40"/>
      <c r="R114" s="40"/>
      <c r="S114" s="40"/>
      <c r="T114" s="76"/>
      <c r="AT114" s="22" t="s">
        <v>354</v>
      </c>
      <c r="AU114" s="22" t="s">
        <v>71</v>
      </c>
    </row>
    <row r="115" spans="2:65" s="1" customFormat="1" ht="16.5" customHeight="1">
      <c r="B115" s="39"/>
      <c r="C115" s="229" t="s">
        <v>196</v>
      </c>
      <c r="D115" s="229" t="s">
        <v>172</v>
      </c>
      <c r="E115" s="230" t="s">
        <v>543</v>
      </c>
      <c r="F115" s="231" t="s">
        <v>276</v>
      </c>
      <c r="G115" s="232" t="s">
        <v>177</v>
      </c>
      <c r="H115" s="233">
        <v>1</v>
      </c>
      <c r="I115" s="234"/>
      <c r="J115" s="235">
        <f>ROUND(I115*H115,2)</f>
        <v>0</v>
      </c>
      <c r="K115" s="231" t="s">
        <v>21</v>
      </c>
      <c r="L115" s="236"/>
      <c r="M115" s="237" t="s">
        <v>21</v>
      </c>
      <c r="N115" s="238" t="s">
        <v>42</v>
      </c>
      <c r="O115" s="40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AR115" s="22" t="s">
        <v>508</v>
      </c>
      <c r="AT115" s="22" t="s">
        <v>172</v>
      </c>
      <c r="AU115" s="22" t="s">
        <v>71</v>
      </c>
      <c r="AY115" s="22" t="s">
        <v>143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22" t="s">
        <v>79</v>
      </c>
      <c r="BK115" s="185">
        <f>ROUND(I115*H115,2)</f>
        <v>0</v>
      </c>
      <c r="BL115" s="22" t="s">
        <v>326</v>
      </c>
      <c r="BM115" s="22" t="s">
        <v>249</v>
      </c>
    </row>
    <row r="116" spans="2:65" s="1" customFormat="1" ht="16.5" customHeight="1">
      <c r="B116" s="39"/>
      <c r="C116" s="174" t="s">
        <v>260</v>
      </c>
      <c r="D116" s="174" t="s">
        <v>138</v>
      </c>
      <c r="E116" s="175" t="s">
        <v>544</v>
      </c>
      <c r="F116" s="176" t="s">
        <v>545</v>
      </c>
      <c r="G116" s="177" t="s">
        <v>274</v>
      </c>
      <c r="H116" s="178">
        <v>2</v>
      </c>
      <c r="I116" s="179"/>
      <c r="J116" s="180">
        <f>ROUND(I116*H116,2)</f>
        <v>0</v>
      </c>
      <c r="K116" s="176" t="s">
        <v>21</v>
      </c>
      <c r="L116" s="59"/>
      <c r="M116" s="181" t="s">
        <v>21</v>
      </c>
      <c r="N116" s="182" t="s">
        <v>42</v>
      </c>
      <c r="O116" s="40"/>
      <c r="P116" s="183">
        <f>O116*H116</f>
        <v>0</v>
      </c>
      <c r="Q116" s="183">
        <v>0</v>
      </c>
      <c r="R116" s="183">
        <f>Q116*H116</f>
        <v>0</v>
      </c>
      <c r="S116" s="183">
        <v>0</v>
      </c>
      <c r="T116" s="184">
        <f>S116*H116</f>
        <v>0</v>
      </c>
      <c r="AR116" s="22" t="s">
        <v>326</v>
      </c>
      <c r="AT116" s="22" t="s">
        <v>138</v>
      </c>
      <c r="AU116" s="22" t="s">
        <v>71</v>
      </c>
      <c r="AY116" s="22" t="s">
        <v>143</v>
      </c>
      <c r="BE116" s="185">
        <f>IF(N116="základní",J116,0)</f>
        <v>0</v>
      </c>
      <c r="BF116" s="185">
        <f>IF(N116="snížená",J116,0)</f>
        <v>0</v>
      </c>
      <c r="BG116" s="185">
        <f>IF(N116="zákl. přenesená",J116,0)</f>
        <v>0</v>
      </c>
      <c r="BH116" s="185">
        <f>IF(N116="sníž. přenesená",J116,0)</f>
        <v>0</v>
      </c>
      <c r="BI116" s="185">
        <f>IF(N116="nulová",J116,0)</f>
        <v>0</v>
      </c>
      <c r="BJ116" s="22" t="s">
        <v>79</v>
      </c>
      <c r="BK116" s="185">
        <f>ROUND(I116*H116,2)</f>
        <v>0</v>
      </c>
      <c r="BL116" s="22" t="s">
        <v>326</v>
      </c>
      <c r="BM116" s="22" t="s">
        <v>254</v>
      </c>
    </row>
    <row r="117" spans="2:65" s="1" customFormat="1" ht="27">
      <c r="B117" s="39"/>
      <c r="C117" s="61"/>
      <c r="D117" s="204" t="s">
        <v>354</v>
      </c>
      <c r="E117" s="61"/>
      <c r="F117" s="239" t="s">
        <v>525</v>
      </c>
      <c r="G117" s="61"/>
      <c r="H117" s="61"/>
      <c r="I117" s="161"/>
      <c r="J117" s="61"/>
      <c r="K117" s="61"/>
      <c r="L117" s="59"/>
      <c r="M117" s="240"/>
      <c r="N117" s="40"/>
      <c r="O117" s="40"/>
      <c r="P117" s="40"/>
      <c r="Q117" s="40"/>
      <c r="R117" s="40"/>
      <c r="S117" s="40"/>
      <c r="T117" s="76"/>
      <c r="AT117" s="22" t="s">
        <v>354</v>
      </c>
      <c r="AU117" s="22" t="s">
        <v>71</v>
      </c>
    </row>
    <row r="118" spans="2:65" s="1" customFormat="1" ht="16.5" customHeight="1">
      <c r="B118" s="39"/>
      <c r="C118" s="229" t="s">
        <v>201</v>
      </c>
      <c r="D118" s="229" t="s">
        <v>172</v>
      </c>
      <c r="E118" s="230" t="s">
        <v>546</v>
      </c>
      <c r="F118" s="231" t="s">
        <v>276</v>
      </c>
      <c r="G118" s="232" t="s">
        <v>177</v>
      </c>
      <c r="H118" s="233">
        <v>2</v>
      </c>
      <c r="I118" s="234"/>
      <c r="J118" s="235">
        <f>ROUND(I118*H118,2)</f>
        <v>0</v>
      </c>
      <c r="K118" s="231" t="s">
        <v>21</v>
      </c>
      <c r="L118" s="236"/>
      <c r="M118" s="237" t="s">
        <v>21</v>
      </c>
      <c r="N118" s="238" t="s">
        <v>42</v>
      </c>
      <c r="O118" s="40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AR118" s="22" t="s">
        <v>508</v>
      </c>
      <c r="AT118" s="22" t="s">
        <v>172</v>
      </c>
      <c r="AU118" s="22" t="s">
        <v>71</v>
      </c>
      <c r="AY118" s="22" t="s">
        <v>143</v>
      </c>
      <c r="BE118" s="185">
        <f>IF(N118="základní",J118,0)</f>
        <v>0</v>
      </c>
      <c r="BF118" s="185">
        <f>IF(N118="snížená",J118,0)</f>
        <v>0</v>
      </c>
      <c r="BG118" s="185">
        <f>IF(N118="zákl. přenesená",J118,0)</f>
        <v>0</v>
      </c>
      <c r="BH118" s="185">
        <f>IF(N118="sníž. přenesená",J118,0)</f>
        <v>0</v>
      </c>
      <c r="BI118" s="185">
        <f>IF(N118="nulová",J118,0)</f>
        <v>0</v>
      </c>
      <c r="BJ118" s="22" t="s">
        <v>79</v>
      </c>
      <c r="BK118" s="185">
        <f>ROUND(I118*H118,2)</f>
        <v>0</v>
      </c>
      <c r="BL118" s="22" t="s">
        <v>326</v>
      </c>
      <c r="BM118" s="22" t="s">
        <v>255</v>
      </c>
    </row>
    <row r="119" spans="2:65" s="1" customFormat="1" ht="25.5" customHeight="1">
      <c r="B119" s="39"/>
      <c r="C119" s="174" t="s">
        <v>547</v>
      </c>
      <c r="D119" s="174" t="s">
        <v>138</v>
      </c>
      <c r="E119" s="175" t="s">
        <v>548</v>
      </c>
      <c r="F119" s="176" t="s">
        <v>549</v>
      </c>
      <c r="G119" s="177" t="s">
        <v>436</v>
      </c>
      <c r="H119" s="178">
        <v>130</v>
      </c>
      <c r="I119" s="179"/>
      <c r="J119" s="180">
        <f>ROUND(I119*H119,2)</f>
        <v>0</v>
      </c>
      <c r="K119" s="176" t="s">
        <v>21</v>
      </c>
      <c r="L119" s="59"/>
      <c r="M119" s="181" t="s">
        <v>21</v>
      </c>
      <c r="N119" s="182" t="s">
        <v>42</v>
      </c>
      <c r="O119" s="40"/>
      <c r="P119" s="183">
        <f>O119*H119</f>
        <v>0</v>
      </c>
      <c r="Q119" s="183">
        <v>0</v>
      </c>
      <c r="R119" s="183">
        <f>Q119*H119</f>
        <v>0</v>
      </c>
      <c r="S119" s="183">
        <v>0</v>
      </c>
      <c r="T119" s="184">
        <f>S119*H119</f>
        <v>0</v>
      </c>
      <c r="AR119" s="22" t="s">
        <v>326</v>
      </c>
      <c r="AT119" s="22" t="s">
        <v>138</v>
      </c>
      <c r="AU119" s="22" t="s">
        <v>71</v>
      </c>
      <c r="AY119" s="22" t="s">
        <v>143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22" t="s">
        <v>79</v>
      </c>
      <c r="BK119" s="185">
        <f>ROUND(I119*H119,2)</f>
        <v>0</v>
      </c>
      <c r="BL119" s="22" t="s">
        <v>326</v>
      </c>
      <c r="BM119" s="22" t="s">
        <v>264</v>
      </c>
    </row>
    <row r="120" spans="2:65" s="1" customFormat="1" ht="27">
      <c r="B120" s="39"/>
      <c r="C120" s="61"/>
      <c r="D120" s="204" t="s">
        <v>354</v>
      </c>
      <c r="E120" s="61"/>
      <c r="F120" s="239" t="s">
        <v>550</v>
      </c>
      <c r="G120" s="61"/>
      <c r="H120" s="61"/>
      <c r="I120" s="161"/>
      <c r="J120" s="61"/>
      <c r="K120" s="61"/>
      <c r="L120" s="59"/>
      <c r="M120" s="240"/>
      <c r="N120" s="40"/>
      <c r="O120" s="40"/>
      <c r="P120" s="40"/>
      <c r="Q120" s="40"/>
      <c r="R120" s="40"/>
      <c r="S120" s="40"/>
      <c r="T120" s="76"/>
      <c r="AT120" s="22" t="s">
        <v>354</v>
      </c>
      <c r="AU120" s="22" t="s">
        <v>71</v>
      </c>
    </row>
    <row r="121" spans="2:65" s="1" customFormat="1" ht="16.5" customHeight="1">
      <c r="B121" s="39"/>
      <c r="C121" s="229" t="s">
        <v>204</v>
      </c>
      <c r="D121" s="229" t="s">
        <v>172</v>
      </c>
      <c r="E121" s="230" t="s">
        <v>551</v>
      </c>
      <c r="F121" s="231" t="s">
        <v>276</v>
      </c>
      <c r="G121" s="232" t="s">
        <v>436</v>
      </c>
      <c r="H121" s="233">
        <v>130</v>
      </c>
      <c r="I121" s="234"/>
      <c r="J121" s="235">
        <f>ROUND(I121*H121,2)</f>
        <v>0</v>
      </c>
      <c r="K121" s="231" t="s">
        <v>21</v>
      </c>
      <c r="L121" s="236"/>
      <c r="M121" s="237" t="s">
        <v>21</v>
      </c>
      <c r="N121" s="238" t="s">
        <v>42</v>
      </c>
      <c r="O121" s="40"/>
      <c r="P121" s="183">
        <f>O121*H121</f>
        <v>0</v>
      </c>
      <c r="Q121" s="183">
        <v>0</v>
      </c>
      <c r="R121" s="183">
        <f>Q121*H121</f>
        <v>0</v>
      </c>
      <c r="S121" s="183">
        <v>0</v>
      </c>
      <c r="T121" s="184">
        <f>S121*H121</f>
        <v>0</v>
      </c>
      <c r="AR121" s="22" t="s">
        <v>508</v>
      </c>
      <c r="AT121" s="22" t="s">
        <v>172</v>
      </c>
      <c r="AU121" s="22" t="s">
        <v>71</v>
      </c>
      <c r="AY121" s="22" t="s">
        <v>143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22" t="s">
        <v>79</v>
      </c>
      <c r="BK121" s="185">
        <f>ROUND(I121*H121,2)</f>
        <v>0</v>
      </c>
      <c r="BL121" s="22" t="s">
        <v>326</v>
      </c>
      <c r="BM121" s="22" t="s">
        <v>267</v>
      </c>
    </row>
    <row r="122" spans="2:65" s="1" customFormat="1" ht="25.5" customHeight="1">
      <c r="B122" s="39"/>
      <c r="C122" s="174" t="s">
        <v>552</v>
      </c>
      <c r="D122" s="174" t="s">
        <v>138</v>
      </c>
      <c r="E122" s="175" t="s">
        <v>553</v>
      </c>
      <c r="F122" s="176" t="s">
        <v>554</v>
      </c>
      <c r="G122" s="177" t="s">
        <v>513</v>
      </c>
      <c r="H122" s="178">
        <v>70</v>
      </c>
      <c r="I122" s="179"/>
      <c r="J122" s="180">
        <f>ROUND(I122*H122,2)</f>
        <v>0</v>
      </c>
      <c r="K122" s="176" t="s">
        <v>21</v>
      </c>
      <c r="L122" s="59"/>
      <c r="M122" s="181" t="s">
        <v>21</v>
      </c>
      <c r="N122" s="182" t="s">
        <v>42</v>
      </c>
      <c r="O122" s="40"/>
      <c r="P122" s="183">
        <f>O122*H122</f>
        <v>0</v>
      </c>
      <c r="Q122" s="183">
        <v>0</v>
      </c>
      <c r="R122" s="183">
        <f>Q122*H122</f>
        <v>0</v>
      </c>
      <c r="S122" s="183">
        <v>0</v>
      </c>
      <c r="T122" s="184">
        <f>S122*H122</f>
        <v>0</v>
      </c>
      <c r="AR122" s="22" t="s">
        <v>326</v>
      </c>
      <c r="AT122" s="22" t="s">
        <v>138</v>
      </c>
      <c r="AU122" s="22" t="s">
        <v>71</v>
      </c>
      <c r="AY122" s="22" t="s">
        <v>143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22" t="s">
        <v>79</v>
      </c>
      <c r="BK122" s="185">
        <f>ROUND(I122*H122,2)</f>
        <v>0</v>
      </c>
      <c r="BL122" s="22" t="s">
        <v>326</v>
      </c>
      <c r="BM122" s="22" t="s">
        <v>323</v>
      </c>
    </row>
    <row r="123" spans="2:65" s="1" customFormat="1" ht="27">
      <c r="B123" s="39"/>
      <c r="C123" s="61"/>
      <c r="D123" s="204" t="s">
        <v>354</v>
      </c>
      <c r="E123" s="61"/>
      <c r="F123" s="239" t="s">
        <v>550</v>
      </c>
      <c r="G123" s="61"/>
      <c r="H123" s="61"/>
      <c r="I123" s="161"/>
      <c r="J123" s="61"/>
      <c r="K123" s="61"/>
      <c r="L123" s="59"/>
      <c r="M123" s="240"/>
      <c r="N123" s="40"/>
      <c r="O123" s="40"/>
      <c r="P123" s="40"/>
      <c r="Q123" s="40"/>
      <c r="R123" s="40"/>
      <c r="S123" s="40"/>
      <c r="T123" s="76"/>
      <c r="AT123" s="22" t="s">
        <v>354</v>
      </c>
      <c r="AU123" s="22" t="s">
        <v>71</v>
      </c>
    </row>
    <row r="124" spans="2:65" s="1" customFormat="1" ht="16.5" customHeight="1">
      <c r="B124" s="39"/>
      <c r="C124" s="229" t="s">
        <v>207</v>
      </c>
      <c r="D124" s="229" t="s">
        <v>172</v>
      </c>
      <c r="E124" s="230" t="s">
        <v>555</v>
      </c>
      <c r="F124" s="231" t="s">
        <v>276</v>
      </c>
      <c r="G124" s="232" t="s">
        <v>513</v>
      </c>
      <c r="H124" s="233">
        <v>70</v>
      </c>
      <c r="I124" s="234"/>
      <c r="J124" s="235">
        <f>ROUND(I124*H124,2)</f>
        <v>0</v>
      </c>
      <c r="K124" s="231" t="s">
        <v>21</v>
      </c>
      <c r="L124" s="236"/>
      <c r="M124" s="237" t="s">
        <v>21</v>
      </c>
      <c r="N124" s="238" t="s">
        <v>42</v>
      </c>
      <c r="O124" s="40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AR124" s="22" t="s">
        <v>508</v>
      </c>
      <c r="AT124" s="22" t="s">
        <v>172</v>
      </c>
      <c r="AU124" s="22" t="s">
        <v>71</v>
      </c>
      <c r="AY124" s="22" t="s">
        <v>143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22" t="s">
        <v>79</v>
      </c>
      <c r="BK124" s="185">
        <f>ROUND(I124*H124,2)</f>
        <v>0</v>
      </c>
      <c r="BL124" s="22" t="s">
        <v>326</v>
      </c>
      <c r="BM124" s="22" t="s">
        <v>326</v>
      </c>
    </row>
    <row r="125" spans="2:65" s="1" customFormat="1" ht="25.5" customHeight="1">
      <c r="B125" s="39"/>
      <c r="C125" s="174" t="s">
        <v>556</v>
      </c>
      <c r="D125" s="174" t="s">
        <v>138</v>
      </c>
      <c r="E125" s="175" t="s">
        <v>557</v>
      </c>
      <c r="F125" s="176" t="s">
        <v>558</v>
      </c>
      <c r="G125" s="177" t="s">
        <v>436</v>
      </c>
      <c r="H125" s="178">
        <v>65</v>
      </c>
      <c r="I125" s="179"/>
      <c r="J125" s="180">
        <f>ROUND(I125*H125,2)</f>
        <v>0</v>
      </c>
      <c r="K125" s="176" t="s">
        <v>21</v>
      </c>
      <c r="L125" s="59"/>
      <c r="M125" s="181" t="s">
        <v>21</v>
      </c>
      <c r="N125" s="182" t="s">
        <v>42</v>
      </c>
      <c r="O125" s="40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AR125" s="22" t="s">
        <v>326</v>
      </c>
      <c r="AT125" s="22" t="s">
        <v>138</v>
      </c>
      <c r="AU125" s="22" t="s">
        <v>71</v>
      </c>
      <c r="AY125" s="22" t="s">
        <v>143</v>
      </c>
      <c r="BE125" s="185">
        <f>IF(N125="základní",J125,0)</f>
        <v>0</v>
      </c>
      <c r="BF125" s="185">
        <f>IF(N125="snížená",J125,0)</f>
        <v>0</v>
      </c>
      <c r="BG125" s="185">
        <f>IF(N125="zákl. přenesená",J125,0)</f>
        <v>0</v>
      </c>
      <c r="BH125" s="185">
        <f>IF(N125="sníž. přenesená",J125,0)</f>
        <v>0</v>
      </c>
      <c r="BI125" s="185">
        <f>IF(N125="nulová",J125,0)</f>
        <v>0</v>
      </c>
      <c r="BJ125" s="22" t="s">
        <v>79</v>
      </c>
      <c r="BK125" s="185">
        <f>ROUND(I125*H125,2)</f>
        <v>0</v>
      </c>
      <c r="BL125" s="22" t="s">
        <v>326</v>
      </c>
      <c r="BM125" s="22" t="s">
        <v>329</v>
      </c>
    </row>
    <row r="126" spans="2:65" s="1" customFormat="1" ht="27">
      <c r="B126" s="39"/>
      <c r="C126" s="61"/>
      <c r="D126" s="204" t="s">
        <v>354</v>
      </c>
      <c r="E126" s="61"/>
      <c r="F126" s="239" t="s">
        <v>521</v>
      </c>
      <c r="G126" s="61"/>
      <c r="H126" s="61"/>
      <c r="I126" s="161"/>
      <c r="J126" s="61"/>
      <c r="K126" s="61"/>
      <c r="L126" s="59"/>
      <c r="M126" s="240"/>
      <c r="N126" s="40"/>
      <c r="O126" s="40"/>
      <c r="P126" s="40"/>
      <c r="Q126" s="40"/>
      <c r="R126" s="40"/>
      <c r="S126" s="40"/>
      <c r="T126" s="76"/>
      <c r="AT126" s="22" t="s">
        <v>354</v>
      </c>
      <c r="AU126" s="22" t="s">
        <v>71</v>
      </c>
    </row>
    <row r="127" spans="2:65" s="1" customFormat="1" ht="16.5" customHeight="1">
      <c r="B127" s="39"/>
      <c r="C127" s="229" t="s">
        <v>211</v>
      </c>
      <c r="D127" s="229" t="s">
        <v>172</v>
      </c>
      <c r="E127" s="230" t="s">
        <v>559</v>
      </c>
      <c r="F127" s="231" t="s">
        <v>276</v>
      </c>
      <c r="G127" s="232" t="s">
        <v>436</v>
      </c>
      <c r="H127" s="233">
        <v>65</v>
      </c>
      <c r="I127" s="234"/>
      <c r="J127" s="235">
        <f>ROUND(I127*H127,2)</f>
        <v>0</v>
      </c>
      <c r="K127" s="231" t="s">
        <v>21</v>
      </c>
      <c r="L127" s="236"/>
      <c r="M127" s="237" t="s">
        <v>21</v>
      </c>
      <c r="N127" s="238" t="s">
        <v>42</v>
      </c>
      <c r="O127" s="40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AR127" s="22" t="s">
        <v>508</v>
      </c>
      <c r="AT127" s="22" t="s">
        <v>172</v>
      </c>
      <c r="AU127" s="22" t="s">
        <v>71</v>
      </c>
      <c r="AY127" s="22" t="s">
        <v>143</v>
      </c>
      <c r="BE127" s="185">
        <f>IF(N127="základní",J127,0)</f>
        <v>0</v>
      </c>
      <c r="BF127" s="185">
        <f>IF(N127="snížená",J127,0)</f>
        <v>0</v>
      </c>
      <c r="BG127" s="185">
        <f>IF(N127="zákl. přenesená",J127,0)</f>
        <v>0</v>
      </c>
      <c r="BH127" s="185">
        <f>IF(N127="sníž. přenesená",J127,0)</f>
        <v>0</v>
      </c>
      <c r="BI127" s="185">
        <f>IF(N127="nulová",J127,0)</f>
        <v>0</v>
      </c>
      <c r="BJ127" s="22" t="s">
        <v>79</v>
      </c>
      <c r="BK127" s="185">
        <f>ROUND(I127*H127,2)</f>
        <v>0</v>
      </c>
      <c r="BL127" s="22" t="s">
        <v>326</v>
      </c>
      <c r="BM127" s="22" t="s">
        <v>332</v>
      </c>
    </row>
    <row r="128" spans="2:65" s="1" customFormat="1" ht="25.5" customHeight="1">
      <c r="B128" s="39"/>
      <c r="C128" s="174" t="s">
        <v>560</v>
      </c>
      <c r="D128" s="174" t="s">
        <v>138</v>
      </c>
      <c r="E128" s="175" t="s">
        <v>561</v>
      </c>
      <c r="F128" s="176" t="s">
        <v>562</v>
      </c>
      <c r="G128" s="177" t="s">
        <v>436</v>
      </c>
      <c r="H128" s="178">
        <v>40</v>
      </c>
      <c r="I128" s="179"/>
      <c r="J128" s="180">
        <f>ROUND(I128*H128,2)</f>
        <v>0</v>
      </c>
      <c r="K128" s="176" t="s">
        <v>21</v>
      </c>
      <c r="L128" s="59"/>
      <c r="M128" s="181" t="s">
        <v>21</v>
      </c>
      <c r="N128" s="182" t="s">
        <v>42</v>
      </c>
      <c r="O128" s="40"/>
      <c r="P128" s="183">
        <f>O128*H128</f>
        <v>0</v>
      </c>
      <c r="Q128" s="183">
        <v>0</v>
      </c>
      <c r="R128" s="183">
        <f>Q128*H128</f>
        <v>0</v>
      </c>
      <c r="S128" s="183">
        <v>0</v>
      </c>
      <c r="T128" s="184">
        <f>S128*H128</f>
        <v>0</v>
      </c>
      <c r="AR128" s="22" t="s">
        <v>326</v>
      </c>
      <c r="AT128" s="22" t="s">
        <v>138</v>
      </c>
      <c r="AU128" s="22" t="s">
        <v>71</v>
      </c>
      <c r="AY128" s="22" t="s">
        <v>143</v>
      </c>
      <c r="BE128" s="185">
        <f>IF(N128="základní",J128,0)</f>
        <v>0</v>
      </c>
      <c r="BF128" s="185">
        <f>IF(N128="snížená",J128,0)</f>
        <v>0</v>
      </c>
      <c r="BG128" s="185">
        <f>IF(N128="zákl. přenesená",J128,0)</f>
        <v>0</v>
      </c>
      <c r="BH128" s="185">
        <f>IF(N128="sníž. přenesená",J128,0)</f>
        <v>0</v>
      </c>
      <c r="BI128" s="185">
        <f>IF(N128="nulová",J128,0)</f>
        <v>0</v>
      </c>
      <c r="BJ128" s="22" t="s">
        <v>79</v>
      </c>
      <c r="BK128" s="185">
        <f>ROUND(I128*H128,2)</f>
        <v>0</v>
      </c>
      <c r="BL128" s="22" t="s">
        <v>326</v>
      </c>
      <c r="BM128" s="22" t="s">
        <v>335</v>
      </c>
    </row>
    <row r="129" spans="2:65" s="1" customFormat="1" ht="27">
      <c r="B129" s="39"/>
      <c r="C129" s="61"/>
      <c r="D129" s="204" t="s">
        <v>354</v>
      </c>
      <c r="E129" s="61"/>
      <c r="F129" s="239" t="s">
        <v>521</v>
      </c>
      <c r="G129" s="61"/>
      <c r="H129" s="61"/>
      <c r="I129" s="161"/>
      <c r="J129" s="61"/>
      <c r="K129" s="61"/>
      <c r="L129" s="59"/>
      <c r="M129" s="240"/>
      <c r="N129" s="40"/>
      <c r="O129" s="40"/>
      <c r="P129" s="40"/>
      <c r="Q129" s="40"/>
      <c r="R129" s="40"/>
      <c r="S129" s="40"/>
      <c r="T129" s="76"/>
      <c r="AT129" s="22" t="s">
        <v>354</v>
      </c>
      <c r="AU129" s="22" t="s">
        <v>71</v>
      </c>
    </row>
    <row r="130" spans="2:65" s="1" customFormat="1" ht="16.5" customHeight="1">
      <c r="B130" s="39"/>
      <c r="C130" s="229" t="s">
        <v>215</v>
      </c>
      <c r="D130" s="229" t="s">
        <v>172</v>
      </c>
      <c r="E130" s="230" t="s">
        <v>563</v>
      </c>
      <c r="F130" s="231" t="s">
        <v>276</v>
      </c>
      <c r="G130" s="232" t="s">
        <v>436</v>
      </c>
      <c r="H130" s="233">
        <v>40</v>
      </c>
      <c r="I130" s="234"/>
      <c r="J130" s="235">
        <f>ROUND(I130*H130,2)</f>
        <v>0</v>
      </c>
      <c r="K130" s="231" t="s">
        <v>21</v>
      </c>
      <c r="L130" s="236"/>
      <c r="M130" s="237" t="s">
        <v>21</v>
      </c>
      <c r="N130" s="238" t="s">
        <v>42</v>
      </c>
      <c r="O130" s="40"/>
      <c r="P130" s="183">
        <f>O130*H130</f>
        <v>0</v>
      </c>
      <c r="Q130" s="183">
        <v>0</v>
      </c>
      <c r="R130" s="183">
        <f>Q130*H130</f>
        <v>0</v>
      </c>
      <c r="S130" s="183">
        <v>0</v>
      </c>
      <c r="T130" s="184">
        <f>S130*H130</f>
        <v>0</v>
      </c>
      <c r="AR130" s="22" t="s">
        <v>508</v>
      </c>
      <c r="AT130" s="22" t="s">
        <v>172</v>
      </c>
      <c r="AU130" s="22" t="s">
        <v>71</v>
      </c>
      <c r="AY130" s="22" t="s">
        <v>143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22" t="s">
        <v>79</v>
      </c>
      <c r="BK130" s="185">
        <f>ROUND(I130*H130,2)</f>
        <v>0</v>
      </c>
      <c r="BL130" s="22" t="s">
        <v>326</v>
      </c>
      <c r="BM130" s="22" t="s">
        <v>338</v>
      </c>
    </row>
    <row r="131" spans="2:65" s="1" customFormat="1" ht="25.5" customHeight="1">
      <c r="B131" s="39"/>
      <c r="C131" s="174" t="s">
        <v>564</v>
      </c>
      <c r="D131" s="174" t="s">
        <v>138</v>
      </c>
      <c r="E131" s="175" t="s">
        <v>565</v>
      </c>
      <c r="F131" s="176" t="s">
        <v>566</v>
      </c>
      <c r="G131" s="177" t="s">
        <v>436</v>
      </c>
      <c r="H131" s="178">
        <v>55</v>
      </c>
      <c r="I131" s="179"/>
      <c r="J131" s="180">
        <f>ROUND(I131*H131,2)</f>
        <v>0</v>
      </c>
      <c r="K131" s="176" t="s">
        <v>21</v>
      </c>
      <c r="L131" s="59"/>
      <c r="M131" s="181" t="s">
        <v>21</v>
      </c>
      <c r="N131" s="182" t="s">
        <v>42</v>
      </c>
      <c r="O131" s="40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AR131" s="22" t="s">
        <v>326</v>
      </c>
      <c r="AT131" s="22" t="s">
        <v>138</v>
      </c>
      <c r="AU131" s="22" t="s">
        <v>71</v>
      </c>
      <c r="AY131" s="22" t="s">
        <v>143</v>
      </c>
      <c r="BE131" s="185">
        <f>IF(N131="základní",J131,0)</f>
        <v>0</v>
      </c>
      <c r="BF131" s="185">
        <f>IF(N131="snížená",J131,0)</f>
        <v>0</v>
      </c>
      <c r="BG131" s="185">
        <f>IF(N131="zákl. přenesená",J131,0)</f>
        <v>0</v>
      </c>
      <c r="BH131" s="185">
        <f>IF(N131="sníž. přenesená",J131,0)</f>
        <v>0</v>
      </c>
      <c r="BI131" s="185">
        <f>IF(N131="nulová",J131,0)</f>
        <v>0</v>
      </c>
      <c r="BJ131" s="22" t="s">
        <v>79</v>
      </c>
      <c r="BK131" s="185">
        <f>ROUND(I131*H131,2)</f>
        <v>0</v>
      </c>
      <c r="BL131" s="22" t="s">
        <v>326</v>
      </c>
      <c r="BM131" s="22" t="s">
        <v>340</v>
      </c>
    </row>
    <row r="132" spans="2:65" s="1" customFormat="1" ht="27">
      <c r="B132" s="39"/>
      <c r="C132" s="61"/>
      <c r="D132" s="204" t="s">
        <v>354</v>
      </c>
      <c r="E132" s="61"/>
      <c r="F132" s="239" t="s">
        <v>506</v>
      </c>
      <c r="G132" s="61"/>
      <c r="H132" s="61"/>
      <c r="I132" s="161"/>
      <c r="J132" s="61"/>
      <c r="K132" s="61"/>
      <c r="L132" s="59"/>
      <c r="M132" s="240"/>
      <c r="N132" s="40"/>
      <c r="O132" s="40"/>
      <c r="P132" s="40"/>
      <c r="Q132" s="40"/>
      <c r="R132" s="40"/>
      <c r="S132" s="40"/>
      <c r="T132" s="76"/>
      <c r="AT132" s="22" t="s">
        <v>354</v>
      </c>
      <c r="AU132" s="22" t="s">
        <v>71</v>
      </c>
    </row>
    <row r="133" spans="2:65" s="1" customFormat="1" ht="16.5" customHeight="1">
      <c r="B133" s="39"/>
      <c r="C133" s="229" t="s">
        <v>218</v>
      </c>
      <c r="D133" s="229" t="s">
        <v>172</v>
      </c>
      <c r="E133" s="230" t="s">
        <v>567</v>
      </c>
      <c r="F133" s="231" t="s">
        <v>276</v>
      </c>
      <c r="G133" s="232" t="s">
        <v>436</v>
      </c>
      <c r="H133" s="233">
        <v>55</v>
      </c>
      <c r="I133" s="234"/>
      <c r="J133" s="235">
        <f>ROUND(I133*H133,2)</f>
        <v>0</v>
      </c>
      <c r="K133" s="231" t="s">
        <v>21</v>
      </c>
      <c r="L133" s="236"/>
      <c r="M133" s="237" t="s">
        <v>21</v>
      </c>
      <c r="N133" s="238" t="s">
        <v>42</v>
      </c>
      <c r="O133" s="40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AR133" s="22" t="s">
        <v>508</v>
      </c>
      <c r="AT133" s="22" t="s">
        <v>172</v>
      </c>
      <c r="AU133" s="22" t="s">
        <v>71</v>
      </c>
      <c r="AY133" s="22" t="s">
        <v>143</v>
      </c>
      <c r="BE133" s="185">
        <f>IF(N133="základní",J133,0)</f>
        <v>0</v>
      </c>
      <c r="BF133" s="185">
        <f>IF(N133="snížená",J133,0)</f>
        <v>0</v>
      </c>
      <c r="BG133" s="185">
        <f>IF(N133="zákl. přenesená",J133,0)</f>
        <v>0</v>
      </c>
      <c r="BH133" s="185">
        <f>IF(N133="sníž. přenesená",J133,0)</f>
        <v>0</v>
      </c>
      <c r="BI133" s="185">
        <f>IF(N133="nulová",J133,0)</f>
        <v>0</v>
      </c>
      <c r="BJ133" s="22" t="s">
        <v>79</v>
      </c>
      <c r="BK133" s="185">
        <f>ROUND(I133*H133,2)</f>
        <v>0</v>
      </c>
      <c r="BL133" s="22" t="s">
        <v>326</v>
      </c>
      <c r="BM133" s="22" t="s">
        <v>343</v>
      </c>
    </row>
    <row r="134" spans="2:65" s="1" customFormat="1" ht="16.5" customHeight="1">
      <c r="B134" s="39"/>
      <c r="C134" s="174" t="s">
        <v>568</v>
      </c>
      <c r="D134" s="174" t="s">
        <v>138</v>
      </c>
      <c r="E134" s="175" t="s">
        <v>569</v>
      </c>
      <c r="F134" s="176" t="s">
        <v>570</v>
      </c>
      <c r="G134" s="177" t="s">
        <v>571</v>
      </c>
      <c r="H134" s="178">
        <v>390</v>
      </c>
      <c r="I134" s="179"/>
      <c r="J134" s="180">
        <f>ROUND(I134*H134,2)</f>
        <v>0</v>
      </c>
      <c r="K134" s="176" t="s">
        <v>21</v>
      </c>
      <c r="L134" s="59"/>
      <c r="M134" s="181" t="s">
        <v>21</v>
      </c>
      <c r="N134" s="182" t="s">
        <v>42</v>
      </c>
      <c r="O134" s="40"/>
      <c r="P134" s="183">
        <f>O134*H134</f>
        <v>0</v>
      </c>
      <c r="Q134" s="183">
        <v>0</v>
      </c>
      <c r="R134" s="183">
        <f>Q134*H134</f>
        <v>0</v>
      </c>
      <c r="S134" s="183">
        <v>0</v>
      </c>
      <c r="T134" s="184">
        <f>S134*H134</f>
        <v>0</v>
      </c>
      <c r="AR134" s="22" t="s">
        <v>326</v>
      </c>
      <c r="AT134" s="22" t="s">
        <v>138</v>
      </c>
      <c r="AU134" s="22" t="s">
        <v>71</v>
      </c>
      <c r="AY134" s="22" t="s">
        <v>143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22" t="s">
        <v>79</v>
      </c>
      <c r="BK134" s="185">
        <f>ROUND(I134*H134,2)</f>
        <v>0</v>
      </c>
      <c r="BL134" s="22" t="s">
        <v>326</v>
      </c>
      <c r="BM134" s="22" t="s">
        <v>345</v>
      </c>
    </row>
    <row r="135" spans="2:65" s="1" customFormat="1" ht="27">
      <c r="B135" s="39"/>
      <c r="C135" s="61"/>
      <c r="D135" s="204" t="s">
        <v>354</v>
      </c>
      <c r="E135" s="61"/>
      <c r="F135" s="239" t="s">
        <v>550</v>
      </c>
      <c r="G135" s="61"/>
      <c r="H135" s="61"/>
      <c r="I135" s="161"/>
      <c r="J135" s="61"/>
      <c r="K135" s="61"/>
      <c r="L135" s="59"/>
      <c r="M135" s="240"/>
      <c r="N135" s="40"/>
      <c r="O135" s="40"/>
      <c r="P135" s="40"/>
      <c r="Q135" s="40"/>
      <c r="R135" s="40"/>
      <c r="S135" s="40"/>
      <c r="T135" s="76"/>
      <c r="AT135" s="22" t="s">
        <v>354</v>
      </c>
      <c r="AU135" s="22" t="s">
        <v>71</v>
      </c>
    </row>
    <row r="136" spans="2:65" s="1" customFormat="1" ht="16.5" customHeight="1">
      <c r="B136" s="39"/>
      <c r="C136" s="229" t="s">
        <v>222</v>
      </c>
      <c r="D136" s="229" t="s">
        <v>172</v>
      </c>
      <c r="E136" s="230" t="s">
        <v>572</v>
      </c>
      <c r="F136" s="231" t="s">
        <v>276</v>
      </c>
      <c r="G136" s="232" t="s">
        <v>571</v>
      </c>
      <c r="H136" s="233">
        <v>390</v>
      </c>
      <c r="I136" s="234"/>
      <c r="J136" s="235">
        <f>ROUND(I136*H136,2)</f>
        <v>0</v>
      </c>
      <c r="K136" s="231" t="s">
        <v>21</v>
      </c>
      <c r="L136" s="236"/>
      <c r="M136" s="237" t="s">
        <v>21</v>
      </c>
      <c r="N136" s="245" t="s">
        <v>42</v>
      </c>
      <c r="O136" s="242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AR136" s="22" t="s">
        <v>508</v>
      </c>
      <c r="AT136" s="22" t="s">
        <v>172</v>
      </c>
      <c r="AU136" s="22" t="s">
        <v>71</v>
      </c>
      <c r="AY136" s="22" t="s">
        <v>143</v>
      </c>
      <c r="BE136" s="185">
        <f>IF(N136="základní",J136,0)</f>
        <v>0</v>
      </c>
      <c r="BF136" s="185">
        <f>IF(N136="snížená",J136,0)</f>
        <v>0</v>
      </c>
      <c r="BG136" s="185">
        <f>IF(N136="zákl. přenesená",J136,0)</f>
        <v>0</v>
      </c>
      <c r="BH136" s="185">
        <f>IF(N136="sníž. přenesená",J136,0)</f>
        <v>0</v>
      </c>
      <c r="BI136" s="185">
        <f>IF(N136="nulová",J136,0)</f>
        <v>0</v>
      </c>
      <c r="BJ136" s="22" t="s">
        <v>79</v>
      </c>
      <c r="BK136" s="185">
        <f>ROUND(I136*H136,2)</f>
        <v>0</v>
      </c>
      <c r="BL136" s="22" t="s">
        <v>326</v>
      </c>
      <c r="BM136" s="22" t="s">
        <v>348</v>
      </c>
    </row>
    <row r="137" spans="2:65" s="1" customFormat="1" ht="6.95" customHeight="1">
      <c r="B137" s="54"/>
      <c r="C137" s="55"/>
      <c r="D137" s="55"/>
      <c r="E137" s="55"/>
      <c r="F137" s="55"/>
      <c r="G137" s="55"/>
      <c r="H137" s="55"/>
      <c r="I137" s="137"/>
      <c r="J137" s="55"/>
      <c r="K137" s="55"/>
      <c r="L137" s="59"/>
    </row>
  </sheetData>
  <sheetProtection algorithmName="SHA-512" hashValue="v7X7FkWhanXqbK4bb7dIi/mDIGzs2BukIVB0vrSQuRF0ijLo5OBj3y8028VHezneC6ZBjth0NWuMUB6+3eJjVg==" saltValue="6GX+0MMbLb3OpI5trFVCXdHmR6qJOAHaJ7DTseWnUNReMLBHRYrw0U8e1b1giGpId3W/NDg6mkrNHr35C53A/g==" spinCount="100000" sheet="1" objects="1" scenarios="1" formatColumns="0" formatRows="0" autoFilter="0"/>
  <autoFilter ref="C75:K136"/>
  <mergeCells count="10">
    <mergeCell ref="J51:J52"/>
    <mergeCell ref="E66:H66"/>
    <mergeCell ref="E68:H6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9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99</v>
      </c>
      <c r="G1" s="370" t="s">
        <v>100</v>
      </c>
      <c r="H1" s="370"/>
      <c r="I1" s="113"/>
      <c r="J1" s="112" t="s">
        <v>101</v>
      </c>
      <c r="K1" s="111" t="s">
        <v>102</v>
      </c>
      <c r="L1" s="112" t="s">
        <v>103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22" t="s">
        <v>93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81</v>
      </c>
    </row>
    <row r="4" spans="1:70" ht="36.950000000000003" customHeight="1">
      <c r="B4" s="26"/>
      <c r="C4" s="27"/>
      <c r="D4" s="28" t="s">
        <v>104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2" t="str">
        <f>'Rekapitulace stavby'!K6</f>
        <v>STAVEBNÍ ÚPRAVY OBJEKTU DPO VOZOVNA PRO TRAMVAJOVÝ SIMULÁTOR</v>
      </c>
      <c r="F7" s="363"/>
      <c r="G7" s="363"/>
      <c r="H7" s="363"/>
      <c r="I7" s="115"/>
      <c r="J7" s="27"/>
      <c r="K7" s="29"/>
    </row>
    <row r="8" spans="1:70" s="1" customFormat="1">
      <c r="B8" s="39"/>
      <c r="C8" s="40"/>
      <c r="D8" s="35" t="s">
        <v>105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4" t="s">
        <v>573</v>
      </c>
      <c r="F9" s="365"/>
      <c r="G9" s="365"/>
      <c r="H9" s="365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271</v>
      </c>
      <c r="G12" s="40"/>
      <c r="H12" s="40"/>
      <c r="I12" s="117" t="s">
        <v>25</v>
      </c>
      <c r="J12" s="118" t="str">
        <f>'Rekapitulace stavby'!AN8</f>
        <v>3. 8. 2020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>DPO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>SPAN s.r.o.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36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31" t="s">
        <v>21</v>
      </c>
      <c r="F24" s="331"/>
      <c r="G24" s="331"/>
      <c r="H24" s="331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37</v>
      </c>
      <c r="E27" s="40"/>
      <c r="F27" s="40"/>
      <c r="G27" s="40"/>
      <c r="H27" s="40"/>
      <c r="I27" s="116"/>
      <c r="J27" s="126">
        <f>ROUND(J77,2)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39</v>
      </c>
      <c r="G29" s="40"/>
      <c r="H29" s="40"/>
      <c r="I29" s="127" t="s">
        <v>38</v>
      </c>
      <c r="J29" s="44" t="s">
        <v>40</v>
      </c>
      <c r="K29" s="43"/>
    </row>
    <row r="30" spans="2:11" s="1" customFormat="1" ht="14.45" customHeight="1">
      <c r="B30" s="39"/>
      <c r="C30" s="40"/>
      <c r="D30" s="47" t="s">
        <v>41</v>
      </c>
      <c r="E30" s="47" t="s">
        <v>42</v>
      </c>
      <c r="F30" s="128">
        <f>ROUND(SUM(BE77:BE96), 2)</f>
        <v>0</v>
      </c>
      <c r="G30" s="40"/>
      <c r="H30" s="40"/>
      <c r="I30" s="129">
        <v>0.21</v>
      </c>
      <c r="J30" s="128">
        <f>ROUND(ROUND((SUM(BE77:BE96)),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43</v>
      </c>
      <c r="F31" s="128">
        <f>ROUND(SUM(BF77:BF96), 2)</f>
        <v>0</v>
      </c>
      <c r="G31" s="40"/>
      <c r="H31" s="40"/>
      <c r="I31" s="129">
        <v>0.15</v>
      </c>
      <c r="J31" s="128">
        <f>ROUND(ROUND((SUM(BF77:BF96)),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44</v>
      </c>
      <c r="F32" s="128">
        <f>ROUND(SUM(BG77:BG96),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45</v>
      </c>
      <c r="F33" s="128">
        <f>ROUND(SUM(BH77:BH96),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46</v>
      </c>
      <c r="F34" s="128">
        <f>ROUND(SUM(BI77:BI96),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47</v>
      </c>
      <c r="E36" s="77"/>
      <c r="F36" s="77"/>
      <c r="G36" s="132" t="s">
        <v>48</v>
      </c>
      <c r="H36" s="133" t="s">
        <v>49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109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2" t="str">
        <f>E7</f>
        <v>STAVEBNÍ ÚPRAVY OBJEKTU DPO VOZOVNA PRO TRAMVAJOVÝ SIMULÁTOR</v>
      </c>
      <c r="F45" s="363"/>
      <c r="G45" s="363"/>
      <c r="H45" s="363"/>
      <c r="I45" s="116"/>
      <c r="J45" s="40"/>
      <c r="K45" s="43"/>
    </row>
    <row r="46" spans="2:11" s="1" customFormat="1" ht="14.45" customHeight="1">
      <c r="B46" s="39"/>
      <c r="C46" s="35" t="s">
        <v>105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4" t="str">
        <f>E9</f>
        <v>VZDUCHOTECHNIKA3 - VZT3</v>
      </c>
      <c r="F47" s="365"/>
      <c r="G47" s="365"/>
      <c r="H47" s="365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3. 8. 2020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27</v>
      </c>
      <c r="D51" s="40"/>
      <c r="E51" s="40"/>
      <c r="F51" s="33" t="str">
        <f>E15</f>
        <v>DPO</v>
      </c>
      <c r="G51" s="40"/>
      <c r="H51" s="40"/>
      <c r="I51" s="117" t="s">
        <v>33</v>
      </c>
      <c r="J51" s="331" t="str">
        <f>E21</f>
        <v>SPAN s.r.o.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6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110</v>
      </c>
      <c r="D54" s="130"/>
      <c r="E54" s="130"/>
      <c r="F54" s="130"/>
      <c r="G54" s="130"/>
      <c r="H54" s="130"/>
      <c r="I54" s="143"/>
      <c r="J54" s="144" t="s">
        <v>111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112</v>
      </c>
      <c r="D56" s="40"/>
      <c r="E56" s="40"/>
      <c r="F56" s="40"/>
      <c r="G56" s="40"/>
      <c r="H56" s="40"/>
      <c r="I56" s="116"/>
      <c r="J56" s="126">
        <f>J77</f>
        <v>0</v>
      </c>
      <c r="K56" s="43"/>
      <c r="AU56" s="22" t="s">
        <v>113</v>
      </c>
    </row>
    <row r="57" spans="2:47" s="7" customFormat="1" ht="24.95" customHeight="1">
      <c r="B57" s="147"/>
      <c r="C57" s="148"/>
      <c r="D57" s="149" t="s">
        <v>574</v>
      </c>
      <c r="E57" s="150"/>
      <c r="F57" s="150"/>
      <c r="G57" s="150"/>
      <c r="H57" s="150"/>
      <c r="I57" s="151"/>
      <c r="J57" s="152">
        <f>J78</f>
        <v>0</v>
      </c>
      <c r="K57" s="153"/>
    </row>
    <row r="58" spans="2:47" s="1" customFormat="1" ht="21.75" customHeight="1">
      <c r="B58" s="39"/>
      <c r="C58" s="40"/>
      <c r="D58" s="40"/>
      <c r="E58" s="40"/>
      <c r="F58" s="40"/>
      <c r="G58" s="40"/>
      <c r="H58" s="40"/>
      <c r="I58" s="116"/>
      <c r="J58" s="40"/>
      <c r="K58" s="43"/>
    </row>
    <row r="59" spans="2:47" s="1" customFormat="1" ht="6.95" customHeight="1">
      <c r="B59" s="54"/>
      <c r="C59" s="55"/>
      <c r="D59" s="55"/>
      <c r="E59" s="55"/>
      <c r="F59" s="55"/>
      <c r="G59" s="55"/>
      <c r="H59" s="55"/>
      <c r="I59" s="137"/>
      <c r="J59" s="55"/>
      <c r="K59" s="56"/>
    </row>
    <row r="63" spans="2:47" s="1" customFormat="1" ht="6.95" customHeight="1">
      <c r="B63" s="57"/>
      <c r="C63" s="58"/>
      <c r="D63" s="58"/>
      <c r="E63" s="58"/>
      <c r="F63" s="58"/>
      <c r="G63" s="58"/>
      <c r="H63" s="58"/>
      <c r="I63" s="140"/>
      <c r="J63" s="58"/>
      <c r="K63" s="58"/>
      <c r="L63" s="59"/>
    </row>
    <row r="64" spans="2:47" s="1" customFormat="1" ht="36.950000000000003" customHeight="1">
      <c r="B64" s="39"/>
      <c r="C64" s="60" t="s">
        <v>124</v>
      </c>
      <c r="D64" s="61"/>
      <c r="E64" s="61"/>
      <c r="F64" s="61"/>
      <c r="G64" s="61"/>
      <c r="H64" s="61"/>
      <c r="I64" s="161"/>
      <c r="J64" s="61"/>
      <c r="K64" s="61"/>
      <c r="L64" s="59"/>
    </row>
    <row r="65" spans="2:65" s="1" customFormat="1" ht="6.95" customHeight="1">
      <c r="B65" s="39"/>
      <c r="C65" s="61"/>
      <c r="D65" s="61"/>
      <c r="E65" s="61"/>
      <c r="F65" s="61"/>
      <c r="G65" s="61"/>
      <c r="H65" s="61"/>
      <c r="I65" s="161"/>
      <c r="J65" s="61"/>
      <c r="K65" s="61"/>
      <c r="L65" s="59"/>
    </row>
    <row r="66" spans="2:65" s="1" customFormat="1" ht="14.45" customHeight="1">
      <c r="B66" s="39"/>
      <c r="C66" s="63" t="s">
        <v>18</v>
      </c>
      <c r="D66" s="61"/>
      <c r="E66" s="61"/>
      <c r="F66" s="61"/>
      <c r="G66" s="61"/>
      <c r="H66" s="61"/>
      <c r="I66" s="161"/>
      <c r="J66" s="61"/>
      <c r="K66" s="61"/>
      <c r="L66" s="59"/>
    </row>
    <row r="67" spans="2:65" s="1" customFormat="1" ht="16.5" customHeight="1">
      <c r="B67" s="39"/>
      <c r="C67" s="61"/>
      <c r="D67" s="61"/>
      <c r="E67" s="367" t="str">
        <f>E7</f>
        <v>STAVEBNÍ ÚPRAVY OBJEKTU DPO VOZOVNA PRO TRAMVAJOVÝ SIMULÁTOR</v>
      </c>
      <c r="F67" s="368"/>
      <c r="G67" s="368"/>
      <c r="H67" s="368"/>
      <c r="I67" s="161"/>
      <c r="J67" s="61"/>
      <c r="K67" s="61"/>
      <c r="L67" s="59"/>
    </row>
    <row r="68" spans="2:65" s="1" customFormat="1" ht="14.45" customHeight="1">
      <c r="B68" s="39"/>
      <c r="C68" s="63" t="s">
        <v>105</v>
      </c>
      <c r="D68" s="61"/>
      <c r="E68" s="61"/>
      <c r="F68" s="61"/>
      <c r="G68" s="61"/>
      <c r="H68" s="61"/>
      <c r="I68" s="161"/>
      <c r="J68" s="61"/>
      <c r="K68" s="61"/>
      <c r="L68" s="59"/>
    </row>
    <row r="69" spans="2:65" s="1" customFormat="1" ht="17.25" customHeight="1">
      <c r="B69" s="39"/>
      <c r="C69" s="61"/>
      <c r="D69" s="61"/>
      <c r="E69" s="342" t="str">
        <f>E9</f>
        <v>VZDUCHOTECHNIKA3 - VZT3</v>
      </c>
      <c r="F69" s="369"/>
      <c r="G69" s="369"/>
      <c r="H69" s="369"/>
      <c r="I69" s="161"/>
      <c r="J69" s="61"/>
      <c r="K69" s="61"/>
      <c r="L69" s="59"/>
    </row>
    <row r="70" spans="2:65" s="1" customFormat="1" ht="6.95" customHeight="1">
      <c r="B70" s="39"/>
      <c r="C70" s="61"/>
      <c r="D70" s="61"/>
      <c r="E70" s="61"/>
      <c r="F70" s="61"/>
      <c r="G70" s="61"/>
      <c r="H70" s="61"/>
      <c r="I70" s="161"/>
      <c r="J70" s="61"/>
      <c r="K70" s="61"/>
      <c r="L70" s="59"/>
    </row>
    <row r="71" spans="2:65" s="1" customFormat="1" ht="18" customHeight="1">
      <c r="B71" s="39"/>
      <c r="C71" s="63" t="s">
        <v>23</v>
      </c>
      <c r="D71" s="61"/>
      <c r="E71" s="61"/>
      <c r="F71" s="162" t="str">
        <f>F12</f>
        <v xml:space="preserve"> </v>
      </c>
      <c r="G71" s="61"/>
      <c r="H71" s="61"/>
      <c r="I71" s="163" t="s">
        <v>25</v>
      </c>
      <c r="J71" s="71" t="str">
        <f>IF(J12="","",J12)</f>
        <v>3. 8. 2020</v>
      </c>
      <c r="K71" s="61"/>
      <c r="L71" s="59"/>
    </row>
    <row r="72" spans="2:65" s="1" customFormat="1" ht="6.95" customHeight="1">
      <c r="B72" s="39"/>
      <c r="C72" s="61"/>
      <c r="D72" s="61"/>
      <c r="E72" s="61"/>
      <c r="F72" s="61"/>
      <c r="G72" s="61"/>
      <c r="H72" s="61"/>
      <c r="I72" s="161"/>
      <c r="J72" s="61"/>
      <c r="K72" s="61"/>
      <c r="L72" s="59"/>
    </row>
    <row r="73" spans="2:65" s="1" customFormat="1">
      <c r="B73" s="39"/>
      <c r="C73" s="63" t="s">
        <v>27</v>
      </c>
      <c r="D73" s="61"/>
      <c r="E73" s="61"/>
      <c r="F73" s="162" t="str">
        <f>E15</f>
        <v>DPO</v>
      </c>
      <c r="G73" s="61"/>
      <c r="H73" s="61"/>
      <c r="I73" s="163" t="s">
        <v>33</v>
      </c>
      <c r="J73" s="162" t="str">
        <f>E21</f>
        <v>SPAN s.r.o.</v>
      </c>
      <c r="K73" s="61"/>
      <c r="L73" s="59"/>
    </row>
    <row r="74" spans="2:65" s="1" customFormat="1" ht="14.45" customHeight="1">
      <c r="B74" s="39"/>
      <c r="C74" s="63" t="s">
        <v>31</v>
      </c>
      <c r="D74" s="61"/>
      <c r="E74" s="61"/>
      <c r="F74" s="162" t="str">
        <f>IF(E18="","",E18)</f>
        <v/>
      </c>
      <c r="G74" s="61"/>
      <c r="H74" s="61"/>
      <c r="I74" s="161"/>
      <c r="J74" s="61"/>
      <c r="K74" s="61"/>
      <c r="L74" s="59"/>
    </row>
    <row r="75" spans="2:65" s="1" customFormat="1" ht="10.35" customHeight="1">
      <c r="B75" s="39"/>
      <c r="C75" s="61"/>
      <c r="D75" s="61"/>
      <c r="E75" s="61"/>
      <c r="F75" s="61"/>
      <c r="G75" s="61"/>
      <c r="H75" s="61"/>
      <c r="I75" s="161"/>
      <c r="J75" s="61"/>
      <c r="K75" s="61"/>
      <c r="L75" s="59"/>
    </row>
    <row r="76" spans="2:65" s="9" customFormat="1" ht="29.25" customHeight="1">
      <c r="B76" s="164"/>
      <c r="C76" s="165" t="s">
        <v>125</v>
      </c>
      <c r="D76" s="166" t="s">
        <v>56</v>
      </c>
      <c r="E76" s="166" t="s">
        <v>52</v>
      </c>
      <c r="F76" s="166" t="s">
        <v>126</v>
      </c>
      <c r="G76" s="166" t="s">
        <v>127</v>
      </c>
      <c r="H76" s="166" t="s">
        <v>128</v>
      </c>
      <c r="I76" s="167" t="s">
        <v>129</v>
      </c>
      <c r="J76" s="166" t="s">
        <v>111</v>
      </c>
      <c r="K76" s="168" t="s">
        <v>130</v>
      </c>
      <c r="L76" s="169"/>
      <c r="M76" s="79" t="s">
        <v>131</v>
      </c>
      <c r="N76" s="80" t="s">
        <v>41</v>
      </c>
      <c r="O76" s="80" t="s">
        <v>132</v>
      </c>
      <c r="P76" s="80" t="s">
        <v>133</v>
      </c>
      <c r="Q76" s="80" t="s">
        <v>134</v>
      </c>
      <c r="R76" s="80" t="s">
        <v>135</v>
      </c>
      <c r="S76" s="80" t="s">
        <v>136</v>
      </c>
      <c r="T76" s="81" t="s">
        <v>137</v>
      </c>
    </row>
    <row r="77" spans="2:65" s="1" customFormat="1" ht="29.25" customHeight="1">
      <c r="B77" s="39"/>
      <c r="C77" s="85" t="s">
        <v>112</v>
      </c>
      <c r="D77" s="61"/>
      <c r="E77" s="61"/>
      <c r="F77" s="61"/>
      <c r="G77" s="61"/>
      <c r="H77" s="61"/>
      <c r="I77" s="161"/>
      <c r="J77" s="170">
        <f>BK77</f>
        <v>0</v>
      </c>
      <c r="K77" s="61"/>
      <c r="L77" s="59"/>
      <c r="M77" s="82"/>
      <c r="N77" s="83"/>
      <c r="O77" s="83"/>
      <c r="P77" s="171">
        <f>P78</f>
        <v>0</v>
      </c>
      <c r="Q77" s="83"/>
      <c r="R77" s="171">
        <f>R78</f>
        <v>0</v>
      </c>
      <c r="S77" s="83"/>
      <c r="T77" s="172">
        <f>T78</f>
        <v>0</v>
      </c>
      <c r="AT77" s="22" t="s">
        <v>70</v>
      </c>
      <c r="AU77" s="22" t="s">
        <v>113</v>
      </c>
      <c r="BK77" s="173">
        <f>BK78</f>
        <v>0</v>
      </c>
    </row>
    <row r="78" spans="2:65" s="10" customFormat="1" ht="37.35" customHeight="1">
      <c r="B78" s="186"/>
      <c r="C78" s="187"/>
      <c r="D78" s="188" t="s">
        <v>70</v>
      </c>
      <c r="E78" s="189" t="s">
        <v>144</v>
      </c>
      <c r="F78" s="189" t="s">
        <v>575</v>
      </c>
      <c r="G78" s="187"/>
      <c r="H78" s="187"/>
      <c r="I78" s="190"/>
      <c r="J78" s="191">
        <f>BK78</f>
        <v>0</v>
      </c>
      <c r="K78" s="187"/>
      <c r="L78" s="192"/>
      <c r="M78" s="193"/>
      <c r="N78" s="194"/>
      <c r="O78" s="194"/>
      <c r="P78" s="195">
        <f>SUM(P79:P96)</f>
        <v>0</v>
      </c>
      <c r="Q78" s="194"/>
      <c r="R78" s="195">
        <f>SUM(R79:R96)</f>
        <v>0</v>
      </c>
      <c r="S78" s="194"/>
      <c r="T78" s="196">
        <f>SUM(T79:T96)</f>
        <v>0</v>
      </c>
      <c r="AR78" s="197" t="s">
        <v>155</v>
      </c>
      <c r="AT78" s="198" t="s">
        <v>70</v>
      </c>
      <c r="AU78" s="198" t="s">
        <v>71</v>
      </c>
      <c r="AY78" s="197" t="s">
        <v>143</v>
      </c>
      <c r="BK78" s="199">
        <f>SUM(BK79:BK96)</f>
        <v>0</v>
      </c>
    </row>
    <row r="79" spans="2:65" s="1" customFormat="1" ht="63.75" customHeight="1">
      <c r="B79" s="39"/>
      <c r="C79" s="174" t="s">
        <v>79</v>
      </c>
      <c r="D79" s="174" t="s">
        <v>138</v>
      </c>
      <c r="E79" s="175" t="s">
        <v>286</v>
      </c>
      <c r="F79" s="176" t="s">
        <v>576</v>
      </c>
      <c r="G79" s="177" t="s">
        <v>274</v>
      </c>
      <c r="H79" s="178">
        <v>1</v>
      </c>
      <c r="I79" s="179"/>
      <c r="J79" s="180">
        <f>ROUND(I79*H79,2)</f>
        <v>0</v>
      </c>
      <c r="K79" s="176" t="s">
        <v>21</v>
      </c>
      <c r="L79" s="59"/>
      <c r="M79" s="181" t="s">
        <v>21</v>
      </c>
      <c r="N79" s="182" t="s">
        <v>42</v>
      </c>
      <c r="O79" s="40"/>
      <c r="P79" s="183">
        <f>O79*H79</f>
        <v>0</v>
      </c>
      <c r="Q79" s="183">
        <v>0</v>
      </c>
      <c r="R79" s="183">
        <f>Q79*H79</f>
        <v>0</v>
      </c>
      <c r="S79" s="183">
        <v>0</v>
      </c>
      <c r="T79" s="184">
        <f>S79*H79</f>
        <v>0</v>
      </c>
      <c r="AR79" s="22" t="s">
        <v>326</v>
      </c>
      <c r="AT79" s="22" t="s">
        <v>138</v>
      </c>
      <c r="AU79" s="22" t="s">
        <v>79</v>
      </c>
      <c r="AY79" s="22" t="s">
        <v>143</v>
      </c>
      <c r="BE79" s="185">
        <f>IF(N79="základní",J79,0)</f>
        <v>0</v>
      </c>
      <c r="BF79" s="185">
        <f>IF(N79="snížená",J79,0)</f>
        <v>0</v>
      </c>
      <c r="BG79" s="185">
        <f>IF(N79="zákl. přenesená",J79,0)</f>
        <v>0</v>
      </c>
      <c r="BH79" s="185">
        <f>IF(N79="sníž. přenesená",J79,0)</f>
        <v>0</v>
      </c>
      <c r="BI79" s="185">
        <f>IF(N79="nulová",J79,0)</f>
        <v>0</v>
      </c>
      <c r="BJ79" s="22" t="s">
        <v>79</v>
      </c>
      <c r="BK79" s="185">
        <f>ROUND(I79*H79,2)</f>
        <v>0</v>
      </c>
      <c r="BL79" s="22" t="s">
        <v>326</v>
      </c>
      <c r="BM79" s="22" t="s">
        <v>81</v>
      </c>
    </row>
    <row r="80" spans="2:65" s="1" customFormat="1" ht="27">
      <c r="B80" s="39"/>
      <c r="C80" s="61"/>
      <c r="D80" s="204" t="s">
        <v>354</v>
      </c>
      <c r="E80" s="61"/>
      <c r="F80" s="239" t="s">
        <v>506</v>
      </c>
      <c r="G80" s="61"/>
      <c r="H80" s="61"/>
      <c r="I80" s="161"/>
      <c r="J80" s="61"/>
      <c r="K80" s="61"/>
      <c r="L80" s="59"/>
      <c r="M80" s="240"/>
      <c r="N80" s="40"/>
      <c r="O80" s="40"/>
      <c r="P80" s="40"/>
      <c r="Q80" s="40"/>
      <c r="R80" s="40"/>
      <c r="S80" s="40"/>
      <c r="T80" s="76"/>
      <c r="AT80" s="22" t="s">
        <v>354</v>
      </c>
      <c r="AU80" s="22" t="s">
        <v>79</v>
      </c>
    </row>
    <row r="81" spans="2:65" s="1" customFormat="1" ht="16.5" customHeight="1">
      <c r="B81" s="39"/>
      <c r="C81" s="229" t="s">
        <v>81</v>
      </c>
      <c r="D81" s="229" t="s">
        <v>172</v>
      </c>
      <c r="E81" s="230" t="s">
        <v>289</v>
      </c>
      <c r="F81" s="231" t="s">
        <v>276</v>
      </c>
      <c r="G81" s="232" t="s">
        <v>177</v>
      </c>
      <c r="H81" s="233">
        <v>1</v>
      </c>
      <c r="I81" s="234"/>
      <c r="J81" s="235">
        <f>ROUND(I81*H81,2)</f>
        <v>0</v>
      </c>
      <c r="K81" s="231" t="s">
        <v>21</v>
      </c>
      <c r="L81" s="236"/>
      <c r="M81" s="237" t="s">
        <v>21</v>
      </c>
      <c r="N81" s="238" t="s">
        <v>42</v>
      </c>
      <c r="O81" s="40"/>
      <c r="P81" s="183">
        <f>O81*H81</f>
        <v>0</v>
      </c>
      <c r="Q81" s="183">
        <v>0</v>
      </c>
      <c r="R81" s="183">
        <f>Q81*H81</f>
        <v>0</v>
      </c>
      <c r="S81" s="183">
        <v>0</v>
      </c>
      <c r="T81" s="184">
        <f>S81*H81</f>
        <v>0</v>
      </c>
      <c r="AR81" s="22" t="s">
        <v>508</v>
      </c>
      <c r="AT81" s="22" t="s">
        <v>172</v>
      </c>
      <c r="AU81" s="22" t="s">
        <v>79</v>
      </c>
      <c r="AY81" s="22" t="s">
        <v>143</v>
      </c>
      <c r="BE81" s="185">
        <f>IF(N81="základní",J81,0)</f>
        <v>0</v>
      </c>
      <c r="BF81" s="185">
        <f>IF(N81="snížená",J81,0)</f>
        <v>0</v>
      </c>
      <c r="BG81" s="185">
        <f>IF(N81="zákl. přenesená",J81,0)</f>
        <v>0</v>
      </c>
      <c r="BH81" s="185">
        <f>IF(N81="sníž. přenesená",J81,0)</f>
        <v>0</v>
      </c>
      <c r="BI81" s="185">
        <f>IF(N81="nulová",J81,0)</f>
        <v>0</v>
      </c>
      <c r="BJ81" s="22" t="s">
        <v>79</v>
      </c>
      <c r="BK81" s="185">
        <f>ROUND(I81*H81,2)</f>
        <v>0</v>
      </c>
      <c r="BL81" s="22" t="s">
        <v>326</v>
      </c>
      <c r="BM81" s="22" t="s">
        <v>142</v>
      </c>
    </row>
    <row r="82" spans="2:65" s="1" customFormat="1" ht="38.25" customHeight="1">
      <c r="B82" s="39"/>
      <c r="C82" s="174" t="s">
        <v>155</v>
      </c>
      <c r="D82" s="174" t="s">
        <v>138</v>
      </c>
      <c r="E82" s="175" t="s">
        <v>290</v>
      </c>
      <c r="F82" s="176" t="s">
        <v>577</v>
      </c>
      <c r="G82" s="177" t="s">
        <v>274</v>
      </c>
      <c r="H82" s="178">
        <v>5</v>
      </c>
      <c r="I82" s="179"/>
      <c r="J82" s="180">
        <f>ROUND(I82*H82,2)</f>
        <v>0</v>
      </c>
      <c r="K82" s="176" t="s">
        <v>21</v>
      </c>
      <c r="L82" s="59"/>
      <c r="M82" s="181" t="s">
        <v>21</v>
      </c>
      <c r="N82" s="182" t="s">
        <v>42</v>
      </c>
      <c r="O82" s="40"/>
      <c r="P82" s="183">
        <f>O82*H82</f>
        <v>0</v>
      </c>
      <c r="Q82" s="183">
        <v>0</v>
      </c>
      <c r="R82" s="183">
        <f>Q82*H82</f>
        <v>0</v>
      </c>
      <c r="S82" s="183">
        <v>0</v>
      </c>
      <c r="T82" s="184">
        <f>S82*H82</f>
        <v>0</v>
      </c>
      <c r="AR82" s="22" t="s">
        <v>326</v>
      </c>
      <c r="AT82" s="22" t="s">
        <v>138</v>
      </c>
      <c r="AU82" s="22" t="s">
        <v>79</v>
      </c>
      <c r="AY82" s="22" t="s">
        <v>143</v>
      </c>
      <c r="BE82" s="185">
        <f>IF(N82="základní",J82,0)</f>
        <v>0</v>
      </c>
      <c r="BF82" s="185">
        <f>IF(N82="snížená",J82,0)</f>
        <v>0</v>
      </c>
      <c r="BG82" s="185">
        <f>IF(N82="zákl. přenesená",J82,0)</f>
        <v>0</v>
      </c>
      <c r="BH82" s="185">
        <f>IF(N82="sníž. přenesená",J82,0)</f>
        <v>0</v>
      </c>
      <c r="BI82" s="185">
        <f>IF(N82="nulová",J82,0)</f>
        <v>0</v>
      </c>
      <c r="BJ82" s="22" t="s">
        <v>79</v>
      </c>
      <c r="BK82" s="185">
        <f>ROUND(I82*H82,2)</f>
        <v>0</v>
      </c>
      <c r="BL82" s="22" t="s">
        <v>326</v>
      </c>
      <c r="BM82" s="22" t="s">
        <v>154</v>
      </c>
    </row>
    <row r="83" spans="2:65" s="1" customFormat="1" ht="27">
      <c r="B83" s="39"/>
      <c r="C83" s="61"/>
      <c r="D83" s="204" t="s">
        <v>354</v>
      </c>
      <c r="E83" s="61"/>
      <c r="F83" s="239" t="s">
        <v>521</v>
      </c>
      <c r="G83" s="61"/>
      <c r="H83" s="61"/>
      <c r="I83" s="161"/>
      <c r="J83" s="61"/>
      <c r="K83" s="61"/>
      <c r="L83" s="59"/>
      <c r="M83" s="240"/>
      <c r="N83" s="40"/>
      <c r="O83" s="40"/>
      <c r="P83" s="40"/>
      <c r="Q83" s="40"/>
      <c r="R83" s="40"/>
      <c r="S83" s="40"/>
      <c r="T83" s="76"/>
      <c r="AT83" s="22" t="s">
        <v>354</v>
      </c>
      <c r="AU83" s="22" t="s">
        <v>79</v>
      </c>
    </row>
    <row r="84" spans="2:65" s="1" customFormat="1" ht="16.5" customHeight="1">
      <c r="B84" s="39"/>
      <c r="C84" s="229" t="s">
        <v>142</v>
      </c>
      <c r="D84" s="229" t="s">
        <v>172</v>
      </c>
      <c r="E84" s="230" t="s">
        <v>292</v>
      </c>
      <c r="F84" s="231" t="s">
        <v>276</v>
      </c>
      <c r="G84" s="232" t="s">
        <v>274</v>
      </c>
      <c r="H84" s="233">
        <v>5</v>
      </c>
      <c r="I84" s="234"/>
      <c r="J84" s="235">
        <f>ROUND(I84*H84,2)</f>
        <v>0</v>
      </c>
      <c r="K84" s="231" t="s">
        <v>21</v>
      </c>
      <c r="L84" s="236"/>
      <c r="M84" s="237" t="s">
        <v>21</v>
      </c>
      <c r="N84" s="238" t="s">
        <v>42</v>
      </c>
      <c r="O84" s="40"/>
      <c r="P84" s="183">
        <f>O84*H84</f>
        <v>0</v>
      </c>
      <c r="Q84" s="183">
        <v>0</v>
      </c>
      <c r="R84" s="183">
        <f>Q84*H84</f>
        <v>0</v>
      </c>
      <c r="S84" s="183">
        <v>0</v>
      </c>
      <c r="T84" s="184">
        <f>S84*H84</f>
        <v>0</v>
      </c>
      <c r="AR84" s="22" t="s">
        <v>508</v>
      </c>
      <c r="AT84" s="22" t="s">
        <v>172</v>
      </c>
      <c r="AU84" s="22" t="s">
        <v>79</v>
      </c>
      <c r="AY84" s="22" t="s">
        <v>143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22" t="s">
        <v>79</v>
      </c>
      <c r="BK84" s="185">
        <f>ROUND(I84*H84,2)</f>
        <v>0</v>
      </c>
      <c r="BL84" s="22" t="s">
        <v>326</v>
      </c>
      <c r="BM84" s="22" t="s">
        <v>158</v>
      </c>
    </row>
    <row r="85" spans="2:65" s="1" customFormat="1" ht="25.5" customHeight="1">
      <c r="B85" s="39"/>
      <c r="C85" s="174" t="s">
        <v>165</v>
      </c>
      <c r="D85" s="174" t="s">
        <v>138</v>
      </c>
      <c r="E85" s="175" t="s">
        <v>294</v>
      </c>
      <c r="F85" s="176" t="s">
        <v>578</v>
      </c>
      <c r="G85" s="177" t="s">
        <v>274</v>
      </c>
      <c r="H85" s="178">
        <v>1</v>
      </c>
      <c r="I85" s="179"/>
      <c r="J85" s="180">
        <f>ROUND(I85*H85,2)</f>
        <v>0</v>
      </c>
      <c r="K85" s="176" t="s">
        <v>21</v>
      </c>
      <c r="L85" s="59"/>
      <c r="M85" s="181" t="s">
        <v>21</v>
      </c>
      <c r="N85" s="182" t="s">
        <v>42</v>
      </c>
      <c r="O85" s="40"/>
      <c r="P85" s="183">
        <f>O85*H85</f>
        <v>0</v>
      </c>
      <c r="Q85" s="183">
        <v>0</v>
      </c>
      <c r="R85" s="183">
        <f>Q85*H85</f>
        <v>0</v>
      </c>
      <c r="S85" s="183">
        <v>0</v>
      </c>
      <c r="T85" s="184">
        <f>S85*H85</f>
        <v>0</v>
      </c>
      <c r="AR85" s="22" t="s">
        <v>326</v>
      </c>
      <c r="AT85" s="22" t="s">
        <v>138</v>
      </c>
      <c r="AU85" s="22" t="s">
        <v>79</v>
      </c>
      <c r="AY85" s="22" t="s">
        <v>143</v>
      </c>
      <c r="BE85" s="185">
        <f>IF(N85="základní",J85,0)</f>
        <v>0</v>
      </c>
      <c r="BF85" s="185">
        <f>IF(N85="snížená",J85,0)</f>
        <v>0</v>
      </c>
      <c r="BG85" s="185">
        <f>IF(N85="zákl. přenesená",J85,0)</f>
        <v>0</v>
      </c>
      <c r="BH85" s="185">
        <f>IF(N85="sníž. přenesená",J85,0)</f>
        <v>0</v>
      </c>
      <c r="BI85" s="185">
        <f>IF(N85="nulová",J85,0)</f>
        <v>0</v>
      </c>
      <c r="BJ85" s="22" t="s">
        <v>79</v>
      </c>
      <c r="BK85" s="185">
        <f>ROUND(I85*H85,2)</f>
        <v>0</v>
      </c>
      <c r="BL85" s="22" t="s">
        <v>326</v>
      </c>
      <c r="BM85" s="22" t="s">
        <v>164</v>
      </c>
    </row>
    <row r="86" spans="2:65" s="1" customFormat="1" ht="27">
      <c r="B86" s="39"/>
      <c r="C86" s="61"/>
      <c r="D86" s="204" t="s">
        <v>354</v>
      </c>
      <c r="E86" s="61"/>
      <c r="F86" s="239" t="s">
        <v>579</v>
      </c>
      <c r="G86" s="61"/>
      <c r="H86" s="61"/>
      <c r="I86" s="161"/>
      <c r="J86" s="61"/>
      <c r="K86" s="61"/>
      <c r="L86" s="59"/>
      <c r="M86" s="240"/>
      <c r="N86" s="40"/>
      <c r="O86" s="40"/>
      <c r="P86" s="40"/>
      <c r="Q86" s="40"/>
      <c r="R86" s="40"/>
      <c r="S86" s="40"/>
      <c r="T86" s="76"/>
      <c r="AT86" s="22" t="s">
        <v>354</v>
      </c>
      <c r="AU86" s="22" t="s">
        <v>79</v>
      </c>
    </row>
    <row r="87" spans="2:65" s="1" customFormat="1" ht="16.5" customHeight="1">
      <c r="B87" s="39"/>
      <c r="C87" s="229" t="s">
        <v>154</v>
      </c>
      <c r="D87" s="229" t="s">
        <v>172</v>
      </c>
      <c r="E87" s="230" t="s">
        <v>296</v>
      </c>
      <c r="F87" s="231" t="s">
        <v>276</v>
      </c>
      <c r="G87" s="232" t="s">
        <v>274</v>
      </c>
      <c r="H87" s="233">
        <v>1</v>
      </c>
      <c r="I87" s="234"/>
      <c r="J87" s="235">
        <f>ROUND(I87*H87,2)</f>
        <v>0</v>
      </c>
      <c r="K87" s="231" t="s">
        <v>21</v>
      </c>
      <c r="L87" s="236"/>
      <c r="M87" s="237" t="s">
        <v>21</v>
      </c>
      <c r="N87" s="238" t="s">
        <v>42</v>
      </c>
      <c r="O87" s="40"/>
      <c r="P87" s="183">
        <f>O87*H87</f>
        <v>0</v>
      </c>
      <c r="Q87" s="183">
        <v>0</v>
      </c>
      <c r="R87" s="183">
        <f>Q87*H87</f>
        <v>0</v>
      </c>
      <c r="S87" s="183">
        <v>0</v>
      </c>
      <c r="T87" s="184">
        <f>S87*H87</f>
        <v>0</v>
      </c>
      <c r="AR87" s="22" t="s">
        <v>508</v>
      </c>
      <c r="AT87" s="22" t="s">
        <v>172</v>
      </c>
      <c r="AU87" s="22" t="s">
        <v>79</v>
      </c>
      <c r="AY87" s="22" t="s">
        <v>143</v>
      </c>
      <c r="BE87" s="185">
        <f>IF(N87="základní",J87,0)</f>
        <v>0</v>
      </c>
      <c r="BF87" s="185">
        <f>IF(N87="snížená",J87,0)</f>
        <v>0</v>
      </c>
      <c r="BG87" s="185">
        <f>IF(N87="zákl. přenesená",J87,0)</f>
        <v>0</v>
      </c>
      <c r="BH87" s="185">
        <f>IF(N87="sníž. přenesená",J87,0)</f>
        <v>0</v>
      </c>
      <c r="BI87" s="185">
        <f>IF(N87="nulová",J87,0)</f>
        <v>0</v>
      </c>
      <c r="BJ87" s="22" t="s">
        <v>79</v>
      </c>
      <c r="BK87" s="185">
        <f>ROUND(I87*H87,2)</f>
        <v>0</v>
      </c>
      <c r="BL87" s="22" t="s">
        <v>326</v>
      </c>
      <c r="BM87" s="22" t="s">
        <v>168</v>
      </c>
    </row>
    <row r="88" spans="2:65" s="1" customFormat="1" ht="51" customHeight="1">
      <c r="B88" s="39"/>
      <c r="C88" s="174" t="s">
        <v>174</v>
      </c>
      <c r="D88" s="174" t="s">
        <v>138</v>
      </c>
      <c r="E88" s="175" t="s">
        <v>297</v>
      </c>
      <c r="F88" s="176" t="s">
        <v>580</v>
      </c>
      <c r="G88" s="177" t="s">
        <v>513</v>
      </c>
      <c r="H88" s="178">
        <v>85</v>
      </c>
      <c r="I88" s="179"/>
      <c r="J88" s="180">
        <f>ROUND(I88*H88,2)</f>
        <v>0</v>
      </c>
      <c r="K88" s="176" t="s">
        <v>21</v>
      </c>
      <c r="L88" s="59"/>
      <c r="M88" s="181" t="s">
        <v>21</v>
      </c>
      <c r="N88" s="182" t="s">
        <v>42</v>
      </c>
      <c r="O88" s="40"/>
      <c r="P88" s="183">
        <f>O88*H88</f>
        <v>0</v>
      </c>
      <c r="Q88" s="183">
        <v>0</v>
      </c>
      <c r="R88" s="183">
        <f>Q88*H88</f>
        <v>0</v>
      </c>
      <c r="S88" s="183">
        <v>0</v>
      </c>
      <c r="T88" s="184">
        <f>S88*H88</f>
        <v>0</v>
      </c>
      <c r="AR88" s="22" t="s">
        <v>326</v>
      </c>
      <c r="AT88" s="22" t="s">
        <v>138</v>
      </c>
      <c r="AU88" s="22" t="s">
        <v>79</v>
      </c>
      <c r="AY88" s="22" t="s">
        <v>143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22" t="s">
        <v>79</v>
      </c>
      <c r="BK88" s="185">
        <f>ROUND(I88*H88,2)</f>
        <v>0</v>
      </c>
      <c r="BL88" s="22" t="s">
        <v>326</v>
      </c>
      <c r="BM88" s="22" t="s">
        <v>173</v>
      </c>
    </row>
    <row r="89" spans="2:65" s="1" customFormat="1" ht="27">
      <c r="B89" s="39"/>
      <c r="C89" s="61"/>
      <c r="D89" s="204" t="s">
        <v>354</v>
      </c>
      <c r="E89" s="61"/>
      <c r="F89" s="239" t="s">
        <v>514</v>
      </c>
      <c r="G89" s="61"/>
      <c r="H89" s="61"/>
      <c r="I89" s="161"/>
      <c r="J89" s="61"/>
      <c r="K89" s="61"/>
      <c r="L89" s="59"/>
      <c r="M89" s="240"/>
      <c r="N89" s="40"/>
      <c r="O89" s="40"/>
      <c r="P89" s="40"/>
      <c r="Q89" s="40"/>
      <c r="R89" s="40"/>
      <c r="S89" s="40"/>
      <c r="T89" s="76"/>
      <c r="AT89" s="22" t="s">
        <v>354</v>
      </c>
      <c r="AU89" s="22" t="s">
        <v>79</v>
      </c>
    </row>
    <row r="90" spans="2:65" s="1" customFormat="1" ht="16.5" customHeight="1">
      <c r="B90" s="39"/>
      <c r="C90" s="229" t="s">
        <v>158</v>
      </c>
      <c r="D90" s="229" t="s">
        <v>172</v>
      </c>
      <c r="E90" s="230" t="s">
        <v>299</v>
      </c>
      <c r="F90" s="231" t="s">
        <v>276</v>
      </c>
      <c r="G90" s="232" t="s">
        <v>513</v>
      </c>
      <c r="H90" s="233">
        <v>85</v>
      </c>
      <c r="I90" s="234"/>
      <c r="J90" s="235">
        <f>ROUND(I90*H90,2)</f>
        <v>0</v>
      </c>
      <c r="K90" s="231" t="s">
        <v>21</v>
      </c>
      <c r="L90" s="236"/>
      <c r="M90" s="237" t="s">
        <v>21</v>
      </c>
      <c r="N90" s="238" t="s">
        <v>42</v>
      </c>
      <c r="O90" s="40"/>
      <c r="P90" s="183">
        <f>O90*H90</f>
        <v>0</v>
      </c>
      <c r="Q90" s="183">
        <v>0</v>
      </c>
      <c r="R90" s="183">
        <f>Q90*H90</f>
        <v>0</v>
      </c>
      <c r="S90" s="183">
        <v>0</v>
      </c>
      <c r="T90" s="184">
        <f>S90*H90</f>
        <v>0</v>
      </c>
      <c r="AR90" s="22" t="s">
        <v>508</v>
      </c>
      <c r="AT90" s="22" t="s">
        <v>172</v>
      </c>
      <c r="AU90" s="22" t="s">
        <v>79</v>
      </c>
      <c r="AY90" s="22" t="s">
        <v>143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22" t="s">
        <v>79</v>
      </c>
      <c r="BK90" s="185">
        <f>ROUND(I90*H90,2)</f>
        <v>0</v>
      </c>
      <c r="BL90" s="22" t="s">
        <v>326</v>
      </c>
      <c r="BM90" s="22" t="s">
        <v>178</v>
      </c>
    </row>
    <row r="91" spans="2:65" s="1" customFormat="1" ht="63.75" customHeight="1">
      <c r="B91" s="39"/>
      <c r="C91" s="174" t="s">
        <v>182</v>
      </c>
      <c r="D91" s="174" t="s">
        <v>138</v>
      </c>
      <c r="E91" s="175" t="s">
        <v>300</v>
      </c>
      <c r="F91" s="176" t="s">
        <v>581</v>
      </c>
      <c r="G91" s="177" t="s">
        <v>274</v>
      </c>
      <c r="H91" s="178">
        <v>1</v>
      </c>
      <c r="I91" s="179"/>
      <c r="J91" s="180">
        <f>ROUND(I91*H91,2)</f>
        <v>0</v>
      </c>
      <c r="K91" s="176" t="s">
        <v>21</v>
      </c>
      <c r="L91" s="59"/>
      <c r="M91" s="181" t="s">
        <v>21</v>
      </c>
      <c r="N91" s="182" t="s">
        <v>42</v>
      </c>
      <c r="O91" s="40"/>
      <c r="P91" s="183">
        <f>O91*H91</f>
        <v>0</v>
      </c>
      <c r="Q91" s="183">
        <v>0</v>
      </c>
      <c r="R91" s="183">
        <f>Q91*H91</f>
        <v>0</v>
      </c>
      <c r="S91" s="183">
        <v>0</v>
      </c>
      <c r="T91" s="184">
        <f>S91*H91</f>
        <v>0</v>
      </c>
      <c r="AR91" s="22" t="s">
        <v>326</v>
      </c>
      <c r="AT91" s="22" t="s">
        <v>138</v>
      </c>
      <c r="AU91" s="22" t="s">
        <v>79</v>
      </c>
      <c r="AY91" s="22" t="s">
        <v>143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22" t="s">
        <v>79</v>
      </c>
      <c r="BK91" s="185">
        <f>ROUND(I91*H91,2)</f>
        <v>0</v>
      </c>
      <c r="BL91" s="22" t="s">
        <v>326</v>
      </c>
      <c r="BM91" s="22" t="s">
        <v>181</v>
      </c>
    </row>
    <row r="92" spans="2:65" s="1" customFormat="1" ht="27">
      <c r="B92" s="39"/>
      <c r="C92" s="61"/>
      <c r="D92" s="204" t="s">
        <v>354</v>
      </c>
      <c r="E92" s="61"/>
      <c r="F92" s="239" t="s">
        <v>582</v>
      </c>
      <c r="G92" s="61"/>
      <c r="H92" s="61"/>
      <c r="I92" s="161"/>
      <c r="J92" s="61"/>
      <c r="K92" s="61"/>
      <c r="L92" s="59"/>
      <c r="M92" s="240"/>
      <c r="N92" s="40"/>
      <c r="O92" s="40"/>
      <c r="P92" s="40"/>
      <c r="Q92" s="40"/>
      <c r="R92" s="40"/>
      <c r="S92" s="40"/>
      <c r="T92" s="76"/>
      <c r="AT92" s="22" t="s">
        <v>354</v>
      </c>
      <c r="AU92" s="22" t="s">
        <v>79</v>
      </c>
    </row>
    <row r="93" spans="2:65" s="1" customFormat="1" ht="16.5" customHeight="1">
      <c r="B93" s="39"/>
      <c r="C93" s="229" t="s">
        <v>164</v>
      </c>
      <c r="D93" s="229" t="s">
        <v>172</v>
      </c>
      <c r="E93" s="230" t="s">
        <v>302</v>
      </c>
      <c r="F93" s="231" t="s">
        <v>276</v>
      </c>
      <c r="G93" s="232" t="s">
        <v>274</v>
      </c>
      <c r="H93" s="233">
        <v>1</v>
      </c>
      <c r="I93" s="234"/>
      <c r="J93" s="235">
        <f>ROUND(I93*H93,2)</f>
        <v>0</v>
      </c>
      <c r="K93" s="231" t="s">
        <v>21</v>
      </c>
      <c r="L93" s="236"/>
      <c r="M93" s="237" t="s">
        <v>21</v>
      </c>
      <c r="N93" s="238" t="s">
        <v>42</v>
      </c>
      <c r="O93" s="40"/>
      <c r="P93" s="183">
        <f>O93*H93</f>
        <v>0</v>
      </c>
      <c r="Q93" s="183">
        <v>0</v>
      </c>
      <c r="R93" s="183">
        <f>Q93*H93</f>
        <v>0</v>
      </c>
      <c r="S93" s="183">
        <v>0</v>
      </c>
      <c r="T93" s="184">
        <f>S93*H93</f>
        <v>0</v>
      </c>
      <c r="AR93" s="22" t="s">
        <v>508</v>
      </c>
      <c r="AT93" s="22" t="s">
        <v>172</v>
      </c>
      <c r="AU93" s="22" t="s">
        <v>79</v>
      </c>
      <c r="AY93" s="22" t="s">
        <v>143</v>
      </c>
      <c r="BE93" s="185">
        <f>IF(N93="základní",J93,0)</f>
        <v>0</v>
      </c>
      <c r="BF93" s="185">
        <f>IF(N93="snížená",J93,0)</f>
        <v>0</v>
      </c>
      <c r="BG93" s="185">
        <f>IF(N93="zákl. přenesená",J93,0)</f>
        <v>0</v>
      </c>
      <c r="BH93" s="185">
        <f>IF(N93="sníž. přenesená",J93,0)</f>
        <v>0</v>
      </c>
      <c r="BI93" s="185">
        <f>IF(N93="nulová",J93,0)</f>
        <v>0</v>
      </c>
      <c r="BJ93" s="22" t="s">
        <v>79</v>
      </c>
      <c r="BK93" s="185">
        <f>ROUND(I93*H93,2)</f>
        <v>0</v>
      </c>
      <c r="BL93" s="22" t="s">
        <v>326</v>
      </c>
      <c r="BM93" s="22" t="s">
        <v>185</v>
      </c>
    </row>
    <row r="94" spans="2:65" s="1" customFormat="1" ht="16.5" customHeight="1">
      <c r="B94" s="39"/>
      <c r="C94" s="174" t="s">
        <v>189</v>
      </c>
      <c r="D94" s="174" t="s">
        <v>138</v>
      </c>
      <c r="E94" s="175" t="s">
        <v>303</v>
      </c>
      <c r="F94" s="176" t="s">
        <v>570</v>
      </c>
      <c r="G94" s="177" t="s">
        <v>571</v>
      </c>
      <c r="H94" s="178">
        <v>270</v>
      </c>
      <c r="I94" s="179"/>
      <c r="J94" s="180">
        <f>ROUND(I94*H94,2)</f>
        <v>0</v>
      </c>
      <c r="K94" s="176" t="s">
        <v>21</v>
      </c>
      <c r="L94" s="59"/>
      <c r="M94" s="181" t="s">
        <v>21</v>
      </c>
      <c r="N94" s="182" t="s">
        <v>42</v>
      </c>
      <c r="O94" s="40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AR94" s="22" t="s">
        <v>326</v>
      </c>
      <c r="AT94" s="22" t="s">
        <v>138</v>
      </c>
      <c r="AU94" s="22" t="s">
        <v>79</v>
      </c>
      <c r="AY94" s="22" t="s">
        <v>143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22" t="s">
        <v>79</v>
      </c>
      <c r="BK94" s="185">
        <f>ROUND(I94*H94,2)</f>
        <v>0</v>
      </c>
      <c r="BL94" s="22" t="s">
        <v>326</v>
      </c>
      <c r="BM94" s="22" t="s">
        <v>188</v>
      </c>
    </row>
    <row r="95" spans="2:65" s="1" customFormat="1" ht="27">
      <c r="B95" s="39"/>
      <c r="C95" s="61"/>
      <c r="D95" s="204" t="s">
        <v>354</v>
      </c>
      <c r="E95" s="61"/>
      <c r="F95" s="239" t="s">
        <v>550</v>
      </c>
      <c r="G95" s="61"/>
      <c r="H95" s="61"/>
      <c r="I95" s="161"/>
      <c r="J95" s="61"/>
      <c r="K95" s="61"/>
      <c r="L95" s="59"/>
      <c r="M95" s="240"/>
      <c r="N95" s="40"/>
      <c r="O95" s="40"/>
      <c r="P95" s="40"/>
      <c r="Q95" s="40"/>
      <c r="R95" s="40"/>
      <c r="S95" s="40"/>
      <c r="T95" s="76"/>
      <c r="AT95" s="22" t="s">
        <v>354</v>
      </c>
      <c r="AU95" s="22" t="s">
        <v>79</v>
      </c>
    </row>
    <row r="96" spans="2:65" s="1" customFormat="1" ht="16.5" customHeight="1">
      <c r="B96" s="39"/>
      <c r="C96" s="229" t="s">
        <v>168</v>
      </c>
      <c r="D96" s="229" t="s">
        <v>172</v>
      </c>
      <c r="E96" s="230" t="s">
        <v>305</v>
      </c>
      <c r="F96" s="231" t="s">
        <v>276</v>
      </c>
      <c r="G96" s="232" t="s">
        <v>571</v>
      </c>
      <c r="H96" s="233">
        <v>270</v>
      </c>
      <c r="I96" s="234"/>
      <c r="J96" s="235">
        <f>ROUND(I96*H96,2)</f>
        <v>0</v>
      </c>
      <c r="K96" s="231" t="s">
        <v>21</v>
      </c>
      <c r="L96" s="236"/>
      <c r="M96" s="237" t="s">
        <v>21</v>
      </c>
      <c r="N96" s="245" t="s">
        <v>42</v>
      </c>
      <c r="O96" s="242"/>
      <c r="P96" s="243">
        <f>O96*H96</f>
        <v>0</v>
      </c>
      <c r="Q96" s="243">
        <v>0</v>
      </c>
      <c r="R96" s="243">
        <f>Q96*H96</f>
        <v>0</v>
      </c>
      <c r="S96" s="243">
        <v>0</v>
      </c>
      <c r="T96" s="244">
        <f>S96*H96</f>
        <v>0</v>
      </c>
      <c r="AR96" s="22" t="s">
        <v>508</v>
      </c>
      <c r="AT96" s="22" t="s">
        <v>172</v>
      </c>
      <c r="AU96" s="22" t="s">
        <v>79</v>
      </c>
      <c r="AY96" s="22" t="s">
        <v>143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22" t="s">
        <v>79</v>
      </c>
      <c r="BK96" s="185">
        <f>ROUND(I96*H96,2)</f>
        <v>0</v>
      </c>
      <c r="BL96" s="22" t="s">
        <v>326</v>
      </c>
      <c r="BM96" s="22" t="s">
        <v>193</v>
      </c>
    </row>
    <row r="97" spans="2:12" s="1" customFormat="1" ht="6.95" customHeight="1">
      <c r="B97" s="54"/>
      <c r="C97" s="55"/>
      <c r="D97" s="55"/>
      <c r="E97" s="55"/>
      <c r="F97" s="55"/>
      <c r="G97" s="55"/>
      <c r="H97" s="55"/>
      <c r="I97" s="137"/>
      <c r="J97" s="55"/>
      <c r="K97" s="55"/>
      <c r="L97" s="59"/>
    </row>
  </sheetData>
  <sheetProtection algorithmName="SHA-512" hashValue="RTlVy5p7Db2f35jA8n8dBJv05z9pnzSdtHX/W7AGLAyfSNlW6aNwD+E9vGvl3HMTO67ns5okcEjvQSUE+7jNLA==" saltValue="JQqFHE8/uUWmfAiv+xzz63Zd8ZAREP6D6TDPQn1F+TEP59bn6ZaH95AMyIpZ43zF5sH1CMes0C5yKDKyI+MkmQ==" spinCount="100000" sheet="1" objects="1" scenarios="1" formatColumns="0" formatRows="0" autoFilter="0"/>
  <autoFilter ref="C76:K96"/>
  <mergeCells count="10">
    <mergeCell ref="J51:J52"/>
    <mergeCell ref="E67:H67"/>
    <mergeCell ref="E69:H6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99</v>
      </c>
      <c r="G1" s="370" t="s">
        <v>100</v>
      </c>
      <c r="H1" s="370"/>
      <c r="I1" s="113"/>
      <c r="J1" s="112" t="s">
        <v>101</v>
      </c>
      <c r="K1" s="111" t="s">
        <v>102</v>
      </c>
      <c r="L1" s="112" t="s">
        <v>103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22" t="s">
        <v>96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81</v>
      </c>
    </row>
    <row r="4" spans="1:70" ht="36.950000000000003" customHeight="1">
      <c r="B4" s="26"/>
      <c r="C4" s="27"/>
      <c r="D4" s="28" t="s">
        <v>104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2" t="str">
        <f>'Rekapitulace stavby'!K6</f>
        <v>STAVEBNÍ ÚPRAVY OBJEKTU DPO VOZOVNA PRO TRAMVAJOVÝ SIMULÁTOR</v>
      </c>
      <c r="F7" s="363"/>
      <c r="G7" s="363"/>
      <c r="H7" s="363"/>
      <c r="I7" s="115"/>
      <c r="J7" s="27"/>
      <c r="K7" s="29"/>
    </row>
    <row r="8" spans="1:70" s="1" customFormat="1">
      <c r="B8" s="39"/>
      <c r="C8" s="40"/>
      <c r="D8" s="35" t="s">
        <v>105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4" t="s">
        <v>583</v>
      </c>
      <c r="F9" s="365"/>
      <c r="G9" s="365"/>
      <c r="H9" s="365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271</v>
      </c>
      <c r="G12" s="40"/>
      <c r="H12" s="40"/>
      <c r="I12" s="117" t="s">
        <v>25</v>
      </c>
      <c r="J12" s="118" t="str">
        <f>'Rekapitulace stavby'!AN8</f>
        <v>3. 8. 2020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>DPO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28</v>
      </c>
      <c r="J20" s="33" t="str">
        <f>IF('Rekapitulace stavby'!AN16="","",'Rekapitulace stavby'!AN16)</f>
        <v/>
      </c>
      <c r="K20" s="43"/>
    </row>
    <row r="21" spans="2:11" s="1" customFormat="1" ht="18" customHeight="1">
      <c r="B21" s="39"/>
      <c r="C21" s="40"/>
      <c r="D21" s="40"/>
      <c r="E21" s="33" t="str">
        <f>IF('Rekapitulace stavby'!E17="","",'Rekapitulace stavby'!E17)</f>
        <v>SPAN s.r.o.</v>
      </c>
      <c r="F21" s="40"/>
      <c r="G21" s="40"/>
      <c r="H21" s="40"/>
      <c r="I21" s="117" t="s">
        <v>30</v>
      </c>
      <c r="J21" s="33" t="str">
        <f>IF('Rekapitulace stavby'!AN17="","",'Rekapitulace stavby'!AN17)</f>
        <v/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36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31" t="s">
        <v>21</v>
      </c>
      <c r="F24" s="331"/>
      <c r="G24" s="331"/>
      <c r="H24" s="331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37</v>
      </c>
      <c r="E27" s="40"/>
      <c r="F27" s="40"/>
      <c r="G27" s="40"/>
      <c r="H27" s="40"/>
      <c r="I27" s="116"/>
      <c r="J27" s="126">
        <f>ROUND(J79,2)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39</v>
      </c>
      <c r="G29" s="40"/>
      <c r="H29" s="40"/>
      <c r="I29" s="127" t="s">
        <v>38</v>
      </c>
      <c r="J29" s="44" t="s">
        <v>40</v>
      </c>
      <c r="K29" s="43"/>
    </row>
    <row r="30" spans="2:11" s="1" customFormat="1" ht="14.45" customHeight="1">
      <c r="B30" s="39"/>
      <c r="C30" s="40"/>
      <c r="D30" s="47" t="s">
        <v>41</v>
      </c>
      <c r="E30" s="47" t="s">
        <v>42</v>
      </c>
      <c r="F30" s="128">
        <f>ROUND(SUM(BE79:BE108), 2)</f>
        <v>0</v>
      </c>
      <c r="G30" s="40"/>
      <c r="H30" s="40"/>
      <c r="I30" s="129">
        <v>0.21</v>
      </c>
      <c r="J30" s="128">
        <f>ROUND(ROUND((SUM(BE79:BE108)),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43</v>
      </c>
      <c r="F31" s="128">
        <f>ROUND(SUM(BF79:BF108), 2)</f>
        <v>0</v>
      </c>
      <c r="G31" s="40"/>
      <c r="H31" s="40"/>
      <c r="I31" s="129">
        <v>0.15</v>
      </c>
      <c r="J31" s="128">
        <f>ROUND(ROUND((SUM(BF79:BF108)),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44</v>
      </c>
      <c r="F32" s="128">
        <f>ROUND(SUM(BG79:BG108),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45</v>
      </c>
      <c r="F33" s="128">
        <f>ROUND(SUM(BH79:BH108),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46</v>
      </c>
      <c r="F34" s="128">
        <f>ROUND(SUM(BI79:BI108),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47</v>
      </c>
      <c r="E36" s="77"/>
      <c r="F36" s="77"/>
      <c r="G36" s="132" t="s">
        <v>48</v>
      </c>
      <c r="H36" s="133" t="s">
        <v>49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109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2" t="str">
        <f>E7</f>
        <v>STAVEBNÍ ÚPRAVY OBJEKTU DPO VOZOVNA PRO TRAMVAJOVÝ SIMULÁTOR</v>
      </c>
      <c r="F45" s="363"/>
      <c r="G45" s="363"/>
      <c r="H45" s="363"/>
      <c r="I45" s="116"/>
      <c r="J45" s="40"/>
      <c r="K45" s="43"/>
    </row>
    <row r="46" spans="2:11" s="1" customFormat="1" ht="14.45" customHeight="1">
      <c r="B46" s="39"/>
      <c r="C46" s="35" t="s">
        <v>105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4" t="str">
        <f>E9</f>
        <v>ZDRAVOTECHNIKA - ROZPOČET</v>
      </c>
      <c r="F47" s="365"/>
      <c r="G47" s="365"/>
      <c r="H47" s="365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 xml:space="preserve"> </v>
      </c>
      <c r="G49" s="40"/>
      <c r="H49" s="40"/>
      <c r="I49" s="117" t="s">
        <v>25</v>
      </c>
      <c r="J49" s="118" t="str">
        <f>IF(J12="","",J12)</f>
        <v>3. 8. 2020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27</v>
      </c>
      <c r="D51" s="40"/>
      <c r="E51" s="40"/>
      <c r="F51" s="33" t="str">
        <f>E15</f>
        <v>DPO</v>
      </c>
      <c r="G51" s="40"/>
      <c r="H51" s="40"/>
      <c r="I51" s="117" t="s">
        <v>33</v>
      </c>
      <c r="J51" s="331" t="str">
        <f>E21</f>
        <v>SPAN s.r.o.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6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110</v>
      </c>
      <c r="D54" s="130"/>
      <c r="E54" s="130"/>
      <c r="F54" s="130"/>
      <c r="G54" s="130"/>
      <c r="H54" s="130"/>
      <c r="I54" s="143"/>
      <c r="J54" s="144" t="s">
        <v>111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112</v>
      </c>
      <c r="D56" s="40"/>
      <c r="E56" s="40"/>
      <c r="F56" s="40"/>
      <c r="G56" s="40"/>
      <c r="H56" s="40"/>
      <c r="I56" s="116"/>
      <c r="J56" s="126">
        <f>J79</f>
        <v>0</v>
      </c>
      <c r="K56" s="43"/>
      <c r="AU56" s="22" t="s">
        <v>113</v>
      </c>
    </row>
    <row r="57" spans="2:47" s="7" customFormat="1" ht="24.95" customHeight="1">
      <c r="B57" s="147"/>
      <c r="C57" s="148"/>
      <c r="D57" s="149" t="s">
        <v>584</v>
      </c>
      <c r="E57" s="150"/>
      <c r="F57" s="150"/>
      <c r="G57" s="150"/>
      <c r="H57" s="150"/>
      <c r="I57" s="151"/>
      <c r="J57" s="152">
        <f>J80</f>
        <v>0</v>
      </c>
      <c r="K57" s="153"/>
    </row>
    <row r="58" spans="2:47" s="7" customFormat="1" ht="24.95" customHeight="1">
      <c r="B58" s="147"/>
      <c r="C58" s="148"/>
      <c r="D58" s="149" t="s">
        <v>585</v>
      </c>
      <c r="E58" s="150"/>
      <c r="F58" s="150"/>
      <c r="G58" s="150"/>
      <c r="H58" s="150"/>
      <c r="I58" s="151"/>
      <c r="J58" s="152">
        <f>J88</f>
        <v>0</v>
      </c>
      <c r="K58" s="153"/>
    </row>
    <row r="59" spans="2:47" s="7" customFormat="1" ht="24.95" customHeight="1">
      <c r="B59" s="147"/>
      <c r="C59" s="148"/>
      <c r="D59" s="149" t="s">
        <v>586</v>
      </c>
      <c r="E59" s="150"/>
      <c r="F59" s="150"/>
      <c r="G59" s="150"/>
      <c r="H59" s="150"/>
      <c r="I59" s="151"/>
      <c r="J59" s="152">
        <f>J96</f>
        <v>0</v>
      </c>
      <c r="K59" s="153"/>
    </row>
    <row r="60" spans="2:47" s="1" customFormat="1" ht="21.75" customHeight="1">
      <c r="B60" s="39"/>
      <c r="C60" s="40"/>
      <c r="D60" s="40"/>
      <c r="E60" s="40"/>
      <c r="F60" s="40"/>
      <c r="G60" s="40"/>
      <c r="H60" s="40"/>
      <c r="I60" s="116"/>
      <c r="J60" s="40"/>
      <c r="K60" s="43"/>
    </row>
    <row r="61" spans="2:47" s="1" customFormat="1" ht="6.95" customHeight="1">
      <c r="B61" s="54"/>
      <c r="C61" s="55"/>
      <c r="D61" s="55"/>
      <c r="E61" s="55"/>
      <c r="F61" s="55"/>
      <c r="G61" s="55"/>
      <c r="H61" s="55"/>
      <c r="I61" s="137"/>
      <c r="J61" s="55"/>
      <c r="K61" s="56"/>
    </row>
    <row r="65" spans="2:63" s="1" customFormat="1" ht="6.95" customHeight="1">
      <c r="B65" s="57"/>
      <c r="C65" s="58"/>
      <c r="D65" s="58"/>
      <c r="E65" s="58"/>
      <c r="F65" s="58"/>
      <c r="G65" s="58"/>
      <c r="H65" s="58"/>
      <c r="I65" s="140"/>
      <c r="J65" s="58"/>
      <c r="K65" s="58"/>
      <c r="L65" s="59"/>
    </row>
    <row r="66" spans="2:63" s="1" customFormat="1" ht="36.950000000000003" customHeight="1">
      <c r="B66" s="39"/>
      <c r="C66" s="60" t="s">
        <v>124</v>
      </c>
      <c r="D66" s="61"/>
      <c r="E66" s="61"/>
      <c r="F66" s="61"/>
      <c r="G66" s="61"/>
      <c r="H66" s="61"/>
      <c r="I66" s="161"/>
      <c r="J66" s="61"/>
      <c r="K66" s="61"/>
      <c r="L66" s="59"/>
    </row>
    <row r="67" spans="2:63" s="1" customFormat="1" ht="6.95" customHeight="1">
      <c r="B67" s="39"/>
      <c r="C67" s="61"/>
      <c r="D67" s="61"/>
      <c r="E67" s="61"/>
      <c r="F67" s="61"/>
      <c r="G67" s="61"/>
      <c r="H67" s="61"/>
      <c r="I67" s="161"/>
      <c r="J67" s="61"/>
      <c r="K67" s="61"/>
      <c r="L67" s="59"/>
    </row>
    <row r="68" spans="2:63" s="1" customFormat="1" ht="14.45" customHeight="1">
      <c r="B68" s="39"/>
      <c r="C68" s="63" t="s">
        <v>18</v>
      </c>
      <c r="D68" s="61"/>
      <c r="E68" s="61"/>
      <c r="F68" s="61"/>
      <c r="G68" s="61"/>
      <c r="H68" s="61"/>
      <c r="I68" s="161"/>
      <c r="J68" s="61"/>
      <c r="K68" s="61"/>
      <c r="L68" s="59"/>
    </row>
    <row r="69" spans="2:63" s="1" customFormat="1" ht="16.5" customHeight="1">
      <c r="B69" s="39"/>
      <c r="C69" s="61"/>
      <c r="D69" s="61"/>
      <c r="E69" s="367" t="str">
        <f>E7</f>
        <v>STAVEBNÍ ÚPRAVY OBJEKTU DPO VOZOVNA PRO TRAMVAJOVÝ SIMULÁTOR</v>
      </c>
      <c r="F69" s="368"/>
      <c r="G69" s="368"/>
      <c r="H69" s="368"/>
      <c r="I69" s="161"/>
      <c r="J69" s="61"/>
      <c r="K69" s="61"/>
      <c r="L69" s="59"/>
    </row>
    <row r="70" spans="2:63" s="1" customFormat="1" ht="14.45" customHeight="1">
      <c r="B70" s="39"/>
      <c r="C70" s="63" t="s">
        <v>105</v>
      </c>
      <c r="D70" s="61"/>
      <c r="E70" s="61"/>
      <c r="F70" s="61"/>
      <c r="G70" s="61"/>
      <c r="H70" s="61"/>
      <c r="I70" s="161"/>
      <c r="J70" s="61"/>
      <c r="K70" s="61"/>
      <c r="L70" s="59"/>
    </row>
    <row r="71" spans="2:63" s="1" customFormat="1" ht="17.25" customHeight="1">
      <c r="B71" s="39"/>
      <c r="C71" s="61"/>
      <c r="D71" s="61"/>
      <c r="E71" s="342" t="str">
        <f>E9</f>
        <v>ZDRAVOTECHNIKA - ROZPOČET</v>
      </c>
      <c r="F71" s="369"/>
      <c r="G71" s="369"/>
      <c r="H71" s="369"/>
      <c r="I71" s="161"/>
      <c r="J71" s="61"/>
      <c r="K71" s="61"/>
      <c r="L71" s="59"/>
    </row>
    <row r="72" spans="2:63" s="1" customFormat="1" ht="6.95" customHeight="1">
      <c r="B72" s="39"/>
      <c r="C72" s="61"/>
      <c r="D72" s="61"/>
      <c r="E72" s="61"/>
      <c r="F72" s="61"/>
      <c r="G72" s="61"/>
      <c r="H72" s="61"/>
      <c r="I72" s="161"/>
      <c r="J72" s="61"/>
      <c r="K72" s="61"/>
      <c r="L72" s="59"/>
    </row>
    <row r="73" spans="2:63" s="1" customFormat="1" ht="18" customHeight="1">
      <c r="B73" s="39"/>
      <c r="C73" s="63" t="s">
        <v>23</v>
      </c>
      <c r="D73" s="61"/>
      <c r="E73" s="61"/>
      <c r="F73" s="162" t="str">
        <f>F12</f>
        <v xml:space="preserve"> </v>
      </c>
      <c r="G73" s="61"/>
      <c r="H73" s="61"/>
      <c r="I73" s="163" t="s">
        <v>25</v>
      </c>
      <c r="J73" s="71" t="str">
        <f>IF(J12="","",J12)</f>
        <v>3. 8. 2020</v>
      </c>
      <c r="K73" s="61"/>
      <c r="L73" s="59"/>
    </row>
    <row r="74" spans="2:63" s="1" customFormat="1" ht="6.95" customHeight="1">
      <c r="B74" s="39"/>
      <c r="C74" s="61"/>
      <c r="D74" s="61"/>
      <c r="E74" s="61"/>
      <c r="F74" s="61"/>
      <c r="G74" s="61"/>
      <c r="H74" s="61"/>
      <c r="I74" s="161"/>
      <c r="J74" s="61"/>
      <c r="K74" s="61"/>
      <c r="L74" s="59"/>
    </row>
    <row r="75" spans="2:63" s="1" customFormat="1">
      <c r="B75" s="39"/>
      <c r="C75" s="63" t="s">
        <v>27</v>
      </c>
      <c r="D75" s="61"/>
      <c r="E75" s="61"/>
      <c r="F75" s="162" t="str">
        <f>E15</f>
        <v>DPO</v>
      </c>
      <c r="G75" s="61"/>
      <c r="H75" s="61"/>
      <c r="I75" s="163" t="s">
        <v>33</v>
      </c>
      <c r="J75" s="162" t="str">
        <f>E21</f>
        <v>SPAN s.r.o.</v>
      </c>
      <c r="K75" s="61"/>
      <c r="L75" s="59"/>
    </row>
    <row r="76" spans="2:63" s="1" customFormat="1" ht="14.45" customHeight="1">
      <c r="B76" s="39"/>
      <c r="C76" s="63" t="s">
        <v>31</v>
      </c>
      <c r="D76" s="61"/>
      <c r="E76" s="61"/>
      <c r="F76" s="162" t="str">
        <f>IF(E18="","",E18)</f>
        <v/>
      </c>
      <c r="G76" s="61"/>
      <c r="H76" s="61"/>
      <c r="I76" s="161"/>
      <c r="J76" s="61"/>
      <c r="K76" s="61"/>
      <c r="L76" s="59"/>
    </row>
    <row r="77" spans="2:63" s="1" customFormat="1" ht="10.35" customHeight="1">
      <c r="B77" s="39"/>
      <c r="C77" s="61"/>
      <c r="D77" s="61"/>
      <c r="E77" s="61"/>
      <c r="F77" s="61"/>
      <c r="G77" s="61"/>
      <c r="H77" s="61"/>
      <c r="I77" s="161"/>
      <c r="J77" s="61"/>
      <c r="K77" s="61"/>
      <c r="L77" s="59"/>
    </row>
    <row r="78" spans="2:63" s="9" customFormat="1" ht="29.25" customHeight="1">
      <c r="B78" s="164"/>
      <c r="C78" s="165" t="s">
        <v>125</v>
      </c>
      <c r="D78" s="166" t="s">
        <v>56</v>
      </c>
      <c r="E78" s="166" t="s">
        <v>52</v>
      </c>
      <c r="F78" s="166" t="s">
        <v>126</v>
      </c>
      <c r="G78" s="166" t="s">
        <v>127</v>
      </c>
      <c r="H78" s="166" t="s">
        <v>128</v>
      </c>
      <c r="I78" s="167" t="s">
        <v>129</v>
      </c>
      <c r="J78" s="166" t="s">
        <v>111</v>
      </c>
      <c r="K78" s="168" t="s">
        <v>130</v>
      </c>
      <c r="L78" s="169"/>
      <c r="M78" s="79" t="s">
        <v>131</v>
      </c>
      <c r="N78" s="80" t="s">
        <v>41</v>
      </c>
      <c r="O78" s="80" t="s">
        <v>132</v>
      </c>
      <c r="P78" s="80" t="s">
        <v>133</v>
      </c>
      <c r="Q78" s="80" t="s">
        <v>134</v>
      </c>
      <c r="R78" s="80" t="s">
        <v>135</v>
      </c>
      <c r="S78" s="80" t="s">
        <v>136</v>
      </c>
      <c r="T78" s="81" t="s">
        <v>137</v>
      </c>
    </row>
    <row r="79" spans="2:63" s="1" customFormat="1" ht="29.25" customHeight="1">
      <c r="B79" s="39"/>
      <c r="C79" s="85" t="s">
        <v>112</v>
      </c>
      <c r="D79" s="61"/>
      <c r="E79" s="61"/>
      <c r="F79" s="61"/>
      <c r="G79" s="61"/>
      <c r="H79" s="61"/>
      <c r="I79" s="161"/>
      <c r="J79" s="170">
        <f>BK79</f>
        <v>0</v>
      </c>
      <c r="K79" s="61"/>
      <c r="L79" s="59"/>
      <c r="M79" s="82"/>
      <c r="N79" s="83"/>
      <c r="O79" s="83"/>
      <c r="P79" s="171">
        <f>P80+P88+P96</f>
        <v>0</v>
      </c>
      <c r="Q79" s="83"/>
      <c r="R79" s="171">
        <f>R80+R88+R96</f>
        <v>0</v>
      </c>
      <c r="S79" s="83"/>
      <c r="T79" s="172">
        <f>T80+T88+T96</f>
        <v>0</v>
      </c>
      <c r="AT79" s="22" t="s">
        <v>70</v>
      </c>
      <c r="AU79" s="22" t="s">
        <v>113</v>
      </c>
      <c r="BK79" s="173">
        <f>BK80+BK88+BK96</f>
        <v>0</v>
      </c>
    </row>
    <row r="80" spans="2:63" s="10" customFormat="1" ht="37.35" customHeight="1">
      <c r="B80" s="186"/>
      <c r="C80" s="187"/>
      <c r="D80" s="188" t="s">
        <v>70</v>
      </c>
      <c r="E80" s="189" t="s">
        <v>587</v>
      </c>
      <c r="F80" s="189" t="s">
        <v>588</v>
      </c>
      <c r="G80" s="187"/>
      <c r="H80" s="187"/>
      <c r="I80" s="190"/>
      <c r="J80" s="191">
        <f>BK80</f>
        <v>0</v>
      </c>
      <c r="K80" s="187"/>
      <c r="L80" s="192"/>
      <c r="M80" s="193"/>
      <c r="N80" s="194"/>
      <c r="O80" s="194"/>
      <c r="P80" s="195">
        <f>SUM(P81:P87)</f>
        <v>0</v>
      </c>
      <c r="Q80" s="194"/>
      <c r="R80" s="195">
        <f>SUM(R81:R87)</f>
        <v>0</v>
      </c>
      <c r="S80" s="194"/>
      <c r="T80" s="196">
        <f>SUM(T81:T87)</f>
        <v>0</v>
      </c>
      <c r="AR80" s="197" t="s">
        <v>81</v>
      </c>
      <c r="AT80" s="198" t="s">
        <v>70</v>
      </c>
      <c r="AU80" s="198" t="s">
        <v>71</v>
      </c>
      <c r="AY80" s="197" t="s">
        <v>143</v>
      </c>
      <c r="BK80" s="199">
        <f>SUM(BK81:BK87)</f>
        <v>0</v>
      </c>
    </row>
    <row r="81" spans="2:65" s="1" customFormat="1" ht="16.5" customHeight="1">
      <c r="B81" s="39"/>
      <c r="C81" s="174" t="s">
        <v>79</v>
      </c>
      <c r="D81" s="174" t="s">
        <v>138</v>
      </c>
      <c r="E81" s="175" t="s">
        <v>589</v>
      </c>
      <c r="F81" s="176" t="s">
        <v>590</v>
      </c>
      <c r="G81" s="177" t="s">
        <v>288</v>
      </c>
      <c r="H81" s="178">
        <v>30</v>
      </c>
      <c r="I81" s="179"/>
      <c r="J81" s="180">
        <f t="shared" ref="J81:J87" si="0">ROUND(I81*H81,2)</f>
        <v>0</v>
      </c>
      <c r="K81" s="176" t="s">
        <v>21</v>
      </c>
      <c r="L81" s="59"/>
      <c r="M81" s="181" t="s">
        <v>21</v>
      </c>
      <c r="N81" s="182" t="s">
        <v>42</v>
      </c>
      <c r="O81" s="40"/>
      <c r="P81" s="183">
        <f t="shared" ref="P81:P87" si="1">O81*H81</f>
        <v>0</v>
      </c>
      <c r="Q81" s="183">
        <v>0</v>
      </c>
      <c r="R81" s="183">
        <f t="shared" ref="R81:R87" si="2">Q81*H81</f>
        <v>0</v>
      </c>
      <c r="S81" s="183">
        <v>0</v>
      </c>
      <c r="T81" s="184">
        <f t="shared" ref="T81:T87" si="3">S81*H81</f>
        <v>0</v>
      </c>
      <c r="AR81" s="22" t="s">
        <v>178</v>
      </c>
      <c r="AT81" s="22" t="s">
        <v>138</v>
      </c>
      <c r="AU81" s="22" t="s">
        <v>79</v>
      </c>
      <c r="AY81" s="22" t="s">
        <v>143</v>
      </c>
      <c r="BE81" s="185">
        <f t="shared" ref="BE81:BE87" si="4">IF(N81="základní",J81,0)</f>
        <v>0</v>
      </c>
      <c r="BF81" s="185">
        <f t="shared" ref="BF81:BF87" si="5">IF(N81="snížená",J81,0)</f>
        <v>0</v>
      </c>
      <c r="BG81" s="185">
        <f t="shared" ref="BG81:BG87" si="6">IF(N81="zákl. přenesená",J81,0)</f>
        <v>0</v>
      </c>
      <c r="BH81" s="185">
        <f t="shared" ref="BH81:BH87" si="7">IF(N81="sníž. přenesená",J81,0)</f>
        <v>0</v>
      </c>
      <c r="BI81" s="185">
        <f t="shared" ref="BI81:BI87" si="8">IF(N81="nulová",J81,0)</f>
        <v>0</v>
      </c>
      <c r="BJ81" s="22" t="s">
        <v>79</v>
      </c>
      <c r="BK81" s="185">
        <f t="shared" ref="BK81:BK87" si="9">ROUND(I81*H81,2)</f>
        <v>0</v>
      </c>
      <c r="BL81" s="22" t="s">
        <v>178</v>
      </c>
      <c r="BM81" s="22" t="s">
        <v>81</v>
      </c>
    </row>
    <row r="82" spans="2:65" s="1" customFormat="1" ht="16.5" customHeight="1">
      <c r="B82" s="39"/>
      <c r="C82" s="174" t="s">
        <v>81</v>
      </c>
      <c r="D82" s="174" t="s">
        <v>138</v>
      </c>
      <c r="E82" s="175" t="s">
        <v>591</v>
      </c>
      <c r="F82" s="176" t="s">
        <v>592</v>
      </c>
      <c r="G82" s="177" t="s">
        <v>288</v>
      </c>
      <c r="H82" s="178">
        <v>2</v>
      </c>
      <c r="I82" s="179"/>
      <c r="J82" s="180">
        <f t="shared" si="0"/>
        <v>0</v>
      </c>
      <c r="K82" s="176" t="s">
        <v>21</v>
      </c>
      <c r="L82" s="59"/>
      <c r="M82" s="181" t="s">
        <v>21</v>
      </c>
      <c r="N82" s="182" t="s">
        <v>42</v>
      </c>
      <c r="O82" s="40"/>
      <c r="P82" s="183">
        <f t="shared" si="1"/>
        <v>0</v>
      </c>
      <c r="Q82" s="183">
        <v>0</v>
      </c>
      <c r="R82" s="183">
        <f t="shared" si="2"/>
        <v>0</v>
      </c>
      <c r="S82" s="183">
        <v>0</v>
      </c>
      <c r="T82" s="184">
        <f t="shared" si="3"/>
        <v>0</v>
      </c>
      <c r="AR82" s="22" t="s">
        <v>178</v>
      </c>
      <c r="AT82" s="22" t="s">
        <v>138</v>
      </c>
      <c r="AU82" s="22" t="s">
        <v>79</v>
      </c>
      <c r="AY82" s="22" t="s">
        <v>143</v>
      </c>
      <c r="BE82" s="185">
        <f t="shared" si="4"/>
        <v>0</v>
      </c>
      <c r="BF82" s="185">
        <f t="shared" si="5"/>
        <v>0</v>
      </c>
      <c r="BG82" s="185">
        <f t="shared" si="6"/>
        <v>0</v>
      </c>
      <c r="BH82" s="185">
        <f t="shared" si="7"/>
        <v>0</v>
      </c>
      <c r="BI82" s="185">
        <f t="shared" si="8"/>
        <v>0</v>
      </c>
      <c r="BJ82" s="22" t="s">
        <v>79</v>
      </c>
      <c r="BK82" s="185">
        <f t="shared" si="9"/>
        <v>0</v>
      </c>
      <c r="BL82" s="22" t="s">
        <v>178</v>
      </c>
      <c r="BM82" s="22" t="s">
        <v>142</v>
      </c>
    </row>
    <row r="83" spans="2:65" s="1" customFormat="1" ht="16.5" customHeight="1">
      <c r="B83" s="39"/>
      <c r="C83" s="174" t="s">
        <v>155</v>
      </c>
      <c r="D83" s="174" t="s">
        <v>138</v>
      </c>
      <c r="E83" s="175" t="s">
        <v>593</v>
      </c>
      <c r="F83" s="176" t="s">
        <v>594</v>
      </c>
      <c r="G83" s="177" t="s">
        <v>288</v>
      </c>
      <c r="H83" s="178">
        <v>9</v>
      </c>
      <c r="I83" s="179"/>
      <c r="J83" s="180">
        <f t="shared" si="0"/>
        <v>0</v>
      </c>
      <c r="K83" s="176" t="s">
        <v>21</v>
      </c>
      <c r="L83" s="59"/>
      <c r="M83" s="181" t="s">
        <v>21</v>
      </c>
      <c r="N83" s="182" t="s">
        <v>42</v>
      </c>
      <c r="O83" s="40"/>
      <c r="P83" s="183">
        <f t="shared" si="1"/>
        <v>0</v>
      </c>
      <c r="Q83" s="183">
        <v>0</v>
      </c>
      <c r="R83" s="183">
        <f t="shared" si="2"/>
        <v>0</v>
      </c>
      <c r="S83" s="183">
        <v>0</v>
      </c>
      <c r="T83" s="184">
        <f t="shared" si="3"/>
        <v>0</v>
      </c>
      <c r="AR83" s="22" t="s">
        <v>178</v>
      </c>
      <c r="AT83" s="22" t="s">
        <v>138</v>
      </c>
      <c r="AU83" s="22" t="s">
        <v>79</v>
      </c>
      <c r="AY83" s="22" t="s">
        <v>143</v>
      </c>
      <c r="BE83" s="185">
        <f t="shared" si="4"/>
        <v>0</v>
      </c>
      <c r="BF83" s="185">
        <f t="shared" si="5"/>
        <v>0</v>
      </c>
      <c r="BG83" s="185">
        <f t="shared" si="6"/>
        <v>0</v>
      </c>
      <c r="BH83" s="185">
        <f t="shared" si="7"/>
        <v>0</v>
      </c>
      <c r="BI83" s="185">
        <f t="shared" si="8"/>
        <v>0</v>
      </c>
      <c r="BJ83" s="22" t="s">
        <v>79</v>
      </c>
      <c r="BK83" s="185">
        <f t="shared" si="9"/>
        <v>0</v>
      </c>
      <c r="BL83" s="22" t="s">
        <v>178</v>
      </c>
      <c r="BM83" s="22" t="s">
        <v>154</v>
      </c>
    </row>
    <row r="84" spans="2:65" s="1" customFormat="1" ht="16.5" customHeight="1">
      <c r="B84" s="39"/>
      <c r="C84" s="174" t="s">
        <v>142</v>
      </c>
      <c r="D84" s="174" t="s">
        <v>138</v>
      </c>
      <c r="E84" s="175" t="s">
        <v>595</v>
      </c>
      <c r="F84" s="176" t="s">
        <v>596</v>
      </c>
      <c r="G84" s="177" t="s">
        <v>597</v>
      </c>
      <c r="H84" s="178">
        <v>3</v>
      </c>
      <c r="I84" s="179"/>
      <c r="J84" s="180">
        <f t="shared" si="0"/>
        <v>0</v>
      </c>
      <c r="K84" s="176" t="s">
        <v>21</v>
      </c>
      <c r="L84" s="59"/>
      <c r="M84" s="181" t="s">
        <v>21</v>
      </c>
      <c r="N84" s="182" t="s">
        <v>42</v>
      </c>
      <c r="O84" s="40"/>
      <c r="P84" s="183">
        <f t="shared" si="1"/>
        <v>0</v>
      </c>
      <c r="Q84" s="183">
        <v>0</v>
      </c>
      <c r="R84" s="183">
        <f t="shared" si="2"/>
        <v>0</v>
      </c>
      <c r="S84" s="183">
        <v>0</v>
      </c>
      <c r="T84" s="184">
        <f t="shared" si="3"/>
        <v>0</v>
      </c>
      <c r="AR84" s="22" t="s">
        <v>178</v>
      </c>
      <c r="AT84" s="22" t="s">
        <v>138</v>
      </c>
      <c r="AU84" s="22" t="s">
        <v>79</v>
      </c>
      <c r="AY84" s="22" t="s">
        <v>143</v>
      </c>
      <c r="BE84" s="185">
        <f t="shared" si="4"/>
        <v>0</v>
      </c>
      <c r="BF84" s="185">
        <f t="shared" si="5"/>
        <v>0</v>
      </c>
      <c r="BG84" s="185">
        <f t="shared" si="6"/>
        <v>0</v>
      </c>
      <c r="BH84" s="185">
        <f t="shared" si="7"/>
        <v>0</v>
      </c>
      <c r="BI84" s="185">
        <f t="shared" si="8"/>
        <v>0</v>
      </c>
      <c r="BJ84" s="22" t="s">
        <v>79</v>
      </c>
      <c r="BK84" s="185">
        <f t="shared" si="9"/>
        <v>0</v>
      </c>
      <c r="BL84" s="22" t="s">
        <v>178</v>
      </c>
      <c r="BM84" s="22" t="s">
        <v>158</v>
      </c>
    </row>
    <row r="85" spans="2:65" s="1" customFormat="1" ht="16.5" customHeight="1">
      <c r="B85" s="39"/>
      <c r="C85" s="174" t="s">
        <v>165</v>
      </c>
      <c r="D85" s="174" t="s">
        <v>138</v>
      </c>
      <c r="E85" s="175" t="s">
        <v>598</v>
      </c>
      <c r="F85" s="176" t="s">
        <v>599</v>
      </c>
      <c r="G85" s="177" t="s">
        <v>597</v>
      </c>
      <c r="H85" s="178">
        <v>1</v>
      </c>
      <c r="I85" s="179"/>
      <c r="J85" s="180">
        <f t="shared" si="0"/>
        <v>0</v>
      </c>
      <c r="K85" s="176" t="s">
        <v>21</v>
      </c>
      <c r="L85" s="59"/>
      <c r="M85" s="181" t="s">
        <v>21</v>
      </c>
      <c r="N85" s="182" t="s">
        <v>42</v>
      </c>
      <c r="O85" s="40"/>
      <c r="P85" s="183">
        <f t="shared" si="1"/>
        <v>0</v>
      </c>
      <c r="Q85" s="183">
        <v>0</v>
      </c>
      <c r="R85" s="183">
        <f t="shared" si="2"/>
        <v>0</v>
      </c>
      <c r="S85" s="183">
        <v>0</v>
      </c>
      <c r="T85" s="184">
        <f t="shared" si="3"/>
        <v>0</v>
      </c>
      <c r="AR85" s="22" t="s">
        <v>178</v>
      </c>
      <c r="AT85" s="22" t="s">
        <v>138</v>
      </c>
      <c r="AU85" s="22" t="s">
        <v>79</v>
      </c>
      <c r="AY85" s="22" t="s">
        <v>143</v>
      </c>
      <c r="BE85" s="185">
        <f t="shared" si="4"/>
        <v>0</v>
      </c>
      <c r="BF85" s="185">
        <f t="shared" si="5"/>
        <v>0</v>
      </c>
      <c r="BG85" s="185">
        <f t="shared" si="6"/>
        <v>0</v>
      </c>
      <c r="BH85" s="185">
        <f t="shared" si="7"/>
        <v>0</v>
      </c>
      <c r="BI85" s="185">
        <f t="shared" si="8"/>
        <v>0</v>
      </c>
      <c r="BJ85" s="22" t="s">
        <v>79</v>
      </c>
      <c r="BK85" s="185">
        <f t="shared" si="9"/>
        <v>0</v>
      </c>
      <c r="BL85" s="22" t="s">
        <v>178</v>
      </c>
      <c r="BM85" s="22" t="s">
        <v>164</v>
      </c>
    </row>
    <row r="86" spans="2:65" s="1" customFormat="1" ht="16.5" customHeight="1">
      <c r="B86" s="39"/>
      <c r="C86" s="174" t="s">
        <v>154</v>
      </c>
      <c r="D86" s="174" t="s">
        <v>138</v>
      </c>
      <c r="E86" s="175" t="s">
        <v>600</v>
      </c>
      <c r="F86" s="176" t="s">
        <v>601</v>
      </c>
      <c r="G86" s="177" t="s">
        <v>597</v>
      </c>
      <c r="H86" s="178">
        <v>1</v>
      </c>
      <c r="I86" s="179"/>
      <c r="J86" s="180">
        <f t="shared" si="0"/>
        <v>0</v>
      </c>
      <c r="K86" s="176" t="s">
        <v>21</v>
      </c>
      <c r="L86" s="59"/>
      <c r="M86" s="181" t="s">
        <v>21</v>
      </c>
      <c r="N86" s="182" t="s">
        <v>42</v>
      </c>
      <c r="O86" s="40"/>
      <c r="P86" s="183">
        <f t="shared" si="1"/>
        <v>0</v>
      </c>
      <c r="Q86" s="183">
        <v>0</v>
      </c>
      <c r="R86" s="183">
        <f t="shared" si="2"/>
        <v>0</v>
      </c>
      <c r="S86" s="183">
        <v>0</v>
      </c>
      <c r="T86" s="184">
        <f t="shared" si="3"/>
        <v>0</v>
      </c>
      <c r="AR86" s="22" t="s">
        <v>178</v>
      </c>
      <c r="AT86" s="22" t="s">
        <v>138</v>
      </c>
      <c r="AU86" s="22" t="s">
        <v>79</v>
      </c>
      <c r="AY86" s="22" t="s">
        <v>143</v>
      </c>
      <c r="BE86" s="185">
        <f t="shared" si="4"/>
        <v>0</v>
      </c>
      <c r="BF86" s="185">
        <f t="shared" si="5"/>
        <v>0</v>
      </c>
      <c r="BG86" s="185">
        <f t="shared" si="6"/>
        <v>0</v>
      </c>
      <c r="BH86" s="185">
        <f t="shared" si="7"/>
        <v>0</v>
      </c>
      <c r="BI86" s="185">
        <f t="shared" si="8"/>
        <v>0</v>
      </c>
      <c r="BJ86" s="22" t="s">
        <v>79</v>
      </c>
      <c r="BK86" s="185">
        <f t="shared" si="9"/>
        <v>0</v>
      </c>
      <c r="BL86" s="22" t="s">
        <v>178</v>
      </c>
      <c r="BM86" s="22" t="s">
        <v>168</v>
      </c>
    </row>
    <row r="87" spans="2:65" s="1" customFormat="1" ht="16.5" customHeight="1">
      <c r="B87" s="39"/>
      <c r="C87" s="174" t="s">
        <v>174</v>
      </c>
      <c r="D87" s="174" t="s">
        <v>138</v>
      </c>
      <c r="E87" s="175" t="s">
        <v>602</v>
      </c>
      <c r="F87" s="176" t="s">
        <v>603</v>
      </c>
      <c r="G87" s="177" t="s">
        <v>604</v>
      </c>
      <c r="H87" s="178">
        <v>1</v>
      </c>
      <c r="I87" s="179"/>
      <c r="J87" s="180">
        <f t="shared" si="0"/>
        <v>0</v>
      </c>
      <c r="K87" s="176" t="s">
        <v>21</v>
      </c>
      <c r="L87" s="59"/>
      <c r="M87" s="181" t="s">
        <v>21</v>
      </c>
      <c r="N87" s="182" t="s">
        <v>42</v>
      </c>
      <c r="O87" s="40"/>
      <c r="P87" s="183">
        <f t="shared" si="1"/>
        <v>0</v>
      </c>
      <c r="Q87" s="183">
        <v>0</v>
      </c>
      <c r="R87" s="183">
        <f t="shared" si="2"/>
        <v>0</v>
      </c>
      <c r="S87" s="183">
        <v>0</v>
      </c>
      <c r="T87" s="184">
        <f t="shared" si="3"/>
        <v>0</v>
      </c>
      <c r="AR87" s="22" t="s">
        <v>178</v>
      </c>
      <c r="AT87" s="22" t="s">
        <v>138</v>
      </c>
      <c r="AU87" s="22" t="s">
        <v>79</v>
      </c>
      <c r="AY87" s="22" t="s">
        <v>143</v>
      </c>
      <c r="BE87" s="185">
        <f t="shared" si="4"/>
        <v>0</v>
      </c>
      <c r="BF87" s="185">
        <f t="shared" si="5"/>
        <v>0</v>
      </c>
      <c r="BG87" s="185">
        <f t="shared" si="6"/>
        <v>0</v>
      </c>
      <c r="BH87" s="185">
        <f t="shared" si="7"/>
        <v>0</v>
      </c>
      <c r="BI87" s="185">
        <f t="shared" si="8"/>
        <v>0</v>
      </c>
      <c r="BJ87" s="22" t="s">
        <v>79</v>
      </c>
      <c r="BK87" s="185">
        <f t="shared" si="9"/>
        <v>0</v>
      </c>
      <c r="BL87" s="22" t="s">
        <v>178</v>
      </c>
      <c r="BM87" s="22" t="s">
        <v>173</v>
      </c>
    </row>
    <row r="88" spans="2:65" s="10" customFormat="1" ht="37.35" customHeight="1">
      <c r="B88" s="186"/>
      <c r="C88" s="187"/>
      <c r="D88" s="188" t="s">
        <v>70</v>
      </c>
      <c r="E88" s="189" t="s">
        <v>605</v>
      </c>
      <c r="F88" s="189" t="s">
        <v>606</v>
      </c>
      <c r="G88" s="187"/>
      <c r="H88" s="187"/>
      <c r="I88" s="190"/>
      <c r="J88" s="191">
        <f>BK88</f>
        <v>0</v>
      </c>
      <c r="K88" s="187"/>
      <c r="L88" s="192"/>
      <c r="M88" s="193"/>
      <c r="N88" s="194"/>
      <c r="O88" s="194"/>
      <c r="P88" s="195">
        <f>SUM(P89:P95)</f>
        <v>0</v>
      </c>
      <c r="Q88" s="194"/>
      <c r="R88" s="195">
        <f>SUM(R89:R95)</f>
        <v>0</v>
      </c>
      <c r="S88" s="194"/>
      <c r="T88" s="196">
        <f>SUM(T89:T95)</f>
        <v>0</v>
      </c>
      <c r="AR88" s="197" t="s">
        <v>81</v>
      </c>
      <c r="AT88" s="198" t="s">
        <v>70</v>
      </c>
      <c r="AU88" s="198" t="s">
        <v>71</v>
      </c>
      <c r="AY88" s="197" t="s">
        <v>143</v>
      </c>
      <c r="BK88" s="199">
        <f>SUM(BK89:BK95)</f>
        <v>0</v>
      </c>
    </row>
    <row r="89" spans="2:65" s="1" customFormat="1" ht="16.5" customHeight="1">
      <c r="B89" s="39"/>
      <c r="C89" s="174" t="s">
        <v>79</v>
      </c>
      <c r="D89" s="174" t="s">
        <v>138</v>
      </c>
      <c r="E89" s="175" t="s">
        <v>607</v>
      </c>
      <c r="F89" s="176" t="s">
        <v>608</v>
      </c>
      <c r="G89" s="177" t="s">
        <v>288</v>
      </c>
      <c r="H89" s="178">
        <v>18</v>
      </c>
      <c r="I89" s="179"/>
      <c r="J89" s="180">
        <f t="shared" ref="J89:J95" si="10">ROUND(I89*H89,2)</f>
        <v>0</v>
      </c>
      <c r="K89" s="176" t="s">
        <v>21</v>
      </c>
      <c r="L89" s="59"/>
      <c r="M89" s="181" t="s">
        <v>21</v>
      </c>
      <c r="N89" s="182" t="s">
        <v>42</v>
      </c>
      <c r="O89" s="40"/>
      <c r="P89" s="183">
        <f t="shared" ref="P89:P95" si="11">O89*H89</f>
        <v>0</v>
      </c>
      <c r="Q89" s="183">
        <v>0</v>
      </c>
      <c r="R89" s="183">
        <f t="shared" ref="R89:R95" si="12">Q89*H89</f>
        <v>0</v>
      </c>
      <c r="S89" s="183">
        <v>0</v>
      </c>
      <c r="T89" s="184">
        <f t="shared" ref="T89:T95" si="13">S89*H89</f>
        <v>0</v>
      </c>
      <c r="AR89" s="22" t="s">
        <v>178</v>
      </c>
      <c r="AT89" s="22" t="s">
        <v>138</v>
      </c>
      <c r="AU89" s="22" t="s">
        <v>79</v>
      </c>
      <c r="AY89" s="22" t="s">
        <v>143</v>
      </c>
      <c r="BE89" s="185">
        <f t="shared" ref="BE89:BE95" si="14">IF(N89="základní",J89,0)</f>
        <v>0</v>
      </c>
      <c r="BF89" s="185">
        <f t="shared" ref="BF89:BF95" si="15">IF(N89="snížená",J89,0)</f>
        <v>0</v>
      </c>
      <c r="BG89" s="185">
        <f t="shared" ref="BG89:BG95" si="16">IF(N89="zákl. přenesená",J89,0)</f>
        <v>0</v>
      </c>
      <c r="BH89" s="185">
        <f t="shared" ref="BH89:BH95" si="17">IF(N89="sníž. přenesená",J89,0)</f>
        <v>0</v>
      </c>
      <c r="BI89" s="185">
        <f t="shared" ref="BI89:BI95" si="18">IF(N89="nulová",J89,0)</f>
        <v>0</v>
      </c>
      <c r="BJ89" s="22" t="s">
        <v>79</v>
      </c>
      <c r="BK89" s="185">
        <f t="shared" ref="BK89:BK95" si="19">ROUND(I89*H89,2)</f>
        <v>0</v>
      </c>
      <c r="BL89" s="22" t="s">
        <v>178</v>
      </c>
      <c r="BM89" s="22" t="s">
        <v>178</v>
      </c>
    </row>
    <row r="90" spans="2:65" s="1" customFormat="1" ht="16.5" customHeight="1">
      <c r="B90" s="39"/>
      <c r="C90" s="174" t="s">
        <v>81</v>
      </c>
      <c r="D90" s="174" t="s">
        <v>138</v>
      </c>
      <c r="E90" s="175" t="s">
        <v>609</v>
      </c>
      <c r="F90" s="176" t="s">
        <v>610</v>
      </c>
      <c r="G90" s="177" t="s">
        <v>288</v>
      </c>
      <c r="H90" s="178">
        <v>18</v>
      </c>
      <c r="I90" s="179"/>
      <c r="J90" s="180">
        <f t="shared" si="10"/>
        <v>0</v>
      </c>
      <c r="K90" s="176" t="s">
        <v>21</v>
      </c>
      <c r="L90" s="59"/>
      <c r="M90" s="181" t="s">
        <v>21</v>
      </c>
      <c r="N90" s="182" t="s">
        <v>42</v>
      </c>
      <c r="O90" s="40"/>
      <c r="P90" s="183">
        <f t="shared" si="11"/>
        <v>0</v>
      </c>
      <c r="Q90" s="183">
        <v>0</v>
      </c>
      <c r="R90" s="183">
        <f t="shared" si="12"/>
        <v>0</v>
      </c>
      <c r="S90" s="183">
        <v>0</v>
      </c>
      <c r="T90" s="184">
        <f t="shared" si="13"/>
        <v>0</v>
      </c>
      <c r="AR90" s="22" t="s">
        <v>178</v>
      </c>
      <c r="AT90" s="22" t="s">
        <v>138</v>
      </c>
      <c r="AU90" s="22" t="s">
        <v>79</v>
      </c>
      <c r="AY90" s="22" t="s">
        <v>143</v>
      </c>
      <c r="BE90" s="185">
        <f t="shared" si="14"/>
        <v>0</v>
      </c>
      <c r="BF90" s="185">
        <f t="shared" si="15"/>
        <v>0</v>
      </c>
      <c r="BG90" s="185">
        <f t="shared" si="16"/>
        <v>0</v>
      </c>
      <c r="BH90" s="185">
        <f t="shared" si="17"/>
        <v>0</v>
      </c>
      <c r="BI90" s="185">
        <f t="shared" si="18"/>
        <v>0</v>
      </c>
      <c r="BJ90" s="22" t="s">
        <v>79</v>
      </c>
      <c r="BK90" s="185">
        <f t="shared" si="19"/>
        <v>0</v>
      </c>
      <c r="BL90" s="22" t="s">
        <v>178</v>
      </c>
      <c r="BM90" s="22" t="s">
        <v>181</v>
      </c>
    </row>
    <row r="91" spans="2:65" s="1" customFormat="1" ht="16.5" customHeight="1">
      <c r="B91" s="39"/>
      <c r="C91" s="174" t="s">
        <v>155</v>
      </c>
      <c r="D91" s="174" t="s">
        <v>138</v>
      </c>
      <c r="E91" s="175" t="s">
        <v>611</v>
      </c>
      <c r="F91" s="176" t="s">
        <v>612</v>
      </c>
      <c r="G91" s="177" t="s">
        <v>597</v>
      </c>
      <c r="H91" s="178">
        <v>4</v>
      </c>
      <c r="I91" s="179"/>
      <c r="J91" s="180">
        <f t="shared" si="10"/>
        <v>0</v>
      </c>
      <c r="K91" s="176" t="s">
        <v>21</v>
      </c>
      <c r="L91" s="59"/>
      <c r="M91" s="181" t="s">
        <v>21</v>
      </c>
      <c r="N91" s="182" t="s">
        <v>42</v>
      </c>
      <c r="O91" s="40"/>
      <c r="P91" s="183">
        <f t="shared" si="11"/>
        <v>0</v>
      </c>
      <c r="Q91" s="183">
        <v>0</v>
      </c>
      <c r="R91" s="183">
        <f t="shared" si="12"/>
        <v>0</v>
      </c>
      <c r="S91" s="183">
        <v>0</v>
      </c>
      <c r="T91" s="184">
        <f t="shared" si="13"/>
        <v>0</v>
      </c>
      <c r="AR91" s="22" t="s">
        <v>178</v>
      </c>
      <c r="AT91" s="22" t="s">
        <v>138</v>
      </c>
      <c r="AU91" s="22" t="s">
        <v>79</v>
      </c>
      <c r="AY91" s="22" t="s">
        <v>143</v>
      </c>
      <c r="BE91" s="185">
        <f t="shared" si="14"/>
        <v>0</v>
      </c>
      <c r="BF91" s="185">
        <f t="shared" si="15"/>
        <v>0</v>
      </c>
      <c r="BG91" s="185">
        <f t="shared" si="16"/>
        <v>0</v>
      </c>
      <c r="BH91" s="185">
        <f t="shared" si="17"/>
        <v>0</v>
      </c>
      <c r="BI91" s="185">
        <f t="shared" si="18"/>
        <v>0</v>
      </c>
      <c r="BJ91" s="22" t="s">
        <v>79</v>
      </c>
      <c r="BK91" s="185">
        <f t="shared" si="19"/>
        <v>0</v>
      </c>
      <c r="BL91" s="22" t="s">
        <v>178</v>
      </c>
      <c r="BM91" s="22" t="s">
        <v>185</v>
      </c>
    </row>
    <row r="92" spans="2:65" s="1" customFormat="1" ht="16.5" customHeight="1">
      <c r="B92" s="39"/>
      <c r="C92" s="174" t="s">
        <v>142</v>
      </c>
      <c r="D92" s="174" t="s">
        <v>138</v>
      </c>
      <c r="E92" s="175" t="s">
        <v>613</v>
      </c>
      <c r="F92" s="176" t="s">
        <v>614</v>
      </c>
      <c r="G92" s="177" t="s">
        <v>597</v>
      </c>
      <c r="H92" s="178">
        <v>4</v>
      </c>
      <c r="I92" s="179"/>
      <c r="J92" s="180">
        <f t="shared" si="10"/>
        <v>0</v>
      </c>
      <c r="K92" s="176" t="s">
        <v>21</v>
      </c>
      <c r="L92" s="59"/>
      <c r="M92" s="181" t="s">
        <v>21</v>
      </c>
      <c r="N92" s="182" t="s">
        <v>42</v>
      </c>
      <c r="O92" s="40"/>
      <c r="P92" s="183">
        <f t="shared" si="11"/>
        <v>0</v>
      </c>
      <c r="Q92" s="183">
        <v>0</v>
      </c>
      <c r="R92" s="183">
        <f t="shared" si="12"/>
        <v>0</v>
      </c>
      <c r="S92" s="183">
        <v>0</v>
      </c>
      <c r="T92" s="184">
        <f t="shared" si="13"/>
        <v>0</v>
      </c>
      <c r="AR92" s="22" t="s">
        <v>178</v>
      </c>
      <c r="AT92" s="22" t="s">
        <v>138</v>
      </c>
      <c r="AU92" s="22" t="s">
        <v>79</v>
      </c>
      <c r="AY92" s="22" t="s">
        <v>143</v>
      </c>
      <c r="BE92" s="185">
        <f t="shared" si="14"/>
        <v>0</v>
      </c>
      <c r="BF92" s="185">
        <f t="shared" si="15"/>
        <v>0</v>
      </c>
      <c r="BG92" s="185">
        <f t="shared" si="16"/>
        <v>0</v>
      </c>
      <c r="BH92" s="185">
        <f t="shared" si="17"/>
        <v>0</v>
      </c>
      <c r="BI92" s="185">
        <f t="shared" si="18"/>
        <v>0</v>
      </c>
      <c r="BJ92" s="22" t="s">
        <v>79</v>
      </c>
      <c r="BK92" s="185">
        <f t="shared" si="19"/>
        <v>0</v>
      </c>
      <c r="BL92" s="22" t="s">
        <v>178</v>
      </c>
      <c r="BM92" s="22" t="s">
        <v>188</v>
      </c>
    </row>
    <row r="93" spans="2:65" s="1" customFormat="1" ht="16.5" customHeight="1">
      <c r="B93" s="39"/>
      <c r="C93" s="174" t="s">
        <v>165</v>
      </c>
      <c r="D93" s="174" t="s">
        <v>138</v>
      </c>
      <c r="E93" s="175" t="s">
        <v>615</v>
      </c>
      <c r="F93" s="176" t="s">
        <v>616</v>
      </c>
      <c r="G93" s="177" t="s">
        <v>288</v>
      </c>
      <c r="H93" s="178">
        <v>18</v>
      </c>
      <c r="I93" s="179"/>
      <c r="J93" s="180">
        <f t="shared" si="10"/>
        <v>0</v>
      </c>
      <c r="K93" s="176" t="s">
        <v>21</v>
      </c>
      <c r="L93" s="59"/>
      <c r="M93" s="181" t="s">
        <v>21</v>
      </c>
      <c r="N93" s="182" t="s">
        <v>42</v>
      </c>
      <c r="O93" s="40"/>
      <c r="P93" s="183">
        <f t="shared" si="11"/>
        <v>0</v>
      </c>
      <c r="Q93" s="183">
        <v>0</v>
      </c>
      <c r="R93" s="183">
        <f t="shared" si="12"/>
        <v>0</v>
      </c>
      <c r="S93" s="183">
        <v>0</v>
      </c>
      <c r="T93" s="184">
        <f t="shared" si="13"/>
        <v>0</v>
      </c>
      <c r="AR93" s="22" t="s">
        <v>178</v>
      </c>
      <c r="AT93" s="22" t="s">
        <v>138</v>
      </c>
      <c r="AU93" s="22" t="s">
        <v>79</v>
      </c>
      <c r="AY93" s="22" t="s">
        <v>143</v>
      </c>
      <c r="BE93" s="185">
        <f t="shared" si="14"/>
        <v>0</v>
      </c>
      <c r="BF93" s="185">
        <f t="shared" si="15"/>
        <v>0</v>
      </c>
      <c r="BG93" s="185">
        <f t="shared" si="16"/>
        <v>0</v>
      </c>
      <c r="BH93" s="185">
        <f t="shared" si="17"/>
        <v>0</v>
      </c>
      <c r="BI93" s="185">
        <f t="shared" si="18"/>
        <v>0</v>
      </c>
      <c r="BJ93" s="22" t="s">
        <v>79</v>
      </c>
      <c r="BK93" s="185">
        <f t="shared" si="19"/>
        <v>0</v>
      </c>
      <c r="BL93" s="22" t="s">
        <v>178</v>
      </c>
      <c r="BM93" s="22" t="s">
        <v>193</v>
      </c>
    </row>
    <row r="94" spans="2:65" s="1" customFormat="1" ht="16.5" customHeight="1">
      <c r="B94" s="39"/>
      <c r="C94" s="174" t="s">
        <v>154</v>
      </c>
      <c r="D94" s="174" t="s">
        <v>138</v>
      </c>
      <c r="E94" s="175" t="s">
        <v>617</v>
      </c>
      <c r="F94" s="176" t="s">
        <v>618</v>
      </c>
      <c r="G94" s="177" t="s">
        <v>597</v>
      </c>
      <c r="H94" s="178">
        <v>10</v>
      </c>
      <c r="I94" s="179"/>
      <c r="J94" s="180">
        <f t="shared" si="10"/>
        <v>0</v>
      </c>
      <c r="K94" s="176" t="s">
        <v>21</v>
      </c>
      <c r="L94" s="59"/>
      <c r="M94" s="181" t="s">
        <v>21</v>
      </c>
      <c r="N94" s="182" t="s">
        <v>42</v>
      </c>
      <c r="O94" s="40"/>
      <c r="P94" s="183">
        <f t="shared" si="11"/>
        <v>0</v>
      </c>
      <c r="Q94" s="183">
        <v>0</v>
      </c>
      <c r="R94" s="183">
        <f t="shared" si="12"/>
        <v>0</v>
      </c>
      <c r="S94" s="183">
        <v>0</v>
      </c>
      <c r="T94" s="184">
        <f t="shared" si="13"/>
        <v>0</v>
      </c>
      <c r="AR94" s="22" t="s">
        <v>178</v>
      </c>
      <c r="AT94" s="22" t="s">
        <v>138</v>
      </c>
      <c r="AU94" s="22" t="s">
        <v>79</v>
      </c>
      <c r="AY94" s="22" t="s">
        <v>143</v>
      </c>
      <c r="BE94" s="185">
        <f t="shared" si="14"/>
        <v>0</v>
      </c>
      <c r="BF94" s="185">
        <f t="shared" si="15"/>
        <v>0</v>
      </c>
      <c r="BG94" s="185">
        <f t="shared" si="16"/>
        <v>0</v>
      </c>
      <c r="BH94" s="185">
        <f t="shared" si="17"/>
        <v>0</v>
      </c>
      <c r="BI94" s="185">
        <f t="shared" si="18"/>
        <v>0</v>
      </c>
      <c r="BJ94" s="22" t="s">
        <v>79</v>
      </c>
      <c r="BK94" s="185">
        <f t="shared" si="19"/>
        <v>0</v>
      </c>
      <c r="BL94" s="22" t="s">
        <v>178</v>
      </c>
      <c r="BM94" s="22" t="s">
        <v>196</v>
      </c>
    </row>
    <row r="95" spans="2:65" s="1" customFormat="1" ht="16.5" customHeight="1">
      <c r="B95" s="39"/>
      <c r="C95" s="174" t="s">
        <v>174</v>
      </c>
      <c r="D95" s="174" t="s">
        <v>138</v>
      </c>
      <c r="E95" s="175" t="s">
        <v>619</v>
      </c>
      <c r="F95" s="176" t="s">
        <v>620</v>
      </c>
      <c r="G95" s="177" t="s">
        <v>604</v>
      </c>
      <c r="H95" s="178">
        <v>1</v>
      </c>
      <c r="I95" s="179"/>
      <c r="J95" s="180">
        <f t="shared" si="10"/>
        <v>0</v>
      </c>
      <c r="K95" s="176" t="s">
        <v>21</v>
      </c>
      <c r="L95" s="59"/>
      <c r="M95" s="181" t="s">
        <v>21</v>
      </c>
      <c r="N95" s="182" t="s">
        <v>42</v>
      </c>
      <c r="O95" s="40"/>
      <c r="P95" s="183">
        <f t="shared" si="11"/>
        <v>0</v>
      </c>
      <c r="Q95" s="183">
        <v>0</v>
      </c>
      <c r="R95" s="183">
        <f t="shared" si="12"/>
        <v>0</v>
      </c>
      <c r="S95" s="183">
        <v>0</v>
      </c>
      <c r="T95" s="184">
        <f t="shared" si="13"/>
        <v>0</v>
      </c>
      <c r="AR95" s="22" t="s">
        <v>178</v>
      </c>
      <c r="AT95" s="22" t="s">
        <v>138</v>
      </c>
      <c r="AU95" s="22" t="s">
        <v>79</v>
      </c>
      <c r="AY95" s="22" t="s">
        <v>143</v>
      </c>
      <c r="BE95" s="185">
        <f t="shared" si="14"/>
        <v>0</v>
      </c>
      <c r="BF95" s="185">
        <f t="shared" si="15"/>
        <v>0</v>
      </c>
      <c r="BG95" s="185">
        <f t="shared" si="16"/>
        <v>0</v>
      </c>
      <c r="BH95" s="185">
        <f t="shared" si="17"/>
        <v>0</v>
      </c>
      <c r="BI95" s="185">
        <f t="shared" si="18"/>
        <v>0</v>
      </c>
      <c r="BJ95" s="22" t="s">
        <v>79</v>
      </c>
      <c r="BK95" s="185">
        <f t="shared" si="19"/>
        <v>0</v>
      </c>
      <c r="BL95" s="22" t="s">
        <v>178</v>
      </c>
      <c r="BM95" s="22" t="s">
        <v>201</v>
      </c>
    </row>
    <row r="96" spans="2:65" s="10" customFormat="1" ht="37.35" customHeight="1">
      <c r="B96" s="186"/>
      <c r="C96" s="187"/>
      <c r="D96" s="188" t="s">
        <v>70</v>
      </c>
      <c r="E96" s="189" t="s">
        <v>621</v>
      </c>
      <c r="F96" s="189" t="s">
        <v>622</v>
      </c>
      <c r="G96" s="187"/>
      <c r="H96" s="187"/>
      <c r="I96" s="190"/>
      <c r="J96" s="191">
        <f>BK96</f>
        <v>0</v>
      </c>
      <c r="K96" s="187"/>
      <c r="L96" s="192"/>
      <c r="M96" s="193"/>
      <c r="N96" s="194"/>
      <c r="O96" s="194"/>
      <c r="P96" s="195">
        <f>SUM(P97:P108)</f>
        <v>0</v>
      </c>
      <c r="Q96" s="194"/>
      <c r="R96" s="195">
        <f>SUM(R97:R108)</f>
        <v>0</v>
      </c>
      <c r="S96" s="194"/>
      <c r="T96" s="196">
        <f>SUM(T97:T108)</f>
        <v>0</v>
      </c>
      <c r="AR96" s="197" t="s">
        <v>81</v>
      </c>
      <c r="AT96" s="198" t="s">
        <v>70</v>
      </c>
      <c r="AU96" s="198" t="s">
        <v>71</v>
      </c>
      <c r="AY96" s="197" t="s">
        <v>143</v>
      </c>
      <c r="BK96" s="199">
        <f>SUM(BK97:BK108)</f>
        <v>0</v>
      </c>
    </row>
    <row r="97" spans="2:65" s="1" customFormat="1" ht="16.5" customHeight="1">
      <c r="B97" s="39"/>
      <c r="C97" s="174" t="s">
        <v>79</v>
      </c>
      <c r="D97" s="174" t="s">
        <v>138</v>
      </c>
      <c r="E97" s="175" t="s">
        <v>623</v>
      </c>
      <c r="F97" s="176" t="s">
        <v>624</v>
      </c>
      <c r="G97" s="177" t="s">
        <v>625</v>
      </c>
      <c r="H97" s="178">
        <v>1</v>
      </c>
      <c r="I97" s="179"/>
      <c r="J97" s="180">
        <f t="shared" ref="J97:J108" si="20">ROUND(I97*H97,2)</f>
        <v>0</v>
      </c>
      <c r="K97" s="176" t="s">
        <v>21</v>
      </c>
      <c r="L97" s="59"/>
      <c r="M97" s="181" t="s">
        <v>21</v>
      </c>
      <c r="N97" s="182" t="s">
        <v>42</v>
      </c>
      <c r="O97" s="40"/>
      <c r="P97" s="183">
        <f t="shared" ref="P97:P108" si="21">O97*H97</f>
        <v>0</v>
      </c>
      <c r="Q97" s="183">
        <v>0</v>
      </c>
      <c r="R97" s="183">
        <f t="shared" ref="R97:R108" si="22">Q97*H97</f>
        <v>0</v>
      </c>
      <c r="S97" s="183">
        <v>0</v>
      </c>
      <c r="T97" s="184">
        <f t="shared" ref="T97:T108" si="23">S97*H97</f>
        <v>0</v>
      </c>
      <c r="AR97" s="22" t="s">
        <v>178</v>
      </c>
      <c r="AT97" s="22" t="s">
        <v>138</v>
      </c>
      <c r="AU97" s="22" t="s">
        <v>79</v>
      </c>
      <c r="AY97" s="22" t="s">
        <v>143</v>
      </c>
      <c r="BE97" s="185">
        <f t="shared" ref="BE97:BE108" si="24">IF(N97="základní",J97,0)</f>
        <v>0</v>
      </c>
      <c r="BF97" s="185">
        <f t="shared" ref="BF97:BF108" si="25">IF(N97="snížená",J97,0)</f>
        <v>0</v>
      </c>
      <c r="BG97" s="185">
        <f t="shared" ref="BG97:BG108" si="26">IF(N97="zákl. přenesená",J97,0)</f>
        <v>0</v>
      </c>
      <c r="BH97" s="185">
        <f t="shared" ref="BH97:BH108" si="27">IF(N97="sníž. přenesená",J97,0)</f>
        <v>0</v>
      </c>
      <c r="BI97" s="185">
        <f t="shared" ref="BI97:BI108" si="28">IF(N97="nulová",J97,0)</f>
        <v>0</v>
      </c>
      <c r="BJ97" s="22" t="s">
        <v>79</v>
      </c>
      <c r="BK97" s="185">
        <f t="shared" ref="BK97:BK108" si="29">ROUND(I97*H97,2)</f>
        <v>0</v>
      </c>
      <c r="BL97" s="22" t="s">
        <v>178</v>
      </c>
      <c r="BM97" s="22" t="s">
        <v>204</v>
      </c>
    </row>
    <row r="98" spans="2:65" s="1" customFormat="1" ht="16.5" customHeight="1">
      <c r="B98" s="39"/>
      <c r="C98" s="174" t="s">
        <v>81</v>
      </c>
      <c r="D98" s="174" t="s">
        <v>138</v>
      </c>
      <c r="E98" s="175" t="s">
        <v>626</v>
      </c>
      <c r="F98" s="176" t="s">
        <v>627</v>
      </c>
      <c r="G98" s="177" t="s">
        <v>625</v>
      </c>
      <c r="H98" s="178">
        <v>1</v>
      </c>
      <c r="I98" s="179"/>
      <c r="J98" s="180">
        <f t="shared" si="20"/>
        <v>0</v>
      </c>
      <c r="K98" s="176" t="s">
        <v>21</v>
      </c>
      <c r="L98" s="59"/>
      <c r="M98" s="181" t="s">
        <v>21</v>
      </c>
      <c r="N98" s="182" t="s">
        <v>42</v>
      </c>
      <c r="O98" s="40"/>
      <c r="P98" s="183">
        <f t="shared" si="21"/>
        <v>0</v>
      </c>
      <c r="Q98" s="183">
        <v>0</v>
      </c>
      <c r="R98" s="183">
        <f t="shared" si="22"/>
        <v>0</v>
      </c>
      <c r="S98" s="183">
        <v>0</v>
      </c>
      <c r="T98" s="184">
        <f t="shared" si="23"/>
        <v>0</v>
      </c>
      <c r="AR98" s="22" t="s">
        <v>178</v>
      </c>
      <c r="AT98" s="22" t="s">
        <v>138</v>
      </c>
      <c r="AU98" s="22" t="s">
        <v>79</v>
      </c>
      <c r="AY98" s="22" t="s">
        <v>143</v>
      </c>
      <c r="BE98" s="185">
        <f t="shared" si="24"/>
        <v>0</v>
      </c>
      <c r="BF98" s="185">
        <f t="shared" si="25"/>
        <v>0</v>
      </c>
      <c r="BG98" s="185">
        <f t="shared" si="26"/>
        <v>0</v>
      </c>
      <c r="BH98" s="185">
        <f t="shared" si="27"/>
        <v>0</v>
      </c>
      <c r="BI98" s="185">
        <f t="shared" si="28"/>
        <v>0</v>
      </c>
      <c r="BJ98" s="22" t="s">
        <v>79</v>
      </c>
      <c r="BK98" s="185">
        <f t="shared" si="29"/>
        <v>0</v>
      </c>
      <c r="BL98" s="22" t="s">
        <v>178</v>
      </c>
      <c r="BM98" s="22" t="s">
        <v>207</v>
      </c>
    </row>
    <row r="99" spans="2:65" s="1" customFormat="1" ht="16.5" customHeight="1">
      <c r="B99" s="39"/>
      <c r="C99" s="174" t="s">
        <v>155</v>
      </c>
      <c r="D99" s="174" t="s">
        <v>138</v>
      </c>
      <c r="E99" s="175" t="s">
        <v>628</v>
      </c>
      <c r="F99" s="176" t="s">
        <v>629</v>
      </c>
      <c r="G99" s="177" t="s">
        <v>625</v>
      </c>
      <c r="H99" s="178">
        <v>4</v>
      </c>
      <c r="I99" s="179"/>
      <c r="J99" s="180">
        <f t="shared" si="20"/>
        <v>0</v>
      </c>
      <c r="K99" s="176" t="s">
        <v>21</v>
      </c>
      <c r="L99" s="59"/>
      <c r="M99" s="181" t="s">
        <v>21</v>
      </c>
      <c r="N99" s="182" t="s">
        <v>42</v>
      </c>
      <c r="O99" s="40"/>
      <c r="P99" s="183">
        <f t="shared" si="21"/>
        <v>0</v>
      </c>
      <c r="Q99" s="183">
        <v>0</v>
      </c>
      <c r="R99" s="183">
        <f t="shared" si="22"/>
        <v>0</v>
      </c>
      <c r="S99" s="183">
        <v>0</v>
      </c>
      <c r="T99" s="184">
        <f t="shared" si="23"/>
        <v>0</v>
      </c>
      <c r="AR99" s="22" t="s">
        <v>178</v>
      </c>
      <c r="AT99" s="22" t="s">
        <v>138</v>
      </c>
      <c r="AU99" s="22" t="s">
        <v>79</v>
      </c>
      <c r="AY99" s="22" t="s">
        <v>143</v>
      </c>
      <c r="BE99" s="185">
        <f t="shared" si="24"/>
        <v>0</v>
      </c>
      <c r="BF99" s="185">
        <f t="shared" si="25"/>
        <v>0</v>
      </c>
      <c r="BG99" s="185">
        <f t="shared" si="26"/>
        <v>0</v>
      </c>
      <c r="BH99" s="185">
        <f t="shared" si="27"/>
        <v>0</v>
      </c>
      <c r="BI99" s="185">
        <f t="shared" si="28"/>
        <v>0</v>
      </c>
      <c r="BJ99" s="22" t="s">
        <v>79</v>
      </c>
      <c r="BK99" s="185">
        <f t="shared" si="29"/>
        <v>0</v>
      </c>
      <c r="BL99" s="22" t="s">
        <v>178</v>
      </c>
      <c r="BM99" s="22" t="s">
        <v>211</v>
      </c>
    </row>
    <row r="100" spans="2:65" s="1" customFormat="1" ht="16.5" customHeight="1">
      <c r="B100" s="39"/>
      <c r="C100" s="174" t="s">
        <v>142</v>
      </c>
      <c r="D100" s="174" t="s">
        <v>138</v>
      </c>
      <c r="E100" s="175" t="s">
        <v>630</v>
      </c>
      <c r="F100" s="176" t="s">
        <v>631</v>
      </c>
      <c r="G100" s="177" t="s">
        <v>597</v>
      </c>
      <c r="H100" s="178">
        <v>1</v>
      </c>
      <c r="I100" s="179"/>
      <c r="J100" s="180">
        <f t="shared" si="20"/>
        <v>0</v>
      </c>
      <c r="K100" s="176" t="s">
        <v>21</v>
      </c>
      <c r="L100" s="59"/>
      <c r="M100" s="181" t="s">
        <v>21</v>
      </c>
      <c r="N100" s="182" t="s">
        <v>42</v>
      </c>
      <c r="O100" s="40"/>
      <c r="P100" s="183">
        <f t="shared" si="21"/>
        <v>0</v>
      </c>
      <c r="Q100" s="183">
        <v>0</v>
      </c>
      <c r="R100" s="183">
        <f t="shared" si="22"/>
        <v>0</v>
      </c>
      <c r="S100" s="183">
        <v>0</v>
      </c>
      <c r="T100" s="184">
        <f t="shared" si="23"/>
        <v>0</v>
      </c>
      <c r="AR100" s="22" t="s">
        <v>178</v>
      </c>
      <c r="AT100" s="22" t="s">
        <v>138</v>
      </c>
      <c r="AU100" s="22" t="s">
        <v>79</v>
      </c>
      <c r="AY100" s="22" t="s">
        <v>143</v>
      </c>
      <c r="BE100" s="185">
        <f t="shared" si="24"/>
        <v>0</v>
      </c>
      <c r="BF100" s="185">
        <f t="shared" si="25"/>
        <v>0</v>
      </c>
      <c r="BG100" s="185">
        <f t="shared" si="26"/>
        <v>0</v>
      </c>
      <c r="BH100" s="185">
        <f t="shared" si="27"/>
        <v>0</v>
      </c>
      <c r="BI100" s="185">
        <f t="shared" si="28"/>
        <v>0</v>
      </c>
      <c r="BJ100" s="22" t="s">
        <v>79</v>
      </c>
      <c r="BK100" s="185">
        <f t="shared" si="29"/>
        <v>0</v>
      </c>
      <c r="BL100" s="22" t="s">
        <v>178</v>
      </c>
      <c r="BM100" s="22" t="s">
        <v>215</v>
      </c>
    </row>
    <row r="101" spans="2:65" s="1" customFormat="1" ht="16.5" customHeight="1">
      <c r="B101" s="39"/>
      <c r="C101" s="174" t="s">
        <v>165</v>
      </c>
      <c r="D101" s="174" t="s">
        <v>138</v>
      </c>
      <c r="E101" s="175" t="s">
        <v>632</v>
      </c>
      <c r="F101" s="176" t="s">
        <v>633</v>
      </c>
      <c r="G101" s="177" t="s">
        <v>625</v>
      </c>
      <c r="H101" s="178">
        <v>1</v>
      </c>
      <c r="I101" s="179"/>
      <c r="J101" s="180">
        <f t="shared" si="20"/>
        <v>0</v>
      </c>
      <c r="K101" s="176" t="s">
        <v>21</v>
      </c>
      <c r="L101" s="59"/>
      <c r="M101" s="181" t="s">
        <v>21</v>
      </c>
      <c r="N101" s="182" t="s">
        <v>42</v>
      </c>
      <c r="O101" s="40"/>
      <c r="P101" s="183">
        <f t="shared" si="21"/>
        <v>0</v>
      </c>
      <c r="Q101" s="183">
        <v>0</v>
      </c>
      <c r="R101" s="183">
        <f t="shared" si="22"/>
        <v>0</v>
      </c>
      <c r="S101" s="183">
        <v>0</v>
      </c>
      <c r="T101" s="184">
        <f t="shared" si="23"/>
        <v>0</v>
      </c>
      <c r="AR101" s="22" t="s">
        <v>178</v>
      </c>
      <c r="AT101" s="22" t="s">
        <v>138</v>
      </c>
      <c r="AU101" s="22" t="s">
        <v>79</v>
      </c>
      <c r="AY101" s="22" t="s">
        <v>143</v>
      </c>
      <c r="BE101" s="185">
        <f t="shared" si="24"/>
        <v>0</v>
      </c>
      <c r="BF101" s="185">
        <f t="shared" si="25"/>
        <v>0</v>
      </c>
      <c r="BG101" s="185">
        <f t="shared" si="26"/>
        <v>0</v>
      </c>
      <c r="BH101" s="185">
        <f t="shared" si="27"/>
        <v>0</v>
      </c>
      <c r="BI101" s="185">
        <f t="shared" si="28"/>
        <v>0</v>
      </c>
      <c r="BJ101" s="22" t="s">
        <v>79</v>
      </c>
      <c r="BK101" s="185">
        <f t="shared" si="29"/>
        <v>0</v>
      </c>
      <c r="BL101" s="22" t="s">
        <v>178</v>
      </c>
      <c r="BM101" s="22" t="s">
        <v>218</v>
      </c>
    </row>
    <row r="102" spans="2:65" s="1" customFormat="1" ht="16.5" customHeight="1">
      <c r="B102" s="39"/>
      <c r="C102" s="174" t="s">
        <v>154</v>
      </c>
      <c r="D102" s="174" t="s">
        <v>138</v>
      </c>
      <c r="E102" s="175" t="s">
        <v>634</v>
      </c>
      <c r="F102" s="176" t="s">
        <v>635</v>
      </c>
      <c r="G102" s="177" t="s">
        <v>597</v>
      </c>
      <c r="H102" s="178">
        <v>2</v>
      </c>
      <c r="I102" s="179"/>
      <c r="J102" s="180">
        <f t="shared" si="20"/>
        <v>0</v>
      </c>
      <c r="K102" s="176" t="s">
        <v>21</v>
      </c>
      <c r="L102" s="59"/>
      <c r="M102" s="181" t="s">
        <v>21</v>
      </c>
      <c r="N102" s="182" t="s">
        <v>42</v>
      </c>
      <c r="O102" s="40"/>
      <c r="P102" s="183">
        <f t="shared" si="21"/>
        <v>0</v>
      </c>
      <c r="Q102" s="183">
        <v>0</v>
      </c>
      <c r="R102" s="183">
        <f t="shared" si="22"/>
        <v>0</v>
      </c>
      <c r="S102" s="183">
        <v>0</v>
      </c>
      <c r="T102" s="184">
        <f t="shared" si="23"/>
        <v>0</v>
      </c>
      <c r="AR102" s="22" t="s">
        <v>178</v>
      </c>
      <c r="AT102" s="22" t="s">
        <v>138</v>
      </c>
      <c r="AU102" s="22" t="s">
        <v>79</v>
      </c>
      <c r="AY102" s="22" t="s">
        <v>143</v>
      </c>
      <c r="BE102" s="185">
        <f t="shared" si="24"/>
        <v>0</v>
      </c>
      <c r="BF102" s="185">
        <f t="shared" si="25"/>
        <v>0</v>
      </c>
      <c r="BG102" s="185">
        <f t="shared" si="26"/>
        <v>0</v>
      </c>
      <c r="BH102" s="185">
        <f t="shared" si="27"/>
        <v>0</v>
      </c>
      <c r="BI102" s="185">
        <f t="shared" si="28"/>
        <v>0</v>
      </c>
      <c r="BJ102" s="22" t="s">
        <v>79</v>
      </c>
      <c r="BK102" s="185">
        <f t="shared" si="29"/>
        <v>0</v>
      </c>
      <c r="BL102" s="22" t="s">
        <v>178</v>
      </c>
      <c r="BM102" s="22" t="s">
        <v>222</v>
      </c>
    </row>
    <row r="103" spans="2:65" s="1" customFormat="1" ht="16.5" customHeight="1">
      <c r="B103" s="39"/>
      <c r="C103" s="174" t="s">
        <v>174</v>
      </c>
      <c r="D103" s="174" t="s">
        <v>138</v>
      </c>
      <c r="E103" s="175" t="s">
        <v>636</v>
      </c>
      <c r="F103" s="176" t="s">
        <v>637</v>
      </c>
      <c r="G103" s="177" t="s">
        <v>597</v>
      </c>
      <c r="H103" s="178">
        <v>2</v>
      </c>
      <c r="I103" s="179"/>
      <c r="J103" s="180">
        <f t="shared" si="20"/>
        <v>0</v>
      </c>
      <c r="K103" s="176" t="s">
        <v>21</v>
      </c>
      <c r="L103" s="59"/>
      <c r="M103" s="181" t="s">
        <v>21</v>
      </c>
      <c r="N103" s="182" t="s">
        <v>42</v>
      </c>
      <c r="O103" s="40"/>
      <c r="P103" s="183">
        <f t="shared" si="21"/>
        <v>0</v>
      </c>
      <c r="Q103" s="183">
        <v>0</v>
      </c>
      <c r="R103" s="183">
        <f t="shared" si="22"/>
        <v>0</v>
      </c>
      <c r="S103" s="183">
        <v>0</v>
      </c>
      <c r="T103" s="184">
        <f t="shared" si="23"/>
        <v>0</v>
      </c>
      <c r="AR103" s="22" t="s">
        <v>178</v>
      </c>
      <c r="AT103" s="22" t="s">
        <v>138</v>
      </c>
      <c r="AU103" s="22" t="s">
        <v>79</v>
      </c>
      <c r="AY103" s="22" t="s">
        <v>143</v>
      </c>
      <c r="BE103" s="185">
        <f t="shared" si="24"/>
        <v>0</v>
      </c>
      <c r="BF103" s="185">
        <f t="shared" si="25"/>
        <v>0</v>
      </c>
      <c r="BG103" s="185">
        <f t="shared" si="26"/>
        <v>0</v>
      </c>
      <c r="BH103" s="185">
        <f t="shared" si="27"/>
        <v>0</v>
      </c>
      <c r="BI103" s="185">
        <f t="shared" si="28"/>
        <v>0</v>
      </c>
      <c r="BJ103" s="22" t="s">
        <v>79</v>
      </c>
      <c r="BK103" s="185">
        <f t="shared" si="29"/>
        <v>0</v>
      </c>
      <c r="BL103" s="22" t="s">
        <v>178</v>
      </c>
      <c r="BM103" s="22" t="s">
        <v>225</v>
      </c>
    </row>
    <row r="104" spans="2:65" s="1" customFormat="1" ht="16.5" customHeight="1">
      <c r="B104" s="39"/>
      <c r="C104" s="174" t="s">
        <v>158</v>
      </c>
      <c r="D104" s="174" t="s">
        <v>138</v>
      </c>
      <c r="E104" s="175" t="s">
        <v>638</v>
      </c>
      <c r="F104" s="176" t="s">
        <v>639</v>
      </c>
      <c r="G104" s="177" t="s">
        <v>597</v>
      </c>
      <c r="H104" s="178">
        <v>1</v>
      </c>
      <c r="I104" s="179"/>
      <c r="J104" s="180">
        <f t="shared" si="20"/>
        <v>0</v>
      </c>
      <c r="K104" s="176" t="s">
        <v>21</v>
      </c>
      <c r="L104" s="59"/>
      <c r="M104" s="181" t="s">
        <v>21</v>
      </c>
      <c r="N104" s="182" t="s">
        <v>42</v>
      </c>
      <c r="O104" s="40"/>
      <c r="P104" s="183">
        <f t="shared" si="21"/>
        <v>0</v>
      </c>
      <c r="Q104" s="183">
        <v>0</v>
      </c>
      <c r="R104" s="183">
        <f t="shared" si="22"/>
        <v>0</v>
      </c>
      <c r="S104" s="183">
        <v>0</v>
      </c>
      <c r="T104" s="184">
        <f t="shared" si="23"/>
        <v>0</v>
      </c>
      <c r="AR104" s="22" t="s">
        <v>178</v>
      </c>
      <c r="AT104" s="22" t="s">
        <v>138</v>
      </c>
      <c r="AU104" s="22" t="s">
        <v>79</v>
      </c>
      <c r="AY104" s="22" t="s">
        <v>143</v>
      </c>
      <c r="BE104" s="185">
        <f t="shared" si="24"/>
        <v>0</v>
      </c>
      <c r="BF104" s="185">
        <f t="shared" si="25"/>
        <v>0</v>
      </c>
      <c r="BG104" s="185">
        <f t="shared" si="26"/>
        <v>0</v>
      </c>
      <c r="BH104" s="185">
        <f t="shared" si="27"/>
        <v>0</v>
      </c>
      <c r="BI104" s="185">
        <f t="shared" si="28"/>
        <v>0</v>
      </c>
      <c r="BJ104" s="22" t="s">
        <v>79</v>
      </c>
      <c r="BK104" s="185">
        <f t="shared" si="29"/>
        <v>0</v>
      </c>
      <c r="BL104" s="22" t="s">
        <v>178</v>
      </c>
      <c r="BM104" s="22" t="s">
        <v>232</v>
      </c>
    </row>
    <row r="105" spans="2:65" s="1" customFormat="1" ht="16.5" customHeight="1">
      <c r="B105" s="39"/>
      <c r="C105" s="174" t="s">
        <v>182</v>
      </c>
      <c r="D105" s="174" t="s">
        <v>138</v>
      </c>
      <c r="E105" s="175" t="s">
        <v>640</v>
      </c>
      <c r="F105" s="176" t="s">
        <v>641</v>
      </c>
      <c r="G105" s="177" t="s">
        <v>597</v>
      </c>
      <c r="H105" s="178">
        <v>1</v>
      </c>
      <c r="I105" s="179"/>
      <c r="J105" s="180">
        <f t="shared" si="20"/>
        <v>0</v>
      </c>
      <c r="K105" s="176" t="s">
        <v>21</v>
      </c>
      <c r="L105" s="59"/>
      <c r="M105" s="181" t="s">
        <v>21</v>
      </c>
      <c r="N105" s="182" t="s">
        <v>42</v>
      </c>
      <c r="O105" s="40"/>
      <c r="P105" s="183">
        <f t="shared" si="21"/>
        <v>0</v>
      </c>
      <c r="Q105" s="183">
        <v>0</v>
      </c>
      <c r="R105" s="183">
        <f t="shared" si="22"/>
        <v>0</v>
      </c>
      <c r="S105" s="183">
        <v>0</v>
      </c>
      <c r="T105" s="184">
        <f t="shared" si="23"/>
        <v>0</v>
      </c>
      <c r="AR105" s="22" t="s">
        <v>178</v>
      </c>
      <c r="AT105" s="22" t="s">
        <v>138</v>
      </c>
      <c r="AU105" s="22" t="s">
        <v>79</v>
      </c>
      <c r="AY105" s="22" t="s">
        <v>143</v>
      </c>
      <c r="BE105" s="185">
        <f t="shared" si="24"/>
        <v>0</v>
      </c>
      <c r="BF105" s="185">
        <f t="shared" si="25"/>
        <v>0</v>
      </c>
      <c r="BG105" s="185">
        <f t="shared" si="26"/>
        <v>0</v>
      </c>
      <c r="BH105" s="185">
        <f t="shared" si="27"/>
        <v>0</v>
      </c>
      <c r="BI105" s="185">
        <f t="shared" si="28"/>
        <v>0</v>
      </c>
      <c r="BJ105" s="22" t="s">
        <v>79</v>
      </c>
      <c r="BK105" s="185">
        <f t="shared" si="29"/>
        <v>0</v>
      </c>
      <c r="BL105" s="22" t="s">
        <v>178</v>
      </c>
      <c r="BM105" s="22" t="s">
        <v>235</v>
      </c>
    </row>
    <row r="106" spans="2:65" s="1" customFormat="1" ht="16.5" customHeight="1">
      <c r="B106" s="39"/>
      <c r="C106" s="174" t="s">
        <v>164</v>
      </c>
      <c r="D106" s="174" t="s">
        <v>138</v>
      </c>
      <c r="E106" s="175" t="s">
        <v>642</v>
      </c>
      <c r="F106" s="176" t="s">
        <v>643</v>
      </c>
      <c r="G106" s="177" t="s">
        <v>625</v>
      </c>
      <c r="H106" s="178">
        <v>1</v>
      </c>
      <c r="I106" s="179"/>
      <c r="J106" s="180">
        <f t="shared" si="20"/>
        <v>0</v>
      </c>
      <c r="K106" s="176" t="s">
        <v>21</v>
      </c>
      <c r="L106" s="59"/>
      <c r="M106" s="181" t="s">
        <v>21</v>
      </c>
      <c r="N106" s="182" t="s">
        <v>42</v>
      </c>
      <c r="O106" s="40"/>
      <c r="P106" s="183">
        <f t="shared" si="21"/>
        <v>0</v>
      </c>
      <c r="Q106" s="183">
        <v>0</v>
      </c>
      <c r="R106" s="183">
        <f t="shared" si="22"/>
        <v>0</v>
      </c>
      <c r="S106" s="183">
        <v>0</v>
      </c>
      <c r="T106" s="184">
        <f t="shared" si="23"/>
        <v>0</v>
      </c>
      <c r="AR106" s="22" t="s">
        <v>178</v>
      </c>
      <c r="AT106" s="22" t="s">
        <v>138</v>
      </c>
      <c r="AU106" s="22" t="s">
        <v>79</v>
      </c>
      <c r="AY106" s="22" t="s">
        <v>143</v>
      </c>
      <c r="BE106" s="185">
        <f t="shared" si="24"/>
        <v>0</v>
      </c>
      <c r="BF106" s="185">
        <f t="shared" si="25"/>
        <v>0</v>
      </c>
      <c r="BG106" s="185">
        <f t="shared" si="26"/>
        <v>0</v>
      </c>
      <c r="BH106" s="185">
        <f t="shared" si="27"/>
        <v>0</v>
      </c>
      <c r="BI106" s="185">
        <f t="shared" si="28"/>
        <v>0</v>
      </c>
      <c r="BJ106" s="22" t="s">
        <v>79</v>
      </c>
      <c r="BK106" s="185">
        <f t="shared" si="29"/>
        <v>0</v>
      </c>
      <c r="BL106" s="22" t="s">
        <v>178</v>
      </c>
      <c r="BM106" s="22" t="s">
        <v>238</v>
      </c>
    </row>
    <row r="107" spans="2:65" s="1" customFormat="1" ht="16.5" customHeight="1">
      <c r="B107" s="39"/>
      <c r="C107" s="174" t="s">
        <v>189</v>
      </c>
      <c r="D107" s="174" t="s">
        <v>138</v>
      </c>
      <c r="E107" s="175" t="s">
        <v>644</v>
      </c>
      <c r="F107" s="176" t="s">
        <v>645</v>
      </c>
      <c r="G107" s="177" t="s">
        <v>625</v>
      </c>
      <c r="H107" s="178">
        <v>1</v>
      </c>
      <c r="I107" s="179"/>
      <c r="J107" s="180">
        <f t="shared" si="20"/>
        <v>0</v>
      </c>
      <c r="K107" s="176" t="s">
        <v>21</v>
      </c>
      <c r="L107" s="59"/>
      <c r="M107" s="181" t="s">
        <v>21</v>
      </c>
      <c r="N107" s="182" t="s">
        <v>42</v>
      </c>
      <c r="O107" s="40"/>
      <c r="P107" s="183">
        <f t="shared" si="21"/>
        <v>0</v>
      </c>
      <c r="Q107" s="183">
        <v>0</v>
      </c>
      <c r="R107" s="183">
        <f t="shared" si="22"/>
        <v>0</v>
      </c>
      <c r="S107" s="183">
        <v>0</v>
      </c>
      <c r="T107" s="184">
        <f t="shared" si="23"/>
        <v>0</v>
      </c>
      <c r="AR107" s="22" t="s">
        <v>178</v>
      </c>
      <c r="AT107" s="22" t="s">
        <v>138</v>
      </c>
      <c r="AU107" s="22" t="s">
        <v>79</v>
      </c>
      <c r="AY107" s="22" t="s">
        <v>143</v>
      </c>
      <c r="BE107" s="185">
        <f t="shared" si="24"/>
        <v>0</v>
      </c>
      <c r="BF107" s="185">
        <f t="shared" si="25"/>
        <v>0</v>
      </c>
      <c r="BG107" s="185">
        <f t="shared" si="26"/>
        <v>0</v>
      </c>
      <c r="BH107" s="185">
        <f t="shared" si="27"/>
        <v>0</v>
      </c>
      <c r="BI107" s="185">
        <f t="shared" si="28"/>
        <v>0</v>
      </c>
      <c r="BJ107" s="22" t="s">
        <v>79</v>
      </c>
      <c r="BK107" s="185">
        <f t="shared" si="29"/>
        <v>0</v>
      </c>
      <c r="BL107" s="22" t="s">
        <v>178</v>
      </c>
      <c r="BM107" s="22" t="s">
        <v>246</v>
      </c>
    </row>
    <row r="108" spans="2:65" s="1" customFormat="1" ht="16.5" customHeight="1">
      <c r="B108" s="39"/>
      <c r="C108" s="174" t="s">
        <v>168</v>
      </c>
      <c r="D108" s="174" t="s">
        <v>138</v>
      </c>
      <c r="E108" s="175" t="s">
        <v>646</v>
      </c>
      <c r="F108" s="176" t="s">
        <v>647</v>
      </c>
      <c r="G108" s="177" t="s">
        <v>604</v>
      </c>
      <c r="H108" s="178">
        <v>1</v>
      </c>
      <c r="I108" s="179"/>
      <c r="J108" s="180">
        <f t="shared" si="20"/>
        <v>0</v>
      </c>
      <c r="K108" s="176" t="s">
        <v>21</v>
      </c>
      <c r="L108" s="59"/>
      <c r="M108" s="181" t="s">
        <v>21</v>
      </c>
      <c r="N108" s="241" t="s">
        <v>42</v>
      </c>
      <c r="O108" s="242"/>
      <c r="P108" s="243">
        <f t="shared" si="21"/>
        <v>0</v>
      </c>
      <c r="Q108" s="243">
        <v>0</v>
      </c>
      <c r="R108" s="243">
        <f t="shared" si="22"/>
        <v>0</v>
      </c>
      <c r="S108" s="243">
        <v>0</v>
      </c>
      <c r="T108" s="244">
        <f t="shared" si="23"/>
        <v>0</v>
      </c>
      <c r="AR108" s="22" t="s">
        <v>178</v>
      </c>
      <c r="AT108" s="22" t="s">
        <v>138</v>
      </c>
      <c r="AU108" s="22" t="s">
        <v>79</v>
      </c>
      <c r="AY108" s="22" t="s">
        <v>143</v>
      </c>
      <c r="BE108" s="185">
        <f t="shared" si="24"/>
        <v>0</v>
      </c>
      <c r="BF108" s="185">
        <f t="shared" si="25"/>
        <v>0</v>
      </c>
      <c r="BG108" s="185">
        <f t="shared" si="26"/>
        <v>0</v>
      </c>
      <c r="BH108" s="185">
        <f t="shared" si="27"/>
        <v>0</v>
      </c>
      <c r="BI108" s="185">
        <f t="shared" si="28"/>
        <v>0</v>
      </c>
      <c r="BJ108" s="22" t="s">
        <v>79</v>
      </c>
      <c r="BK108" s="185">
        <f t="shared" si="29"/>
        <v>0</v>
      </c>
      <c r="BL108" s="22" t="s">
        <v>178</v>
      </c>
      <c r="BM108" s="22" t="s">
        <v>249</v>
      </c>
    </row>
    <row r="109" spans="2:65" s="1" customFormat="1" ht="6.95" customHeight="1">
      <c r="B109" s="54"/>
      <c r="C109" s="55"/>
      <c r="D109" s="55"/>
      <c r="E109" s="55"/>
      <c r="F109" s="55"/>
      <c r="G109" s="55"/>
      <c r="H109" s="55"/>
      <c r="I109" s="137"/>
      <c r="J109" s="55"/>
      <c r="K109" s="55"/>
      <c r="L109" s="59"/>
    </row>
  </sheetData>
  <sheetProtection algorithmName="SHA-512" hashValue="azW1dNMa5s8Uu/OcikUxsJ7sd7dpsQmRLj3trDkhcTjRsyQK63SEKtJFLuUBDR5cTVe4gUnTDRlqEMkRwWO84w==" saltValue="DQpAbhLMDzprM5rHPcoHvc6oDq5QIWd0CoqXaFTVBlyvmCnsUBPjHwPAkGnXxbd8eph2QNGBTbHvtv9jDGnQsQ==" spinCount="100000" sheet="1" objects="1" scenarios="1" formatColumns="0" formatRows="0" autoFilter="0"/>
  <autoFilter ref="C78:K108"/>
  <mergeCells count="10">
    <mergeCell ref="J51:J52"/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45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9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9"/>
      <c r="B1" s="110"/>
      <c r="C1" s="110"/>
      <c r="D1" s="111" t="s">
        <v>1</v>
      </c>
      <c r="E1" s="110"/>
      <c r="F1" s="112" t="s">
        <v>99</v>
      </c>
      <c r="G1" s="370" t="s">
        <v>100</v>
      </c>
      <c r="H1" s="370"/>
      <c r="I1" s="113"/>
      <c r="J1" s="112" t="s">
        <v>101</v>
      </c>
      <c r="K1" s="111" t="s">
        <v>102</v>
      </c>
      <c r="L1" s="112" t="s">
        <v>103</v>
      </c>
      <c r="M1" s="112"/>
      <c r="N1" s="112"/>
      <c r="O1" s="112"/>
      <c r="P1" s="112"/>
      <c r="Q1" s="112"/>
      <c r="R1" s="112"/>
      <c r="S1" s="112"/>
      <c r="T1" s="112"/>
      <c r="U1" s="18"/>
      <c r="V1" s="18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</row>
    <row r="2" spans="1:70" ht="36.950000000000003" customHeight="1"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AT2" s="22" t="s">
        <v>98</v>
      </c>
    </row>
    <row r="3" spans="1:70" ht="6.95" customHeight="1">
      <c r="B3" s="23"/>
      <c r="C3" s="24"/>
      <c r="D3" s="24"/>
      <c r="E3" s="24"/>
      <c r="F3" s="24"/>
      <c r="G3" s="24"/>
      <c r="H3" s="24"/>
      <c r="I3" s="114"/>
      <c r="J3" s="24"/>
      <c r="K3" s="25"/>
      <c r="AT3" s="22" t="s">
        <v>81</v>
      </c>
    </row>
    <row r="4" spans="1:70" ht="36.950000000000003" customHeight="1">
      <c r="B4" s="26"/>
      <c r="C4" s="27"/>
      <c r="D4" s="28" t="s">
        <v>104</v>
      </c>
      <c r="E4" s="27"/>
      <c r="F4" s="27"/>
      <c r="G4" s="27"/>
      <c r="H4" s="27"/>
      <c r="I4" s="115"/>
      <c r="J4" s="27"/>
      <c r="K4" s="29"/>
      <c r="M4" s="30" t="s">
        <v>12</v>
      </c>
      <c r="AT4" s="22" t="s">
        <v>6</v>
      </c>
    </row>
    <row r="5" spans="1:70" ht="6.95" customHeight="1">
      <c r="B5" s="26"/>
      <c r="C5" s="27"/>
      <c r="D5" s="27"/>
      <c r="E5" s="27"/>
      <c r="F5" s="27"/>
      <c r="G5" s="27"/>
      <c r="H5" s="27"/>
      <c r="I5" s="115"/>
      <c r="J5" s="27"/>
      <c r="K5" s="29"/>
    </row>
    <row r="6" spans="1:70">
      <c r="B6" s="26"/>
      <c r="C6" s="27"/>
      <c r="D6" s="35" t="s">
        <v>18</v>
      </c>
      <c r="E6" s="27"/>
      <c r="F6" s="27"/>
      <c r="G6" s="27"/>
      <c r="H6" s="27"/>
      <c r="I6" s="115"/>
      <c r="J6" s="27"/>
      <c r="K6" s="29"/>
    </row>
    <row r="7" spans="1:70" ht="16.5" customHeight="1">
      <c r="B7" s="26"/>
      <c r="C7" s="27"/>
      <c r="D7" s="27"/>
      <c r="E7" s="362" t="str">
        <f>'Rekapitulace stavby'!K6</f>
        <v>STAVEBNÍ ÚPRAVY OBJEKTU DPO VOZOVNA PRO TRAMVAJOVÝ SIMULÁTOR</v>
      </c>
      <c r="F7" s="363"/>
      <c r="G7" s="363"/>
      <c r="H7" s="363"/>
      <c r="I7" s="115"/>
      <c r="J7" s="27"/>
      <c r="K7" s="29"/>
    </row>
    <row r="8" spans="1:70" s="1" customFormat="1">
      <c r="B8" s="39"/>
      <c r="C8" s="40"/>
      <c r="D8" s="35" t="s">
        <v>105</v>
      </c>
      <c r="E8" s="40"/>
      <c r="F8" s="40"/>
      <c r="G8" s="40"/>
      <c r="H8" s="40"/>
      <c r="I8" s="116"/>
      <c r="J8" s="40"/>
      <c r="K8" s="43"/>
    </row>
    <row r="9" spans="1:70" s="1" customFormat="1" ht="36.950000000000003" customHeight="1">
      <c r="B9" s="39"/>
      <c r="C9" s="40"/>
      <c r="D9" s="40"/>
      <c r="E9" s="364" t="s">
        <v>648</v>
      </c>
      <c r="F9" s="365"/>
      <c r="G9" s="365"/>
      <c r="H9" s="365"/>
      <c r="I9" s="116"/>
      <c r="J9" s="40"/>
      <c r="K9" s="43"/>
    </row>
    <row r="10" spans="1:70" s="1" customFormat="1" ht="13.5">
      <c r="B10" s="39"/>
      <c r="C10" s="40"/>
      <c r="D10" s="40"/>
      <c r="E10" s="40"/>
      <c r="F10" s="40"/>
      <c r="G10" s="40"/>
      <c r="H10" s="40"/>
      <c r="I10" s="116"/>
      <c r="J10" s="40"/>
      <c r="K10" s="43"/>
    </row>
    <row r="11" spans="1:70" s="1" customFormat="1" ht="14.45" customHeight="1">
      <c r="B11" s="39"/>
      <c r="C11" s="40"/>
      <c r="D11" s="35" t="s">
        <v>20</v>
      </c>
      <c r="E11" s="40"/>
      <c r="F11" s="33" t="s">
        <v>21</v>
      </c>
      <c r="G11" s="40"/>
      <c r="H11" s="40"/>
      <c r="I11" s="117" t="s">
        <v>22</v>
      </c>
      <c r="J11" s="33" t="s">
        <v>21</v>
      </c>
      <c r="K11" s="43"/>
    </row>
    <row r="12" spans="1:70" s="1" customFormat="1" ht="14.45" customHeight="1">
      <c r="B12" s="39"/>
      <c r="C12" s="40"/>
      <c r="D12" s="35" t="s">
        <v>23</v>
      </c>
      <c r="E12" s="40"/>
      <c r="F12" s="33" t="s">
        <v>107</v>
      </c>
      <c r="G12" s="40"/>
      <c r="H12" s="40"/>
      <c r="I12" s="117" t="s">
        <v>25</v>
      </c>
      <c r="J12" s="118" t="str">
        <f>'Rekapitulace stavby'!AN8</f>
        <v>3. 8. 2020</v>
      </c>
      <c r="K12" s="43"/>
    </row>
    <row r="13" spans="1:70" s="1" customFormat="1" ht="10.9" customHeight="1">
      <c r="B13" s="39"/>
      <c r="C13" s="40"/>
      <c r="D13" s="40"/>
      <c r="E13" s="40"/>
      <c r="F13" s="40"/>
      <c r="G13" s="40"/>
      <c r="H13" s="40"/>
      <c r="I13" s="116"/>
      <c r="J13" s="40"/>
      <c r="K13" s="43"/>
    </row>
    <row r="14" spans="1:70" s="1" customFormat="1" ht="14.45" customHeight="1">
      <c r="B14" s="39"/>
      <c r="C14" s="40"/>
      <c r="D14" s="35" t="s">
        <v>27</v>
      </c>
      <c r="E14" s="40"/>
      <c r="F14" s="40"/>
      <c r="G14" s="40"/>
      <c r="H14" s="40"/>
      <c r="I14" s="117" t="s">
        <v>28</v>
      </c>
      <c r="J14" s="33" t="str">
        <f>IF('Rekapitulace stavby'!AN10="","",'Rekapitulace stavby'!AN10)</f>
        <v/>
      </c>
      <c r="K14" s="43"/>
    </row>
    <row r="15" spans="1:70" s="1" customFormat="1" ht="18" customHeight="1">
      <c r="B15" s="39"/>
      <c r="C15" s="40"/>
      <c r="D15" s="40"/>
      <c r="E15" s="33" t="str">
        <f>IF('Rekapitulace stavby'!E11="","",'Rekapitulace stavby'!E11)</f>
        <v>DPO</v>
      </c>
      <c r="F15" s="40"/>
      <c r="G15" s="40"/>
      <c r="H15" s="40"/>
      <c r="I15" s="117" t="s">
        <v>30</v>
      </c>
      <c r="J15" s="33" t="str">
        <f>IF('Rekapitulace stavby'!AN11="","",'Rekapitulace stavby'!AN11)</f>
        <v/>
      </c>
      <c r="K15" s="43"/>
    </row>
    <row r="16" spans="1:70" s="1" customFormat="1" ht="6.95" customHeight="1">
      <c r="B16" s="39"/>
      <c r="C16" s="40"/>
      <c r="D16" s="40"/>
      <c r="E16" s="40"/>
      <c r="F16" s="40"/>
      <c r="G16" s="40"/>
      <c r="H16" s="40"/>
      <c r="I16" s="116"/>
      <c r="J16" s="40"/>
      <c r="K16" s="43"/>
    </row>
    <row r="17" spans="2:11" s="1" customFormat="1" ht="14.45" customHeight="1">
      <c r="B17" s="39"/>
      <c r="C17" s="40"/>
      <c r="D17" s="35" t="s">
        <v>31</v>
      </c>
      <c r="E17" s="40"/>
      <c r="F17" s="40"/>
      <c r="G17" s="40"/>
      <c r="H17" s="40"/>
      <c r="I17" s="117" t="s">
        <v>28</v>
      </c>
      <c r="J17" s="33" t="str">
        <f>IF('Rekapitulace stavby'!AN13="Vyplň údaj","",IF('Rekapitulace stavby'!AN13="","",'Rekapitulace stavby'!AN13))</f>
        <v/>
      </c>
      <c r="K17" s="43"/>
    </row>
    <row r="18" spans="2:11" s="1" customFormat="1" ht="18" customHeight="1">
      <c r="B18" s="39"/>
      <c r="C18" s="40"/>
      <c r="D18" s="40"/>
      <c r="E18" s="33" t="str">
        <f>IF('Rekapitulace stavby'!E14="Vyplň údaj","",IF('Rekapitulace stavby'!E14="","",'Rekapitulace stavby'!E14))</f>
        <v/>
      </c>
      <c r="F18" s="40"/>
      <c r="G18" s="40"/>
      <c r="H18" s="40"/>
      <c r="I18" s="117" t="s">
        <v>30</v>
      </c>
      <c r="J18" s="33" t="str">
        <f>IF('Rekapitulace stavby'!AN14="Vyplň údaj","",IF('Rekapitulace stavby'!AN14="","",'Rekapitulace stavby'!AN14))</f>
        <v/>
      </c>
      <c r="K18" s="43"/>
    </row>
    <row r="19" spans="2:11" s="1" customFormat="1" ht="6.95" customHeight="1">
      <c r="B19" s="39"/>
      <c r="C19" s="40"/>
      <c r="D19" s="40"/>
      <c r="E19" s="40"/>
      <c r="F19" s="40"/>
      <c r="G19" s="40"/>
      <c r="H19" s="40"/>
      <c r="I19" s="116"/>
      <c r="J19" s="40"/>
      <c r="K19" s="43"/>
    </row>
    <row r="20" spans="2:11" s="1" customFormat="1" ht="14.45" customHeight="1">
      <c r="B20" s="39"/>
      <c r="C20" s="40"/>
      <c r="D20" s="35" t="s">
        <v>33</v>
      </c>
      <c r="E20" s="40"/>
      <c r="F20" s="40"/>
      <c r="G20" s="40"/>
      <c r="H20" s="40"/>
      <c r="I20" s="117" t="s">
        <v>28</v>
      </c>
      <c r="J20" s="33" t="s">
        <v>21</v>
      </c>
      <c r="K20" s="43"/>
    </row>
    <row r="21" spans="2:11" s="1" customFormat="1" ht="18" customHeight="1">
      <c r="B21" s="39"/>
      <c r="C21" s="40"/>
      <c r="D21" s="40"/>
      <c r="E21" s="33" t="s">
        <v>34</v>
      </c>
      <c r="F21" s="40"/>
      <c r="G21" s="40"/>
      <c r="H21" s="40"/>
      <c r="I21" s="117" t="s">
        <v>30</v>
      </c>
      <c r="J21" s="33" t="s">
        <v>21</v>
      </c>
      <c r="K21" s="43"/>
    </row>
    <row r="22" spans="2:11" s="1" customFormat="1" ht="6.95" customHeight="1">
      <c r="B22" s="39"/>
      <c r="C22" s="40"/>
      <c r="D22" s="40"/>
      <c r="E22" s="40"/>
      <c r="F22" s="40"/>
      <c r="G22" s="40"/>
      <c r="H22" s="40"/>
      <c r="I22" s="116"/>
      <c r="J22" s="40"/>
      <c r="K22" s="43"/>
    </row>
    <row r="23" spans="2:11" s="1" customFormat="1" ht="14.45" customHeight="1">
      <c r="B23" s="39"/>
      <c r="C23" s="40"/>
      <c r="D23" s="35" t="s">
        <v>36</v>
      </c>
      <c r="E23" s="40"/>
      <c r="F23" s="40"/>
      <c r="G23" s="40"/>
      <c r="H23" s="40"/>
      <c r="I23" s="116"/>
      <c r="J23" s="40"/>
      <c r="K23" s="43"/>
    </row>
    <row r="24" spans="2:11" s="6" customFormat="1" ht="16.5" customHeight="1">
      <c r="B24" s="119"/>
      <c r="C24" s="120"/>
      <c r="D24" s="120"/>
      <c r="E24" s="331" t="s">
        <v>21</v>
      </c>
      <c r="F24" s="331"/>
      <c r="G24" s="331"/>
      <c r="H24" s="331"/>
      <c r="I24" s="121"/>
      <c r="J24" s="120"/>
      <c r="K24" s="122"/>
    </row>
    <row r="25" spans="2:11" s="1" customFormat="1" ht="6.95" customHeight="1">
      <c r="B25" s="39"/>
      <c r="C25" s="40"/>
      <c r="D25" s="40"/>
      <c r="E25" s="40"/>
      <c r="F25" s="40"/>
      <c r="G25" s="40"/>
      <c r="H25" s="40"/>
      <c r="I25" s="116"/>
      <c r="J25" s="40"/>
      <c r="K25" s="43"/>
    </row>
    <row r="26" spans="2:11" s="1" customFormat="1" ht="6.95" customHeight="1">
      <c r="B26" s="39"/>
      <c r="C26" s="40"/>
      <c r="D26" s="83"/>
      <c r="E26" s="83"/>
      <c r="F26" s="83"/>
      <c r="G26" s="83"/>
      <c r="H26" s="83"/>
      <c r="I26" s="123"/>
      <c r="J26" s="83"/>
      <c r="K26" s="124"/>
    </row>
    <row r="27" spans="2:11" s="1" customFormat="1" ht="25.35" customHeight="1">
      <c r="B27" s="39"/>
      <c r="C27" s="40"/>
      <c r="D27" s="125" t="s">
        <v>37</v>
      </c>
      <c r="E27" s="40"/>
      <c r="F27" s="40"/>
      <c r="G27" s="40"/>
      <c r="H27" s="40"/>
      <c r="I27" s="116"/>
      <c r="J27" s="126">
        <f>ROUND(J122,2)</f>
        <v>0</v>
      </c>
      <c r="K27" s="43"/>
    </row>
    <row r="28" spans="2:11" s="1" customFormat="1" ht="6.95" customHeight="1">
      <c r="B28" s="39"/>
      <c r="C28" s="40"/>
      <c r="D28" s="83"/>
      <c r="E28" s="83"/>
      <c r="F28" s="83"/>
      <c r="G28" s="83"/>
      <c r="H28" s="83"/>
      <c r="I28" s="123"/>
      <c r="J28" s="83"/>
      <c r="K28" s="124"/>
    </row>
    <row r="29" spans="2:11" s="1" customFormat="1" ht="14.45" customHeight="1">
      <c r="B29" s="39"/>
      <c r="C29" s="40"/>
      <c r="D29" s="40"/>
      <c r="E29" s="40"/>
      <c r="F29" s="44" t="s">
        <v>39</v>
      </c>
      <c r="G29" s="40"/>
      <c r="H29" s="40"/>
      <c r="I29" s="127" t="s">
        <v>38</v>
      </c>
      <c r="J29" s="44" t="s">
        <v>40</v>
      </c>
      <c r="K29" s="43"/>
    </row>
    <row r="30" spans="2:11" s="1" customFormat="1" ht="14.45" customHeight="1">
      <c r="B30" s="39"/>
      <c r="C30" s="40"/>
      <c r="D30" s="47" t="s">
        <v>41</v>
      </c>
      <c r="E30" s="47" t="s">
        <v>42</v>
      </c>
      <c r="F30" s="128">
        <f>ROUND(SUM(BE122:BE244), 2)</f>
        <v>0</v>
      </c>
      <c r="G30" s="40"/>
      <c r="H30" s="40"/>
      <c r="I30" s="129">
        <v>0.21</v>
      </c>
      <c r="J30" s="128">
        <f>ROUND(ROUND((SUM(BE122:BE244)), 2)*I30, 2)</f>
        <v>0</v>
      </c>
      <c r="K30" s="43"/>
    </row>
    <row r="31" spans="2:11" s="1" customFormat="1" ht="14.45" customHeight="1">
      <c r="B31" s="39"/>
      <c r="C31" s="40"/>
      <c r="D31" s="40"/>
      <c r="E31" s="47" t="s">
        <v>43</v>
      </c>
      <c r="F31" s="128">
        <f>ROUND(SUM(BF122:BF244), 2)</f>
        <v>0</v>
      </c>
      <c r="G31" s="40"/>
      <c r="H31" s="40"/>
      <c r="I31" s="129">
        <v>0.15</v>
      </c>
      <c r="J31" s="128">
        <f>ROUND(ROUND((SUM(BF122:BF244)), 2)*I31, 2)</f>
        <v>0</v>
      </c>
      <c r="K31" s="43"/>
    </row>
    <row r="32" spans="2:11" s="1" customFormat="1" ht="14.45" hidden="1" customHeight="1">
      <c r="B32" s="39"/>
      <c r="C32" s="40"/>
      <c r="D32" s="40"/>
      <c r="E32" s="47" t="s">
        <v>44</v>
      </c>
      <c r="F32" s="128">
        <f>ROUND(SUM(BG122:BG244), 2)</f>
        <v>0</v>
      </c>
      <c r="G32" s="40"/>
      <c r="H32" s="40"/>
      <c r="I32" s="129">
        <v>0.21</v>
      </c>
      <c r="J32" s="128">
        <v>0</v>
      </c>
      <c r="K32" s="43"/>
    </row>
    <row r="33" spans="2:11" s="1" customFormat="1" ht="14.45" hidden="1" customHeight="1">
      <c r="B33" s="39"/>
      <c r="C33" s="40"/>
      <c r="D33" s="40"/>
      <c r="E33" s="47" t="s">
        <v>45</v>
      </c>
      <c r="F33" s="128">
        <f>ROUND(SUM(BH122:BH244), 2)</f>
        <v>0</v>
      </c>
      <c r="G33" s="40"/>
      <c r="H33" s="40"/>
      <c r="I33" s="129">
        <v>0.15</v>
      </c>
      <c r="J33" s="128">
        <v>0</v>
      </c>
      <c r="K33" s="43"/>
    </row>
    <row r="34" spans="2:11" s="1" customFormat="1" ht="14.45" hidden="1" customHeight="1">
      <c r="B34" s="39"/>
      <c r="C34" s="40"/>
      <c r="D34" s="40"/>
      <c r="E34" s="47" t="s">
        <v>46</v>
      </c>
      <c r="F34" s="128">
        <f>ROUND(SUM(BI122:BI244), 2)</f>
        <v>0</v>
      </c>
      <c r="G34" s="40"/>
      <c r="H34" s="40"/>
      <c r="I34" s="129">
        <v>0</v>
      </c>
      <c r="J34" s="128">
        <v>0</v>
      </c>
      <c r="K34" s="43"/>
    </row>
    <row r="35" spans="2:11" s="1" customFormat="1" ht="6.95" customHeight="1">
      <c r="B35" s="39"/>
      <c r="C35" s="40"/>
      <c r="D35" s="40"/>
      <c r="E35" s="40"/>
      <c r="F35" s="40"/>
      <c r="G35" s="40"/>
      <c r="H35" s="40"/>
      <c r="I35" s="116"/>
      <c r="J35" s="40"/>
      <c r="K35" s="43"/>
    </row>
    <row r="36" spans="2:11" s="1" customFormat="1" ht="25.35" customHeight="1">
      <c r="B36" s="39"/>
      <c r="C36" s="130"/>
      <c r="D36" s="131" t="s">
        <v>47</v>
      </c>
      <c r="E36" s="77"/>
      <c r="F36" s="77"/>
      <c r="G36" s="132" t="s">
        <v>48</v>
      </c>
      <c r="H36" s="133" t="s">
        <v>49</v>
      </c>
      <c r="I36" s="134"/>
      <c r="J36" s="135">
        <f>SUM(J27:J34)</f>
        <v>0</v>
      </c>
      <c r="K36" s="136"/>
    </row>
    <row r="37" spans="2:11" s="1" customFormat="1" ht="14.45" customHeight="1">
      <c r="B37" s="54"/>
      <c r="C37" s="55"/>
      <c r="D37" s="55"/>
      <c r="E37" s="55"/>
      <c r="F37" s="55"/>
      <c r="G37" s="55"/>
      <c r="H37" s="55"/>
      <c r="I37" s="137"/>
      <c r="J37" s="55"/>
      <c r="K37" s="56"/>
    </row>
    <row r="41" spans="2:11" s="1" customFormat="1" ht="6.95" customHeight="1">
      <c r="B41" s="138"/>
      <c r="C41" s="139"/>
      <c r="D41" s="139"/>
      <c r="E41" s="139"/>
      <c r="F41" s="139"/>
      <c r="G41" s="139"/>
      <c r="H41" s="139"/>
      <c r="I41" s="140"/>
      <c r="J41" s="139"/>
      <c r="K41" s="141"/>
    </row>
    <row r="42" spans="2:11" s="1" customFormat="1" ht="36.950000000000003" customHeight="1">
      <c r="B42" s="39"/>
      <c r="C42" s="28" t="s">
        <v>109</v>
      </c>
      <c r="D42" s="40"/>
      <c r="E42" s="40"/>
      <c r="F42" s="40"/>
      <c r="G42" s="40"/>
      <c r="H42" s="40"/>
      <c r="I42" s="116"/>
      <c r="J42" s="40"/>
      <c r="K42" s="43"/>
    </row>
    <row r="43" spans="2:11" s="1" customFormat="1" ht="6.95" customHeight="1">
      <c r="B43" s="39"/>
      <c r="C43" s="40"/>
      <c r="D43" s="40"/>
      <c r="E43" s="40"/>
      <c r="F43" s="40"/>
      <c r="G43" s="40"/>
      <c r="H43" s="40"/>
      <c r="I43" s="116"/>
      <c r="J43" s="40"/>
      <c r="K43" s="43"/>
    </row>
    <row r="44" spans="2:11" s="1" customFormat="1" ht="14.45" customHeight="1">
      <c r="B44" s="39"/>
      <c r="C44" s="35" t="s">
        <v>18</v>
      </c>
      <c r="D44" s="40"/>
      <c r="E44" s="40"/>
      <c r="F44" s="40"/>
      <c r="G44" s="40"/>
      <c r="H44" s="40"/>
      <c r="I44" s="116"/>
      <c r="J44" s="40"/>
      <c r="K44" s="43"/>
    </row>
    <row r="45" spans="2:11" s="1" customFormat="1" ht="16.5" customHeight="1">
      <c r="B45" s="39"/>
      <c r="C45" s="40"/>
      <c r="D45" s="40"/>
      <c r="E45" s="362" t="str">
        <f>E7</f>
        <v>STAVEBNÍ ÚPRAVY OBJEKTU DPO VOZOVNA PRO TRAMVAJOVÝ SIMULÁTOR</v>
      </c>
      <c r="F45" s="363"/>
      <c r="G45" s="363"/>
      <c r="H45" s="363"/>
      <c r="I45" s="116"/>
      <c r="J45" s="40"/>
      <c r="K45" s="43"/>
    </row>
    <row r="46" spans="2:11" s="1" customFormat="1" ht="14.45" customHeight="1">
      <c r="B46" s="39"/>
      <c r="C46" s="35" t="s">
        <v>105</v>
      </c>
      <c r="D46" s="40"/>
      <c r="E46" s="40"/>
      <c r="F46" s="40"/>
      <c r="G46" s="40"/>
      <c r="H46" s="40"/>
      <c r="I46" s="116"/>
      <c r="J46" s="40"/>
      <c r="K46" s="43"/>
    </row>
    <row r="47" spans="2:11" s="1" customFormat="1" ht="17.25" customHeight="1">
      <c r="B47" s="39"/>
      <c r="C47" s="40"/>
      <c r="D47" s="40"/>
      <c r="E47" s="364" t="str">
        <f>E9</f>
        <v>STAVEBNÍ ČÁST - HSV+PSV</v>
      </c>
      <c r="F47" s="365"/>
      <c r="G47" s="365"/>
      <c r="H47" s="365"/>
      <c r="I47" s="116"/>
      <c r="J47" s="40"/>
      <c r="K47" s="43"/>
    </row>
    <row r="48" spans="2:11" s="1" customFormat="1" ht="6.95" customHeight="1">
      <c r="B48" s="39"/>
      <c r="C48" s="40"/>
      <c r="D48" s="40"/>
      <c r="E48" s="40"/>
      <c r="F48" s="40"/>
      <c r="G48" s="40"/>
      <c r="H48" s="40"/>
      <c r="I48" s="116"/>
      <c r="J48" s="40"/>
      <c r="K48" s="43"/>
    </row>
    <row r="49" spans="2:47" s="1" customFormat="1" ht="18" customHeight="1">
      <c r="B49" s="39"/>
      <c r="C49" s="35" t="s">
        <v>23</v>
      </c>
      <c r="D49" s="40"/>
      <c r="E49" s="40"/>
      <c r="F49" s="33" t="str">
        <f>F12</f>
        <v>OSTRAVA - PORUBA</v>
      </c>
      <c r="G49" s="40"/>
      <c r="H49" s="40"/>
      <c r="I49" s="117" t="s">
        <v>25</v>
      </c>
      <c r="J49" s="118" t="str">
        <f>IF(J12="","",J12)</f>
        <v>3. 8. 2020</v>
      </c>
      <c r="K49" s="43"/>
    </row>
    <row r="50" spans="2:47" s="1" customFormat="1" ht="6.95" customHeight="1">
      <c r="B50" s="39"/>
      <c r="C50" s="40"/>
      <c r="D50" s="40"/>
      <c r="E50" s="40"/>
      <c r="F50" s="40"/>
      <c r="G50" s="40"/>
      <c r="H50" s="40"/>
      <c r="I50" s="116"/>
      <c r="J50" s="40"/>
      <c r="K50" s="43"/>
    </row>
    <row r="51" spans="2:47" s="1" customFormat="1">
      <c r="B51" s="39"/>
      <c r="C51" s="35" t="s">
        <v>27</v>
      </c>
      <c r="D51" s="40"/>
      <c r="E51" s="40"/>
      <c r="F51" s="33" t="str">
        <f>E15</f>
        <v>DPO</v>
      </c>
      <c r="G51" s="40"/>
      <c r="H51" s="40"/>
      <c r="I51" s="117" t="s">
        <v>33</v>
      </c>
      <c r="J51" s="331" t="str">
        <f>E21</f>
        <v>SPAN s.r.o.</v>
      </c>
      <c r="K51" s="43"/>
    </row>
    <row r="52" spans="2:47" s="1" customFormat="1" ht="14.45" customHeight="1">
      <c r="B52" s="39"/>
      <c r="C52" s="35" t="s">
        <v>31</v>
      </c>
      <c r="D52" s="40"/>
      <c r="E52" s="40"/>
      <c r="F52" s="33" t="str">
        <f>IF(E18="","",E18)</f>
        <v/>
      </c>
      <c r="G52" s="40"/>
      <c r="H52" s="40"/>
      <c r="I52" s="116"/>
      <c r="J52" s="366"/>
      <c r="K52" s="43"/>
    </row>
    <row r="53" spans="2:47" s="1" customFormat="1" ht="10.35" customHeight="1">
      <c r="B53" s="39"/>
      <c r="C53" s="40"/>
      <c r="D53" s="40"/>
      <c r="E53" s="40"/>
      <c r="F53" s="40"/>
      <c r="G53" s="40"/>
      <c r="H53" s="40"/>
      <c r="I53" s="116"/>
      <c r="J53" s="40"/>
      <c r="K53" s="43"/>
    </row>
    <row r="54" spans="2:47" s="1" customFormat="1" ht="29.25" customHeight="1">
      <c r="B54" s="39"/>
      <c r="C54" s="142" t="s">
        <v>110</v>
      </c>
      <c r="D54" s="130"/>
      <c r="E54" s="130"/>
      <c r="F54" s="130"/>
      <c r="G54" s="130"/>
      <c r="H54" s="130"/>
      <c r="I54" s="143"/>
      <c r="J54" s="144" t="s">
        <v>111</v>
      </c>
      <c r="K54" s="145"/>
    </row>
    <row r="55" spans="2:47" s="1" customFormat="1" ht="10.35" customHeight="1">
      <c r="B55" s="39"/>
      <c r="C55" s="40"/>
      <c r="D55" s="40"/>
      <c r="E55" s="40"/>
      <c r="F55" s="40"/>
      <c r="G55" s="40"/>
      <c r="H55" s="40"/>
      <c r="I55" s="116"/>
      <c r="J55" s="40"/>
      <c r="K55" s="43"/>
    </row>
    <row r="56" spans="2:47" s="1" customFormat="1" ht="29.25" customHeight="1">
      <c r="B56" s="39"/>
      <c r="C56" s="146" t="s">
        <v>112</v>
      </c>
      <c r="D56" s="40"/>
      <c r="E56" s="40"/>
      <c r="F56" s="40"/>
      <c r="G56" s="40"/>
      <c r="H56" s="40"/>
      <c r="I56" s="116"/>
      <c r="J56" s="126">
        <f>J122</f>
        <v>0</v>
      </c>
      <c r="K56" s="43"/>
      <c r="AU56" s="22" t="s">
        <v>113</v>
      </c>
    </row>
    <row r="57" spans="2:47" s="7" customFormat="1" ht="24.95" customHeight="1">
      <c r="B57" s="147"/>
      <c r="C57" s="148"/>
      <c r="D57" s="149" t="s">
        <v>114</v>
      </c>
      <c r="E57" s="150"/>
      <c r="F57" s="150"/>
      <c r="G57" s="150"/>
      <c r="H57" s="150"/>
      <c r="I57" s="151"/>
      <c r="J57" s="152">
        <f>J124</f>
        <v>0</v>
      </c>
      <c r="K57" s="153"/>
    </row>
    <row r="58" spans="2:47" s="8" customFormat="1" ht="19.899999999999999" customHeight="1">
      <c r="B58" s="154"/>
      <c r="C58" s="155"/>
      <c r="D58" s="156" t="s">
        <v>649</v>
      </c>
      <c r="E58" s="157"/>
      <c r="F58" s="157"/>
      <c r="G58" s="157"/>
      <c r="H58" s="157"/>
      <c r="I58" s="158"/>
      <c r="J58" s="159">
        <f>J125</f>
        <v>0</v>
      </c>
      <c r="K58" s="160"/>
    </row>
    <row r="59" spans="2:47" s="7" customFormat="1" ht="24.95" customHeight="1">
      <c r="B59" s="147"/>
      <c r="C59" s="148"/>
      <c r="D59" s="149" t="s">
        <v>650</v>
      </c>
      <c r="E59" s="150"/>
      <c r="F59" s="150"/>
      <c r="G59" s="150"/>
      <c r="H59" s="150"/>
      <c r="I59" s="151"/>
      <c r="J59" s="152">
        <f>J132</f>
        <v>0</v>
      </c>
      <c r="K59" s="153"/>
    </row>
    <row r="60" spans="2:47" s="8" customFormat="1" ht="19.899999999999999" customHeight="1">
      <c r="B60" s="154"/>
      <c r="C60" s="155"/>
      <c r="D60" s="156" t="s">
        <v>651</v>
      </c>
      <c r="E60" s="157"/>
      <c r="F60" s="157"/>
      <c r="G60" s="157"/>
      <c r="H60" s="157"/>
      <c r="I60" s="158"/>
      <c r="J60" s="159">
        <f>J133</f>
        <v>0</v>
      </c>
      <c r="K60" s="160"/>
    </row>
    <row r="61" spans="2:47" s="7" customFormat="1" ht="24.95" customHeight="1">
      <c r="B61" s="147"/>
      <c r="C61" s="148"/>
      <c r="D61" s="149" t="s">
        <v>652</v>
      </c>
      <c r="E61" s="150"/>
      <c r="F61" s="150"/>
      <c r="G61" s="150"/>
      <c r="H61" s="150"/>
      <c r="I61" s="151"/>
      <c r="J61" s="152">
        <f>J136</f>
        <v>0</v>
      </c>
      <c r="K61" s="153"/>
    </row>
    <row r="62" spans="2:47" s="8" customFormat="1" ht="19.899999999999999" customHeight="1">
      <c r="B62" s="154"/>
      <c r="C62" s="155"/>
      <c r="D62" s="156" t="s">
        <v>653</v>
      </c>
      <c r="E62" s="157"/>
      <c r="F62" s="157"/>
      <c r="G62" s="157"/>
      <c r="H62" s="157"/>
      <c r="I62" s="158"/>
      <c r="J62" s="159">
        <f>J137</f>
        <v>0</v>
      </c>
      <c r="K62" s="160"/>
    </row>
    <row r="63" spans="2:47" s="7" customFormat="1" ht="24.95" customHeight="1">
      <c r="B63" s="147"/>
      <c r="C63" s="148"/>
      <c r="D63" s="149" t="s">
        <v>654</v>
      </c>
      <c r="E63" s="150"/>
      <c r="F63" s="150"/>
      <c r="G63" s="150"/>
      <c r="H63" s="150"/>
      <c r="I63" s="151"/>
      <c r="J63" s="152">
        <f>J145</f>
        <v>0</v>
      </c>
      <c r="K63" s="153"/>
    </row>
    <row r="64" spans="2:47" s="8" customFormat="1" ht="19.899999999999999" customHeight="1">
      <c r="B64" s="154"/>
      <c r="C64" s="155"/>
      <c r="D64" s="156" t="s">
        <v>655</v>
      </c>
      <c r="E64" s="157"/>
      <c r="F64" s="157"/>
      <c r="G64" s="157"/>
      <c r="H64" s="157"/>
      <c r="I64" s="158"/>
      <c r="J64" s="159">
        <f>J146</f>
        <v>0</v>
      </c>
      <c r="K64" s="160"/>
    </row>
    <row r="65" spans="2:11" s="7" customFormat="1" ht="24.95" customHeight="1">
      <c r="B65" s="147"/>
      <c r="C65" s="148"/>
      <c r="D65" s="149" t="s">
        <v>656</v>
      </c>
      <c r="E65" s="150"/>
      <c r="F65" s="150"/>
      <c r="G65" s="150"/>
      <c r="H65" s="150"/>
      <c r="I65" s="151"/>
      <c r="J65" s="152">
        <f>J150</f>
        <v>0</v>
      </c>
      <c r="K65" s="153"/>
    </row>
    <row r="66" spans="2:11" s="8" customFormat="1" ht="19.899999999999999" customHeight="1">
      <c r="B66" s="154"/>
      <c r="C66" s="155"/>
      <c r="D66" s="156" t="s">
        <v>657</v>
      </c>
      <c r="E66" s="157"/>
      <c r="F66" s="157"/>
      <c r="G66" s="157"/>
      <c r="H66" s="157"/>
      <c r="I66" s="158"/>
      <c r="J66" s="159">
        <f>J151</f>
        <v>0</v>
      </c>
      <c r="K66" s="160"/>
    </row>
    <row r="67" spans="2:11" s="7" customFormat="1" ht="24.95" customHeight="1">
      <c r="B67" s="147"/>
      <c r="C67" s="148"/>
      <c r="D67" s="149" t="s">
        <v>658</v>
      </c>
      <c r="E67" s="150"/>
      <c r="F67" s="150"/>
      <c r="G67" s="150"/>
      <c r="H67" s="150"/>
      <c r="I67" s="151"/>
      <c r="J67" s="152">
        <f>J155</f>
        <v>0</v>
      </c>
      <c r="K67" s="153"/>
    </row>
    <row r="68" spans="2:11" s="8" customFormat="1" ht="19.899999999999999" customHeight="1">
      <c r="B68" s="154"/>
      <c r="C68" s="155"/>
      <c r="D68" s="156" t="s">
        <v>659</v>
      </c>
      <c r="E68" s="157"/>
      <c r="F68" s="157"/>
      <c r="G68" s="157"/>
      <c r="H68" s="157"/>
      <c r="I68" s="158"/>
      <c r="J68" s="159">
        <f>J156</f>
        <v>0</v>
      </c>
      <c r="K68" s="160"/>
    </row>
    <row r="69" spans="2:11" s="7" customFormat="1" ht="24.95" customHeight="1">
      <c r="B69" s="147"/>
      <c r="C69" s="148"/>
      <c r="D69" s="149" t="s">
        <v>660</v>
      </c>
      <c r="E69" s="150"/>
      <c r="F69" s="150"/>
      <c r="G69" s="150"/>
      <c r="H69" s="150"/>
      <c r="I69" s="151"/>
      <c r="J69" s="152">
        <f>J158</f>
        <v>0</v>
      </c>
      <c r="K69" s="153"/>
    </row>
    <row r="70" spans="2:11" s="8" customFormat="1" ht="19.899999999999999" customHeight="1">
      <c r="B70" s="154"/>
      <c r="C70" s="155"/>
      <c r="D70" s="156" t="s">
        <v>661</v>
      </c>
      <c r="E70" s="157"/>
      <c r="F70" s="157"/>
      <c r="G70" s="157"/>
      <c r="H70" s="157"/>
      <c r="I70" s="158"/>
      <c r="J70" s="159">
        <f>J159</f>
        <v>0</v>
      </c>
      <c r="K70" s="160"/>
    </row>
    <row r="71" spans="2:11" s="7" customFormat="1" ht="24.95" customHeight="1">
      <c r="B71" s="147"/>
      <c r="C71" s="148"/>
      <c r="D71" s="149" t="s">
        <v>662</v>
      </c>
      <c r="E71" s="150"/>
      <c r="F71" s="150"/>
      <c r="G71" s="150"/>
      <c r="H71" s="150"/>
      <c r="I71" s="151"/>
      <c r="J71" s="152">
        <f>J161</f>
        <v>0</v>
      </c>
      <c r="K71" s="153"/>
    </row>
    <row r="72" spans="2:11" s="8" customFormat="1" ht="19.899999999999999" customHeight="1">
      <c r="B72" s="154"/>
      <c r="C72" s="155"/>
      <c r="D72" s="156" t="s">
        <v>663</v>
      </c>
      <c r="E72" s="157"/>
      <c r="F72" s="157"/>
      <c r="G72" s="157"/>
      <c r="H72" s="157"/>
      <c r="I72" s="158"/>
      <c r="J72" s="159">
        <f>J162</f>
        <v>0</v>
      </c>
      <c r="K72" s="160"/>
    </row>
    <row r="73" spans="2:11" s="7" customFormat="1" ht="24.95" customHeight="1">
      <c r="B73" s="147"/>
      <c r="C73" s="148"/>
      <c r="D73" s="149" t="s">
        <v>664</v>
      </c>
      <c r="E73" s="150"/>
      <c r="F73" s="150"/>
      <c r="G73" s="150"/>
      <c r="H73" s="150"/>
      <c r="I73" s="151"/>
      <c r="J73" s="152">
        <f>J165</f>
        <v>0</v>
      </c>
      <c r="K73" s="153"/>
    </row>
    <row r="74" spans="2:11" s="8" customFormat="1" ht="19.899999999999999" customHeight="1">
      <c r="B74" s="154"/>
      <c r="C74" s="155"/>
      <c r="D74" s="156" t="s">
        <v>665</v>
      </c>
      <c r="E74" s="157"/>
      <c r="F74" s="157"/>
      <c r="G74" s="157"/>
      <c r="H74" s="157"/>
      <c r="I74" s="158"/>
      <c r="J74" s="159">
        <f>J166</f>
        <v>0</v>
      </c>
      <c r="K74" s="160"/>
    </row>
    <row r="75" spans="2:11" s="7" customFormat="1" ht="24.95" customHeight="1">
      <c r="B75" s="147"/>
      <c r="C75" s="148"/>
      <c r="D75" s="149" t="s">
        <v>666</v>
      </c>
      <c r="E75" s="150"/>
      <c r="F75" s="150"/>
      <c r="G75" s="150"/>
      <c r="H75" s="150"/>
      <c r="I75" s="151"/>
      <c r="J75" s="152">
        <f>J169</f>
        <v>0</v>
      </c>
      <c r="K75" s="153"/>
    </row>
    <row r="76" spans="2:11" s="8" customFormat="1" ht="19.899999999999999" customHeight="1">
      <c r="B76" s="154"/>
      <c r="C76" s="155"/>
      <c r="D76" s="156" t="s">
        <v>667</v>
      </c>
      <c r="E76" s="157"/>
      <c r="F76" s="157"/>
      <c r="G76" s="157"/>
      <c r="H76" s="157"/>
      <c r="I76" s="158"/>
      <c r="J76" s="159">
        <f>J170</f>
        <v>0</v>
      </c>
      <c r="K76" s="160"/>
    </row>
    <row r="77" spans="2:11" s="7" customFormat="1" ht="24.95" customHeight="1">
      <c r="B77" s="147"/>
      <c r="C77" s="148"/>
      <c r="D77" s="149" t="s">
        <v>668</v>
      </c>
      <c r="E77" s="150"/>
      <c r="F77" s="150"/>
      <c r="G77" s="150"/>
      <c r="H77" s="150"/>
      <c r="I77" s="151"/>
      <c r="J77" s="152">
        <f>J176</f>
        <v>0</v>
      </c>
      <c r="K77" s="153"/>
    </row>
    <row r="78" spans="2:11" s="8" customFormat="1" ht="19.899999999999999" customHeight="1">
      <c r="B78" s="154"/>
      <c r="C78" s="155"/>
      <c r="D78" s="156" t="s">
        <v>669</v>
      </c>
      <c r="E78" s="157"/>
      <c r="F78" s="157"/>
      <c r="G78" s="157"/>
      <c r="H78" s="157"/>
      <c r="I78" s="158"/>
      <c r="J78" s="159">
        <f>J177</f>
        <v>0</v>
      </c>
      <c r="K78" s="160"/>
    </row>
    <row r="79" spans="2:11" s="7" customFormat="1" ht="24.95" customHeight="1">
      <c r="B79" s="147"/>
      <c r="C79" s="148"/>
      <c r="D79" s="149" t="s">
        <v>670</v>
      </c>
      <c r="E79" s="150"/>
      <c r="F79" s="150"/>
      <c r="G79" s="150"/>
      <c r="H79" s="150"/>
      <c r="I79" s="151"/>
      <c r="J79" s="152">
        <f>J180</f>
        <v>0</v>
      </c>
      <c r="K79" s="153"/>
    </row>
    <row r="80" spans="2:11" s="7" customFormat="1" ht="24.95" customHeight="1">
      <c r="B80" s="147"/>
      <c r="C80" s="148"/>
      <c r="D80" s="149" t="s">
        <v>117</v>
      </c>
      <c r="E80" s="150"/>
      <c r="F80" s="150"/>
      <c r="G80" s="150"/>
      <c r="H80" s="150"/>
      <c r="I80" s="151"/>
      <c r="J80" s="152">
        <f>J182</f>
        <v>0</v>
      </c>
      <c r="K80" s="153"/>
    </row>
    <row r="81" spans="2:11" s="8" customFormat="1" ht="19.899999999999999" customHeight="1">
      <c r="B81" s="154"/>
      <c r="C81" s="155"/>
      <c r="D81" s="156" t="s">
        <v>118</v>
      </c>
      <c r="E81" s="157"/>
      <c r="F81" s="157"/>
      <c r="G81" s="157"/>
      <c r="H81" s="157"/>
      <c r="I81" s="158"/>
      <c r="J81" s="159">
        <f>J183</f>
        <v>0</v>
      </c>
      <c r="K81" s="160"/>
    </row>
    <row r="82" spans="2:11" s="7" customFormat="1" ht="24.95" customHeight="1">
      <c r="B82" s="147"/>
      <c r="C82" s="148"/>
      <c r="D82" s="149" t="s">
        <v>119</v>
      </c>
      <c r="E82" s="150"/>
      <c r="F82" s="150"/>
      <c r="G82" s="150"/>
      <c r="H82" s="150"/>
      <c r="I82" s="151"/>
      <c r="J82" s="152">
        <f>J192</f>
        <v>0</v>
      </c>
      <c r="K82" s="153"/>
    </row>
    <row r="83" spans="2:11" s="8" customFormat="1" ht="19.899999999999999" customHeight="1">
      <c r="B83" s="154"/>
      <c r="C83" s="155"/>
      <c r="D83" s="156" t="s">
        <v>120</v>
      </c>
      <c r="E83" s="157"/>
      <c r="F83" s="157"/>
      <c r="G83" s="157"/>
      <c r="H83" s="157"/>
      <c r="I83" s="158"/>
      <c r="J83" s="159">
        <f>J193</f>
        <v>0</v>
      </c>
      <c r="K83" s="160"/>
    </row>
    <row r="84" spans="2:11" s="7" customFormat="1" ht="24.95" customHeight="1">
      <c r="B84" s="147"/>
      <c r="C84" s="148"/>
      <c r="D84" s="149" t="s">
        <v>121</v>
      </c>
      <c r="E84" s="150"/>
      <c r="F84" s="150"/>
      <c r="G84" s="150"/>
      <c r="H84" s="150"/>
      <c r="I84" s="151"/>
      <c r="J84" s="152">
        <f>J197</f>
        <v>0</v>
      </c>
      <c r="K84" s="153"/>
    </row>
    <row r="85" spans="2:11" s="8" customFormat="1" ht="19.899999999999999" customHeight="1">
      <c r="B85" s="154"/>
      <c r="C85" s="155"/>
      <c r="D85" s="156" t="s">
        <v>671</v>
      </c>
      <c r="E85" s="157"/>
      <c r="F85" s="157"/>
      <c r="G85" s="157"/>
      <c r="H85" s="157"/>
      <c r="I85" s="158"/>
      <c r="J85" s="159">
        <f>J198</f>
        <v>0</v>
      </c>
      <c r="K85" s="160"/>
    </row>
    <row r="86" spans="2:11" s="7" customFormat="1" ht="24.95" customHeight="1">
      <c r="B86" s="147"/>
      <c r="C86" s="148"/>
      <c r="D86" s="149" t="s">
        <v>672</v>
      </c>
      <c r="E86" s="150"/>
      <c r="F86" s="150"/>
      <c r="G86" s="150"/>
      <c r="H86" s="150"/>
      <c r="I86" s="151"/>
      <c r="J86" s="152">
        <f>J202</f>
        <v>0</v>
      </c>
      <c r="K86" s="153"/>
    </row>
    <row r="87" spans="2:11" s="8" customFormat="1" ht="19.899999999999999" customHeight="1">
      <c r="B87" s="154"/>
      <c r="C87" s="155"/>
      <c r="D87" s="156" t="s">
        <v>673</v>
      </c>
      <c r="E87" s="157"/>
      <c r="F87" s="157"/>
      <c r="G87" s="157"/>
      <c r="H87" s="157"/>
      <c r="I87" s="158"/>
      <c r="J87" s="159">
        <f>J203</f>
        <v>0</v>
      </c>
      <c r="K87" s="160"/>
    </row>
    <row r="88" spans="2:11" s="7" customFormat="1" ht="24.95" customHeight="1">
      <c r="B88" s="147"/>
      <c r="C88" s="148"/>
      <c r="D88" s="149" t="s">
        <v>674</v>
      </c>
      <c r="E88" s="150"/>
      <c r="F88" s="150"/>
      <c r="G88" s="150"/>
      <c r="H88" s="150"/>
      <c r="I88" s="151"/>
      <c r="J88" s="152">
        <f>J207</f>
        <v>0</v>
      </c>
      <c r="K88" s="153"/>
    </row>
    <row r="89" spans="2:11" s="8" customFormat="1" ht="19.899999999999999" customHeight="1">
      <c r="B89" s="154"/>
      <c r="C89" s="155"/>
      <c r="D89" s="156" t="s">
        <v>675</v>
      </c>
      <c r="E89" s="157"/>
      <c r="F89" s="157"/>
      <c r="G89" s="157"/>
      <c r="H89" s="157"/>
      <c r="I89" s="158"/>
      <c r="J89" s="159">
        <f>J208</f>
        <v>0</v>
      </c>
      <c r="K89" s="160"/>
    </row>
    <row r="90" spans="2:11" s="7" customFormat="1" ht="24.95" customHeight="1">
      <c r="B90" s="147"/>
      <c r="C90" s="148"/>
      <c r="D90" s="149" t="s">
        <v>676</v>
      </c>
      <c r="E90" s="150"/>
      <c r="F90" s="150"/>
      <c r="G90" s="150"/>
      <c r="H90" s="150"/>
      <c r="I90" s="151"/>
      <c r="J90" s="152">
        <f>J215</f>
        <v>0</v>
      </c>
      <c r="K90" s="153"/>
    </row>
    <row r="91" spans="2:11" s="8" customFormat="1" ht="19.899999999999999" customHeight="1">
      <c r="B91" s="154"/>
      <c r="C91" s="155"/>
      <c r="D91" s="156" t="s">
        <v>677</v>
      </c>
      <c r="E91" s="157"/>
      <c r="F91" s="157"/>
      <c r="G91" s="157"/>
      <c r="H91" s="157"/>
      <c r="I91" s="158"/>
      <c r="J91" s="159">
        <f>J216</f>
        <v>0</v>
      </c>
      <c r="K91" s="160"/>
    </row>
    <row r="92" spans="2:11" s="7" customFormat="1" ht="24.95" customHeight="1">
      <c r="B92" s="147"/>
      <c r="C92" s="148"/>
      <c r="D92" s="149" t="s">
        <v>678</v>
      </c>
      <c r="E92" s="150"/>
      <c r="F92" s="150"/>
      <c r="G92" s="150"/>
      <c r="H92" s="150"/>
      <c r="I92" s="151"/>
      <c r="J92" s="152">
        <f>J219</f>
        <v>0</v>
      </c>
      <c r="K92" s="153"/>
    </row>
    <row r="93" spans="2:11" s="8" customFormat="1" ht="19.899999999999999" customHeight="1">
      <c r="B93" s="154"/>
      <c r="C93" s="155"/>
      <c r="D93" s="156" t="s">
        <v>122</v>
      </c>
      <c r="E93" s="157"/>
      <c r="F93" s="157"/>
      <c r="G93" s="157"/>
      <c r="H93" s="157"/>
      <c r="I93" s="158"/>
      <c r="J93" s="159">
        <f>J220</f>
        <v>0</v>
      </c>
      <c r="K93" s="160"/>
    </row>
    <row r="94" spans="2:11" s="7" customFormat="1" ht="24.95" customHeight="1">
      <c r="B94" s="147"/>
      <c r="C94" s="148"/>
      <c r="D94" s="149" t="s">
        <v>123</v>
      </c>
      <c r="E94" s="150"/>
      <c r="F94" s="150"/>
      <c r="G94" s="150"/>
      <c r="H94" s="150"/>
      <c r="I94" s="151"/>
      <c r="J94" s="152">
        <f>J226</f>
        <v>0</v>
      </c>
      <c r="K94" s="153"/>
    </row>
    <row r="95" spans="2:11" s="8" customFormat="1" ht="19.899999999999999" customHeight="1">
      <c r="B95" s="154"/>
      <c r="C95" s="155"/>
      <c r="D95" s="156" t="s">
        <v>679</v>
      </c>
      <c r="E95" s="157"/>
      <c r="F95" s="157"/>
      <c r="G95" s="157"/>
      <c r="H95" s="157"/>
      <c r="I95" s="158"/>
      <c r="J95" s="159">
        <f>J227</f>
        <v>0</v>
      </c>
      <c r="K95" s="160"/>
    </row>
    <row r="96" spans="2:11" s="8" customFormat="1" ht="19.899999999999999" customHeight="1">
      <c r="B96" s="154"/>
      <c r="C96" s="155"/>
      <c r="D96" s="156" t="s">
        <v>680</v>
      </c>
      <c r="E96" s="157"/>
      <c r="F96" s="157"/>
      <c r="G96" s="157"/>
      <c r="H96" s="157"/>
      <c r="I96" s="158"/>
      <c r="J96" s="159">
        <f>J232</f>
        <v>0</v>
      </c>
      <c r="K96" s="160"/>
    </row>
    <row r="97" spans="2:12" s="8" customFormat="1" ht="19.899999999999999" customHeight="1">
      <c r="B97" s="154"/>
      <c r="C97" s="155"/>
      <c r="D97" s="156" t="s">
        <v>681</v>
      </c>
      <c r="E97" s="157"/>
      <c r="F97" s="157"/>
      <c r="G97" s="157"/>
      <c r="H97" s="157"/>
      <c r="I97" s="158"/>
      <c r="J97" s="159">
        <f>J233</f>
        <v>0</v>
      </c>
      <c r="K97" s="160"/>
    </row>
    <row r="98" spans="2:12" s="7" customFormat="1" ht="24.95" customHeight="1">
      <c r="B98" s="147"/>
      <c r="C98" s="148"/>
      <c r="D98" s="149" t="s">
        <v>682</v>
      </c>
      <c r="E98" s="150"/>
      <c r="F98" s="150"/>
      <c r="G98" s="150"/>
      <c r="H98" s="150"/>
      <c r="I98" s="151"/>
      <c r="J98" s="152">
        <f>J237</f>
        <v>0</v>
      </c>
      <c r="K98" s="153"/>
    </row>
    <row r="99" spans="2:12" s="8" customFormat="1" ht="19.899999999999999" customHeight="1">
      <c r="B99" s="154"/>
      <c r="C99" s="155"/>
      <c r="D99" s="156" t="s">
        <v>683</v>
      </c>
      <c r="E99" s="157"/>
      <c r="F99" s="157"/>
      <c r="G99" s="157"/>
      <c r="H99" s="157"/>
      <c r="I99" s="158"/>
      <c r="J99" s="159">
        <f>J238</f>
        <v>0</v>
      </c>
      <c r="K99" s="160"/>
    </row>
    <row r="100" spans="2:12" s="7" customFormat="1" ht="24.95" customHeight="1">
      <c r="B100" s="147"/>
      <c r="C100" s="148"/>
      <c r="D100" s="149" t="s">
        <v>684</v>
      </c>
      <c r="E100" s="150"/>
      <c r="F100" s="150"/>
      <c r="G100" s="150"/>
      <c r="H100" s="150"/>
      <c r="I100" s="151"/>
      <c r="J100" s="152">
        <f>J240</f>
        <v>0</v>
      </c>
      <c r="K100" s="153"/>
    </row>
    <row r="101" spans="2:12" s="8" customFormat="1" ht="19.899999999999999" customHeight="1">
      <c r="B101" s="154"/>
      <c r="C101" s="155"/>
      <c r="D101" s="156" t="s">
        <v>685</v>
      </c>
      <c r="E101" s="157"/>
      <c r="F101" s="157"/>
      <c r="G101" s="157"/>
      <c r="H101" s="157"/>
      <c r="I101" s="158"/>
      <c r="J101" s="159">
        <f>J241</f>
        <v>0</v>
      </c>
      <c r="K101" s="160"/>
    </row>
    <row r="102" spans="2:12" s="7" customFormat="1" ht="24.95" customHeight="1">
      <c r="B102" s="147"/>
      <c r="C102" s="148"/>
      <c r="D102" s="149" t="s">
        <v>686</v>
      </c>
      <c r="E102" s="150"/>
      <c r="F102" s="150"/>
      <c r="G102" s="150"/>
      <c r="H102" s="150"/>
      <c r="I102" s="151"/>
      <c r="J102" s="152">
        <f>J244</f>
        <v>0</v>
      </c>
      <c r="K102" s="153"/>
    </row>
    <row r="103" spans="2:12" s="1" customFormat="1" ht="21.75" customHeight="1">
      <c r="B103" s="39"/>
      <c r="C103" s="40"/>
      <c r="D103" s="40"/>
      <c r="E103" s="40"/>
      <c r="F103" s="40"/>
      <c r="G103" s="40"/>
      <c r="H103" s="40"/>
      <c r="I103" s="116"/>
      <c r="J103" s="40"/>
      <c r="K103" s="43"/>
    </row>
    <row r="104" spans="2:12" s="1" customFormat="1" ht="6.95" customHeight="1">
      <c r="B104" s="54"/>
      <c r="C104" s="55"/>
      <c r="D104" s="55"/>
      <c r="E104" s="55"/>
      <c r="F104" s="55"/>
      <c r="G104" s="55"/>
      <c r="H104" s="55"/>
      <c r="I104" s="137"/>
      <c r="J104" s="55"/>
      <c r="K104" s="56"/>
    </row>
    <row r="108" spans="2:12" s="1" customFormat="1" ht="6.95" customHeight="1">
      <c r="B108" s="57"/>
      <c r="C108" s="58"/>
      <c r="D108" s="58"/>
      <c r="E108" s="58"/>
      <c r="F108" s="58"/>
      <c r="G108" s="58"/>
      <c r="H108" s="58"/>
      <c r="I108" s="140"/>
      <c r="J108" s="58"/>
      <c r="K108" s="58"/>
      <c r="L108" s="59"/>
    </row>
    <row r="109" spans="2:12" s="1" customFormat="1" ht="36.950000000000003" customHeight="1">
      <c r="B109" s="39"/>
      <c r="C109" s="60" t="s">
        <v>124</v>
      </c>
      <c r="D109" s="61"/>
      <c r="E109" s="61"/>
      <c r="F109" s="61"/>
      <c r="G109" s="61"/>
      <c r="H109" s="61"/>
      <c r="I109" s="161"/>
      <c r="J109" s="61"/>
      <c r="K109" s="61"/>
      <c r="L109" s="59"/>
    </row>
    <row r="110" spans="2:12" s="1" customFormat="1" ht="6.95" customHeight="1">
      <c r="B110" s="39"/>
      <c r="C110" s="61"/>
      <c r="D110" s="61"/>
      <c r="E110" s="61"/>
      <c r="F110" s="61"/>
      <c r="G110" s="61"/>
      <c r="H110" s="61"/>
      <c r="I110" s="161"/>
      <c r="J110" s="61"/>
      <c r="K110" s="61"/>
      <c r="L110" s="59"/>
    </row>
    <row r="111" spans="2:12" s="1" customFormat="1" ht="14.45" customHeight="1">
      <c r="B111" s="39"/>
      <c r="C111" s="63" t="s">
        <v>18</v>
      </c>
      <c r="D111" s="61"/>
      <c r="E111" s="61"/>
      <c r="F111" s="61"/>
      <c r="G111" s="61"/>
      <c r="H111" s="61"/>
      <c r="I111" s="161"/>
      <c r="J111" s="61"/>
      <c r="K111" s="61"/>
      <c r="L111" s="59"/>
    </row>
    <row r="112" spans="2:12" s="1" customFormat="1" ht="16.5" customHeight="1">
      <c r="B112" s="39"/>
      <c r="C112" s="61"/>
      <c r="D112" s="61"/>
      <c r="E112" s="367" t="str">
        <f>E7</f>
        <v>STAVEBNÍ ÚPRAVY OBJEKTU DPO VOZOVNA PRO TRAMVAJOVÝ SIMULÁTOR</v>
      </c>
      <c r="F112" s="368"/>
      <c r="G112" s="368"/>
      <c r="H112" s="368"/>
      <c r="I112" s="161"/>
      <c r="J112" s="61"/>
      <c r="K112" s="61"/>
      <c r="L112" s="59"/>
    </row>
    <row r="113" spans="2:65" s="1" customFormat="1" ht="14.45" customHeight="1">
      <c r="B113" s="39"/>
      <c r="C113" s="63" t="s">
        <v>105</v>
      </c>
      <c r="D113" s="61"/>
      <c r="E113" s="61"/>
      <c r="F113" s="61"/>
      <c r="G113" s="61"/>
      <c r="H113" s="61"/>
      <c r="I113" s="161"/>
      <c r="J113" s="61"/>
      <c r="K113" s="61"/>
      <c r="L113" s="59"/>
    </row>
    <row r="114" spans="2:65" s="1" customFormat="1" ht="17.25" customHeight="1">
      <c r="B114" s="39"/>
      <c r="C114" s="61"/>
      <c r="D114" s="61"/>
      <c r="E114" s="342" t="str">
        <f>E9</f>
        <v>STAVEBNÍ ČÁST - HSV+PSV</v>
      </c>
      <c r="F114" s="369"/>
      <c r="G114" s="369"/>
      <c r="H114" s="369"/>
      <c r="I114" s="161"/>
      <c r="J114" s="61"/>
      <c r="K114" s="61"/>
      <c r="L114" s="59"/>
    </row>
    <row r="115" spans="2:65" s="1" customFormat="1" ht="6.95" customHeight="1">
      <c r="B115" s="39"/>
      <c r="C115" s="61"/>
      <c r="D115" s="61"/>
      <c r="E115" s="61"/>
      <c r="F115" s="61"/>
      <c r="G115" s="61"/>
      <c r="H115" s="61"/>
      <c r="I115" s="161"/>
      <c r="J115" s="61"/>
      <c r="K115" s="61"/>
      <c r="L115" s="59"/>
    </row>
    <row r="116" spans="2:65" s="1" customFormat="1" ht="18" customHeight="1">
      <c r="B116" s="39"/>
      <c r="C116" s="63" t="s">
        <v>23</v>
      </c>
      <c r="D116" s="61"/>
      <c r="E116" s="61"/>
      <c r="F116" s="162" t="str">
        <f>F12</f>
        <v>OSTRAVA - PORUBA</v>
      </c>
      <c r="G116" s="61"/>
      <c r="H116" s="61"/>
      <c r="I116" s="163" t="s">
        <v>25</v>
      </c>
      <c r="J116" s="71" t="str">
        <f>IF(J12="","",J12)</f>
        <v>3. 8. 2020</v>
      </c>
      <c r="K116" s="61"/>
      <c r="L116" s="59"/>
    </row>
    <row r="117" spans="2:65" s="1" customFormat="1" ht="6.95" customHeight="1">
      <c r="B117" s="39"/>
      <c r="C117" s="61"/>
      <c r="D117" s="61"/>
      <c r="E117" s="61"/>
      <c r="F117" s="61"/>
      <c r="G117" s="61"/>
      <c r="H117" s="61"/>
      <c r="I117" s="161"/>
      <c r="J117" s="61"/>
      <c r="K117" s="61"/>
      <c r="L117" s="59"/>
    </row>
    <row r="118" spans="2:65" s="1" customFormat="1">
      <c r="B118" s="39"/>
      <c r="C118" s="63" t="s">
        <v>27</v>
      </c>
      <c r="D118" s="61"/>
      <c r="E118" s="61"/>
      <c r="F118" s="162" t="str">
        <f>E15</f>
        <v>DPO</v>
      </c>
      <c r="G118" s="61"/>
      <c r="H118" s="61"/>
      <c r="I118" s="163" t="s">
        <v>33</v>
      </c>
      <c r="J118" s="162" t="str">
        <f>E21</f>
        <v>SPAN s.r.o.</v>
      </c>
      <c r="K118" s="61"/>
      <c r="L118" s="59"/>
    </row>
    <row r="119" spans="2:65" s="1" customFormat="1" ht="14.45" customHeight="1">
      <c r="B119" s="39"/>
      <c r="C119" s="63" t="s">
        <v>31</v>
      </c>
      <c r="D119" s="61"/>
      <c r="E119" s="61"/>
      <c r="F119" s="162" t="str">
        <f>IF(E18="","",E18)</f>
        <v/>
      </c>
      <c r="G119" s="61"/>
      <c r="H119" s="61"/>
      <c r="I119" s="161"/>
      <c r="J119" s="61"/>
      <c r="K119" s="61"/>
      <c r="L119" s="59"/>
    </row>
    <row r="120" spans="2:65" s="1" customFormat="1" ht="10.35" customHeight="1">
      <c r="B120" s="39"/>
      <c r="C120" s="61"/>
      <c r="D120" s="61"/>
      <c r="E120" s="61"/>
      <c r="F120" s="61"/>
      <c r="G120" s="61"/>
      <c r="H120" s="61"/>
      <c r="I120" s="161"/>
      <c r="J120" s="61"/>
      <c r="K120" s="61"/>
      <c r="L120" s="59"/>
    </row>
    <row r="121" spans="2:65" s="9" customFormat="1" ht="29.25" customHeight="1">
      <c r="B121" s="164"/>
      <c r="C121" s="165" t="s">
        <v>125</v>
      </c>
      <c r="D121" s="166" t="s">
        <v>56</v>
      </c>
      <c r="E121" s="166" t="s">
        <v>52</v>
      </c>
      <c r="F121" s="166" t="s">
        <v>126</v>
      </c>
      <c r="G121" s="166" t="s">
        <v>127</v>
      </c>
      <c r="H121" s="166" t="s">
        <v>128</v>
      </c>
      <c r="I121" s="167" t="s">
        <v>129</v>
      </c>
      <c r="J121" s="166" t="s">
        <v>111</v>
      </c>
      <c r="K121" s="168" t="s">
        <v>130</v>
      </c>
      <c r="L121" s="169"/>
      <c r="M121" s="79" t="s">
        <v>131</v>
      </c>
      <c r="N121" s="80" t="s">
        <v>41</v>
      </c>
      <c r="O121" s="80" t="s">
        <v>132</v>
      </c>
      <c r="P121" s="80" t="s">
        <v>133</v>
      </c>
      <c r="Q121" s="80" t="s">
        <v>134</v>
      </c>
      <c r="R121" s="80" t="s">
        <v>135</v>
      </c>
      <c r="S121" s="80" t="s">
        <v>136</v>
      </c>
      <c r="T121" s="81" t="s">
        <v>137</v>
      </c>
    </row>
    <row r="122" spans="2:65" s="1" customFormat="1" ht="29.25" customHeight="1">
      <c r="B122" s="39"/>
      <c r="C122" s="85" t="s">
        <v>112</v>
      </c>
      <c r="D122" s="61"/>
      <c r="E122" s="61"/>
      <c r="F122" s="61"/>
      <c r="G122" s="61"/>
      <c r="H122" s="61"/>
      <c r="I122" s="161"/>
      <c r="J122" s="170">
        <f>BK122</f>
        <v>0</v>
      </c>
      <c r="K122" s="61"/>
      <c r="L122" s="59"/>
      <c r="M122" s="82"/>
      <c r="N122" s="83"/>
      <c r="O122" s="83"/>
      <c r="P122" s="171">
        <f>P123+P124+P132+P136+P145+P150+P155+P158+P161+P165+P169+P176+P180+P182+P192+P197+P202+P207+P215+P219+P226+P237+P240+P244</f>
        <v>0</v>
      </c>
      <c r="Q122" s="83"/>
      <c r="R122" s="171">
        <f>R123+R124+R132+R136+R145+R150+R155+R158+R161+R165+R169+R176+R180+R182+R192+R197+R202+R207+R215+R219+R226+R237+R240+R244</f>
        <v>89.66987444999998</v>
      </c>
      <c r="S122" s="83"/>
      <c r="T122" s="172">
        <f>T123+T124+T132+T136+T145+T150+T155+T158+T161+T165+T169+T176+T180+T182+T192+T197+T202+T207+T215+T219+T226+T237+T240+T244</f>
        <v>0</v>
      </c>
      <c r="AT122" s="22" t="s">
        <v>70</v>
      </c>
      <c r="AU122" s="22" t="s">
        <v>113</v>
      </c>
      <c r="BK122" s="173">
        <f>BK123+BK124+BK132+BK136+BK145+BK150+BK155+BK158+BK161+BK165+BK169+BK176+BK180+BK182+BK192+BK197+BK202+BK207+BK215+BK219+BK226+BK237+BK240+BK244</f>
        <v>0</v>
      </c>
    </row>
    <row r="123" spans="2:65" s="1" customFormat="1" ht="16.5" customHeight="1">
      <c r="B123" s="39"/>
      <c r="C123" s="174" t="s">
        <v>71</v>
      </c>
      <c r="D123" s="174" t="s">
        <v>138</v>
      </c>
      <c r="E123" s="175" t="s">
        <v>139</v>
      </c>
      <c r="F123" s="176" t="s">
        <v>140</v>
      </c>
      <c r="G123" s="177" t="s">
        <v>141</v>
      </c>
      <c r="H123" s="178">
        <v>0</v>
      </c>
      <c r="I123" s="179"/>
      <c r="J123" s="180">
        <f>ROUND(I123*H123,2)</f>
        <v>0</v>
      </c>
      <c r="K123" s="176" t="s">
        <v>21</v>
      </c>
      <c r="L123" s="59"/>
      <c r="M123" s="181" t="s">
        <v>21</v>
      </c>
      <c r="N123" s="182" t="s">
        <v>42</v>
      </c>
      <c r="O123" s="40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AR123" s="22" t="s">
        <v>142</v>
      </c>
      <c r="AT123" s="22" t="s">
        <v>138</v>
      </c>
      <c r="AU123" s="22" t="s">
        <v>71</v>
      </c>
      <c r="AY123" s="22" t="s">
        <v>143</v>
      </c>
      <c r="BE123" s="185">
        <f>IF(N123="základní",J123,0)</f>
        <v>0</v>
      </c>
      <c r="BF123" s="185">
        <f>IF(N123="snížená",J123,0)</f>
        <v>0</v>
      </c>
      <c r="BG123" s="185">
        <f>IF(N123="zákl. přenesená",J123,0)</f>
        <v>0</v>
      </c>
      <c r="BH123" s="185">
        <f>IF(N123="sníž. přenesená",J123,0)</f>
        <v>0</v>
      </c>
      <c r="BI123" s="185">
        <f>IF(N123="nulová",J123,0)</f>
        <v>0</v>
      </c>
      <c r="BJ123" s="22" t="s">
        <v>79</v>
      </c>
      <c r="BK123" s="185">
        <f>ROUND(I123*H123,2)</f>
        <v>0</v>
      </c>
      <c r="BL123" s="22" t="s">
        <v>142</v>
      </c>
      <c r="BM123" s="22" t="s">
        <v>81</v>
      </c>
    </row>
    <row r="124" spans="2:65" s="10" customFormat="1" ht="37.35" customHeight="1">
      <c r="B124" s="186"/>
      <c r="C124" s="187"/>
      <c r="D124" s="188" t="s">
        <v>70</v>
      </c>
      <c r="E124" s="189" t="s">
        <v>144</v>
      </c>
      <c r="F124" s="189" t="s">
        <v>145</v>
      </c>
      <c r="G124" s="187"/>
      <c r="H124" s="187"/>
      <c r="I124" s="190"/>
      <c r="J124" s="191">
        <f>BK124</f>
        <v>0</v>
      </c>
      <c r="K124" s="187"/>
      <c r="L124" s="192"/>
      <c r="M124" s="193"/>
      <c r="N124" s="194"/>
      <c r="O124" s="194"/>
      <c r="P124" s="195">
        <f>P125</f>
        <v>0</v>
      </c>
      <c r="Q124" s="194"/>
      <c r="R124" s="195">
        <f>R125</f>
        <v>0</v>
      </c>
      <c r="S124" s="194"/>
      <c r="T124" s="196">
        <f>T125</f>
        <v>0</v>
      </c>
      <c r="AR124" s="197" t="s">
        <v>79</v>
      </c>
      <c r="AT124" s="198" t="s">
        <v>70</v>
      </c>
      <c r="AU124" s="198" t="s">
        <v>71</v>
      </c>
      <c r="AY124" s="197" t="s">
        <v>143</v>
      </c>
      <c r="BK124" s="199">
        <f>BK125</f>
        <v>0</v>
      </c>
    </row>
    <row r="125" spans="2:65" s="10" customFormat="1" ht="19.899999999999999" customHeight="1">
      <c r="B125" s="186"/>
      <c r="C125" s="187"/>
      <c r="D125" s="188" t="s">
        <v>70</v>
      </c>
      <c r="E125" s="200" t="s">
        <v>687</v>
      </c>
      <c r="F125" s="200" t="s">
        <v>688</v>
      </c>
      <c r="G125" s="187"/>
      <c r="H125" s="187"/>
      <c r="I125" s="190"/>
      <c r="J125" s="201">
        <f>BK125</f>
        <v>0</v>
      </c>
      <c r="K125" s="187"/>
      <c r="L125" s="192"/>
      <c r="M125" s="193"/>
      <c r="N125" s="194"/>
      <c r="O125" s="194"/>
      <c r="P125" s="195">
        <f>SUM(P126:P131)</f>
        <v>0</v>
      </c>
      <c r="Q125" s="194"/>
      <c r="R125" s="195">
        <f>SUM(R126:R131)</f>
        <v>0</v>
      </c>
      <c r="S125" s="194"/>
      <c r="T125" s="196">
        <f>SUM(T126:T131)</f>
        <v>0</v>
      </c>
      <c r="AR125" s="197" t="s">
        <v>79</v>
      </c>
      <c r="AT125" s="198" t="s">
        <v>70</v>
      </c>
      <c r="AU125" s="198" t="s">
        <v>79</v>
      </c>
      <c r="AY125" s="197" t="s">
        <v>143</v>
      </c>
      <c r="BK125" s="199">
        <f>SUM(BK126:BK131)</f>
        <v>0</v>
      </c>
    </row>
    <row r="126" spans="2:65" s="1" customFormat="1" ht="16.5" customHeight="1">
      <c r="B126" s="39"/>
      <c r="C126" s="174" t="s">
        <v>71</v>
      </c>
      <c r="D126" s="174" t="s">
        <v>138</v>
      </c>
      <c r="E126" s="175" t="s">
        <v>689</v>
      </c>
      <c r="F126" s="176" t="s">
        <v>690</v>
      </c>
      <c r="G126" s="177" t="s">
        <v>150</v>
      </c>
      <c r="H126" s="178">
        <v>8</v>
      </c>
      <c r="I126" s="179"/>
      <c r="J126" s="180">
        <f t="shared" ref="J126:J131" si="0">ROUND(I126*H126,2)</f>
        <v>0</v>
      </c>
      <c r="K126" s="176" t="s">
        <v>21</v>
      </c>
      <c r="L126" s="59"/>
      <c r="M126" s="181" t="s">
        <v>21</v>
      </c>
      <c r="N126" s="182" t="s">
        <v>42</v>
      </c>
      <c r="O126" s="40"/>
      <c r="P126" s="183">
        <f t="shared" ref="P126:P131" si="1">O126*H126</f>
        <v>0</v>
      </c>
      <c r="Q126" s="183">
        <v>0</v>
      </c>
      <c r="R126" s="183">
        <f t="shared" ref="R126:R131" si="2">Q126*H126</f>
        <v>0</v>
      </c>
      <c r="S126" s="183">
        <v>0</v>
      </c>
      <c r="T126" s="184">
        <f t="shared" ref="T126:T131" si="3">S126*H126</f>
        <v>0</v>
      </c>
      <c r="AR126" s="22" t="s">
        <v>142</v>
      </c>
      <c r="AT126" s="22" t="s">
        <v>138</v>
      </c>
      <c r="AU126" s="22" t="s">
        <v>81</v>
      </c>
      <c r="AY126" s="22" t="s">
        <v>143</v>
      </c>
      <c r="BE126" s="185">
        <f t="shared" ref="BE126:BE131" si="4">IF(N126="základní",J126,0)</f>
        <v>0</v>
      </c>
      <c r="BF126" s="185">
        <f t="shared" ref="BF126:BF131" si="5">IF(N126="snížená",J126,0)</f>
        <v>0</v>
      </c>
      <c r="BG126" s="185">
        <f t="shared" ref="BG126:BG131" si="6">IF(N126="zákl. přenesená",J126,0)</f>
        <v>0</v>
      </c>
      <c r="BH126" s="185">
        <f t="shared" ref="BH126:BH131" si="7">IF(N126="sníž. přenesená",J126,0)</f>
        <v>0</v>
      </c>
      <c r="BI126" s="185">
        <f t="shared" ref="BI126:BI131" si="8">IF(N126="nulová",J126,0)</f>
        <v>0</v>
      </c>
      <c r="BJ126" s="22" t="s">
        <v>79</v>
      </c>
      <c r="BK126" s="185">
        <f t="shared" ref="BK126:BK131" si="9">ROUND(I126*H126,2)</f>
        <v>0</v>
      </c>
      <c r="BL126" s="22" t="s">
        <v>142</v>
      </c>
      <c r="BM126" s="22" t="s">
        <v>142</v>
      </c>
    </row>
    <row r="127" spans="2:65" s="1" customFormat="1" ht="16.5" customHeight="1">
      <c r="B127" s="39"/>
      <c r="C127" s="174" t="s">
        <v>71</v>
      </c>
      <c r="D127" s="174" t="s">
        <v>138</v>
      </c>
      <c r="E127" s="175" t="s">
        <v>691</v>
      </c>
      <c r="F127" s="176" t="s">
        <v>692</v>
      </c>
      <c r="G127" s="177" t="s">
        <v>150</v>
      </c>
      <c r="H127" s="178">
        <v>2</v>
      </c>
      <c r="I127" s="179"/>
      <c r="J127" s="180">
        <f t="shared" si="0"/>
        <v>0</v>
      </c>
      <c r="K127" s="176" t="s">
        <v>21</v>
      </c>
      <c r="L127" s="59"/>
      <c r="M127" s="181" t="s">
        <v>21</v>
      </c>
      <c r="N127" s="182" t="s">
        <v>42</v>
      </c>
      <c r="O127" s="40"/>
      <c r="P127" s="183">
        <f t="shared" si="1"/>
        <v>0</v>
      </c>
      <c r="Q127" s="183">
        <v>0</v>
      </c>
      <c r="R127" s="183">
        <f t="shared" si="2"/>
        <v>0</v>
      </c>
      <c r="S127" s="183">
        <v>0</v>
      </c>
      <c r="T127" s="184">
        <f t="shared" si="3"/>
        <v>0</v>
      </c>
      <c r="AR127" s="22" t="s">
        <v>142</v>
      </c>
      <c r="AT127" s="22" t="s">
        <v>138</v>
      </c>
      <c r="AU127" s="22" t="s">
        <v>81</v>
      </c>
      <c r="AY127" s="22" t="s">
        <v>143</v>
      </c>
      <c r="BE127" s="185">
        <f t="shared" si="4"/>
        <v>0</v>
      </c>
      <c r="BF127" s="185">
        <f t="shared" si="5"/>
        <v>0</v>
      </c>
      <c r="BG127" s="185">
        <f t="shared" si="6"/>
        <v>0</v>
      </c>
      <c r="BH127" s="185">
        <f t="shared" si="7"/>
        <v>0</v>
      </c>
      <c r="BI127" s="185">
        <f t="shared" si="8"/>
        <v>0</v>
      </c>
      <c r="BJ127" s="22" t="s">
        <v>79</v>
      </c>
      <c r="BK127" s="185">
        <f t="shared" si="9"/>
        <v>0</v>
      </c>
      <c r="BL127" s="22" t="s">
        <v>142</v>
      </c>
      <c r="BM127" s="22" t="s">
        <v>154</v>
      </c>
    </row>
    <row r="128" spans="2:65" s="1" customFormat="1" ht="16.5" customHeight="1">
      <c r="B128" s="39"/>
      <c r="C128" s="174" t="s">
        <v>71</v>
      </c>
      <c r="D128" s="174" t="s">
        <v>138</v>
      </c>
      <c r="E128" s="175" t="s">
        <v>693</v>
      </c>
      <c r="F128" s="176" t="s">
        <v>694</v>
      </c>
      <c r="G128" s="177" t="s">
        <v>150</v>
      </c>
      <c r="H128" s="178">
        <v>10</v>
      </c>
      <c r="I128" s="179"/>
      <c r="J128" s="180">
        <f t="shared" si="0"/>
        <v>0</v>
      </c>
      <c r="K128" s="176" t="s">
        <v>21</v>
      </c>
      <c r="L128" s="59"/>
      <c r="M128" s="181" t="s">
        <v>21</v>
      </c>
      <c r="N128" s="182" t="s">
        <v>42</v>
      </c>
      <c r="O128" s="40"/>
      <c r="P128" s="183">
        <f t="shared" si="1"/>
        <v>0</v>
      </c>
      <c r="Q128" s="183">
        <v>0</v>
      </c>
      <c r="R128" s="183">
        <f t="shared" si="2"/>
        <v>0</v>
      </c>
      <c r="S128" s="183">
        <v>0</v>
      </c>
      <c r="T128" s="184">
        <f t="shared" si="3"/>
        <v>0</v>
      </c>
      <c r="AR128" s="22" t="s">
        <v>142</v>
      </c>
      <c r="AT128" s="22" t="s">
        <v>138</v>
      </c>
      <c r="AU128" s="22" t="s">
        <v>81</v>
      </c>
      <c r="AY128" s="22" t="s">
        <v>143</v>
      </c>
      <c r="BE128" s="185">
        <f t="shared" si="4"/>
        <v>0</v>
      </c>
      <c r="BF128" s="185">
        <f t="shared" si="5"/>
        <v>0</v>
      </c>
      <c r="BG128" s="185">
        <f t="shared" si="6"/>
        <v>0</v>
      </c>
      <c r="BH128" s="185">
        <f t="shared" si="7"/>
        <v>0</v>
      </c>
      <c r="BI128" s="185">
        <f t="shared" si="8"/>
        <v>0</v>
      </c>
      <c r="BJ128" s="22" t="s">
        <v>79</v>
      </c>
      <c r="BK128" s="185">
        <f t="shared" si="9"/>
        <v>0</v>
      </c>
      <c r="BL128" s="22" t="s">
        <v>142</v>
      </c>
      <c r="BM128" s="22" t="s">
        <v>158</v>
      </c>
    </row>
    <row r="129" spans="2:65" s="1" customFormat="1" ht="16.5" customHeight="1">
      <c r="B129" s="39"/>
      <c r="C129" s="174" t="s">
        <v>71</v>
      </c>
      <c r="D129" s="174" t="s">
        <v>138</v>
      </c>
      <c r="E129" s="175" t="s">
        <v>695</v>
      </c>
      <c r="F129" s="176" t="s">
        <v>696</v>
      </c>
      <c r="G129" s="177" t="s">
        <v>150</v>
      </c>
      <c r="H129" s="178">
        <v>21.088000000000001</v>
      </c>
      <c r="I129" s="179"/>
      <c r="J129" s="180">
        <f t="shared" si="0"/>
        <v>0</v>
      </c>
      <c r="K129" s="176" t="s">
        <v>21</v>
      </c>
      <c r="L129" s="59"/>
      <c r="M129" s="181" t="s">
        <v>21</v>
      </c>
      <c r="N129" s="182" t="s">
        <v>42</v>
      </c>
      <c r="O129" s="40"/>
      <c r="P129" s="183">
        <f t="shared" si="1"/>
        <v>0</v>
      </c>
      <c r="Q129" s="183">
        <v>0</v>
      </c>
      <c r="R129" s="183">
        <f t="shared" si="2"/>
        <v>0</v>
      </c>
      <c r="S129" s="183">
        <v>0</v>
      </c>
      <c r="T129" s="184">
        <f t="shared" si="3"/>
        <v>0</v>
      </c>
      <c r="AR129" s="22" t="s">
        <v>142</v>
      </c>
      <c r="AT129" s="22" t="s">
        <v>138</v>
      </c>
      <c r="AU129" s="22" t="s">
        <v>81</v>
      </c>
      <c r="AY129" s="22" t="s">
        <v>143</v>
      </c>
      <c r="BE129" s="185">
        <f t="shared" si="4"/>
        <v>0</v>
      </c>
      <c r="BF129" s="185">
        <f t="shared" si="5"/>
        <v>0</v>
      </c>
      <c r="BG129" s="185">
        <f t="shared" si="6"/>
        <v>0</v>
      </c>
      <c r="BH129" s="185">
        <f t="shared" si="7"/>
        <v>0</v>
      </c>
      <c r="BI129" s="185">
        <f t="shared" si="8"/>
        <v>0</v>
      </c>
      <c r="BJ129" s="22" t="s">
        <v>79</v>
      </c>
      <c r="BK129" s="185">
        <f t="shared" si="9"/>
        <v>0</v>
      </c>
      <c r="BL129" s="22" t="s">
        <v>142</v>
      </c>
      <c r="BM129" s="22" t="s">
        <v>164</v>
      </c>
    </row>
    <row r="130" spans="2:65" s="1" customFormat="1" ht="16.5" customHeight="1">
      <c r="B130" s="39"/>
      <c r="C130" s="174" t="s">
        <v>71</v>
      </c>
      <c r="D130" s="174" t="s">
        <v>138</v>
      </c>
      <c r="E130" s="175" t="s">
        <v>697</v>
      </c>
      <c r="F130" s="176" t="s">
        <v>698</v>
      </c>
      <c r="G130" s="177" t="s">
        <v>150</v>
      </c>
      <c r="H130" s="178">
        <v>10</v>
      </c>
      <c r="I130" s="179"/>
      <c r="J130" s="180">
        <f t="shared" si="0"/>
        <v>0</v>
      </c>
      <c r="K130" s="176" t="s">
        <v>21</v>
      </c>
      <c r="L130" s="59"/>
      <c r="M130" s="181" t="s">
        <v>21</v>
      </c>
      <c r="N130" s="182" t="s">
        <v>42</v>
      </c>
      <c r="O130" s="40"/>
      <c r="P130" s="183">
        <f t="shared" si="1"/>
        <v>0</v>
      </c>
      <c r="Q130" s="183">
        <v>0</v>
      </c>
      <c r="R130" s="183">
        <f t="shared" si="2"/>
        <v>0</v>
      </c>
      <c r="S130" s="183">
        <v>0</v>
      </c>
      <c r="T130" s="184">
        <f t="shared" si="3"/>
        <v>0</v>
      </c>
      <c r="AR130" s="22" t="s">
        <v>142</v>
      </c>
      <c r="AT130" s="22" t="s">
        <v>138</v>
      </c>
      <c r="AU130" s="22" t="s">
        <v>81</v>
      </c>
      <c r="AY130" s="22" t="s">
        <v>143</v>
      </c>
      <c r="BE130" s="185">
        <f t="shared" si="4"/>
        <v>0</v>
      </c>
      <c r="BF130" s="185">
        <f t="shared" si="5"/>
        <v>0</v>
      </c>
      <c r="BG130" s="185">
        <f t="shared" si="6"/>
        <v>0</v>
      </c>
      <c r="BH130" s="185">
        <f t="shared" si="7"/>
        <v>0</v>
      </c>
      <c r="BI130" s="185">
        <f t="shared" si="8"/>
        <v>0</v>
      </c>
      <c r="BJ130" s="22" t="s">
        <v>79</v>
      </c>
      <c r="BK130" s="185">
        <f t="shared" si="9"/>
        <v>0</v>
      </c>
      <c r="BL130" s="22" t="s">
        <v>142</v>
      </c>
      <c r="BM130" s="22" t="s">
        <v>168</v>
      </c>
    </row>
    <row r="131" spans="2:65" s="1" customFormat="1" ht="16.5" customHeight="1">
      <c r="B131" s="39"/>
      <c r="C131" s="174" t="s">
        <v>71</v>
      </c>
      <c r="D131" s="174" t="s">
        <v>138</v>
      </c>
      <c r="E131" s="175" t="s">
        <v>699</v>
      </c>
      <c r="F131" s="176" t="s">
        <v>700</v>
      </c>
      <c r="G131" s="177" t="s">
        <v>150</v>
      </c>
      <c r="H131" s="178">
        <v>10</v>
      </c>
      <c r="I131" s="179"/>
      <c r="J131" s="180">
        <f t="shared" si="0"/>
        <v>0</v>
      </c>
      <c r="K131" s="176" t="s">
        <v>21</v>
      </c>
      <c r="L131" s="59"/>
      <c r="M131" s="181" t="s">
        <v>21</v>
      </c>
      <c r="N131" s="182" t="s">
        <v>42</v>
      </c>
      <c r="O131" s="40"/>
      <c r="P131" s="183">
        <f t="shared" si="1"/>
        <v>0</v>
      </c>
      <c r="Q131" s="183">
        <v>0</v>
      </c>
      <c r="R131" s="183">
        <f t="shared" si="2"/>
        <v>0</v>
      </c>
      <c r="S131" s="183">
        <v>0</v>
      </c>
      <c r="T131" s="184">
        <f t="shared" si="3"/>
        <v>0</v>
      </c>
      <c r="AR131" s="22" t="s">
        <v>142</v>
      </c>
      <c r="AT131" s="22" t="s">
        <v>138</v>
      </c>
      <c r="AU131" s="22" t="s">
        <v>81</v>
      </c>
      <c r="AY131" s="22" t="s">
        <v>143</v>
      </c>
      <c r="BE131" s="185">
        <f t="shared" si="4"/>
        <v>0</v>
      </c>
      <c r="BF131" s="185">
        <f t="shared" si="5"/>
        <v>0</v>
      </c>
      <c r="BG131" s="185">
        <f t="shared" si="6"/>
        <v>0</v>
      </c>
      <c r="BH131" s="185">
        <f t="shared" si="7"/>
        <v>0</v>
      </c>
      <c r="BI131" s="185">
        <f t="shared" si="8"/>
        <v>0</v>
      </c>
      <c r="BJ131" s="22" t="s">
        <v>79</v>
      </c>
      <c r="BK131" s="185">
        <f t="shared" si="9"/>
        <v>0</v>
      </c>
      <c r="BL131" s="22" t="s">
        <v>142</v>
      </c>
      <c r="BM131" s="22" t="s">
        <v>173</v>
      </c>
    </row>
    <row r="132" spans="2:65" s="10" customFormat="1" ht="37.35" customHeight="1">
      <c r="B132" s="186"/>
      <c r="C132" s="187"/>
      <c r="D132" s="188" t="s">
        <v>70</v>
      </c>
      <c r="E132" s="189" t="s">
        <v>79</v>
      </c>
      <c r="F132" s="189" t="s">
        <v>701</v>
      </c>
      <c r="G132" s="187"/>
      <c r="H132" s="187"/>
      <c r="I132" s="190"/>
      <c r="J132" s="191">
        <f>BK132</f>
        <v>0</v>
      </c>
      <c r="K132" s="187"/>
      <c r="L132" s="192"/>
      <c r="M132" s="193"/>
      <c r="N132" s="194"/>
      <c r="O132" s="194"/>
      <c r="P132" s="195">
        <f>P133</f>
        <v>0</v>
      </c>
      <c r="Q132" s="194"/>
      <c r="R132" s="195">
        <f>R133</f>
        <v>53.160358300000006</v>
      </c>
      <c r="S132" s="194"/>
      <c r="T132" s="196">
        <f>T133</f>
        <v>0</v>
      </c>
      <c r="AR132" s="197" t="s">
        <v>79</v>
      </c>
      <c r="AT132" s="198" t="s">
        <v>70</v>
      </c>
      <c r="AU132" s="198" t="s">
        <v>71</v>
      </c>
      <c r="AY132" s="197" t="s">
        <v>143</v>
      </c>
      <c r="BK132" s="199">
        <f>BK133</f>
        <v>0</v>
      </c>
    </row>
    <row r="133" spans="2:65" s="10" customFormat="1" ht="19.899999999999999" customHeight="1">
      <c r="B133" s="186"/>
      <c r="C133" s="187"/>
      <c r="D133" s="188" t="s">
        <v>70</v>
      </c>
      <c r="E133" s="200" t="s">
        <v>702</v>
      </c>
      <c r="F133" s="200" t="s">
        <v>703</v>
      </c>
      <c r="G133" s="187"/>
      <c r="H133" s="187"/>
      <c r="I133" s="190"/>
      <c r="J133" s="201">
        <f>BK133</f>
        <v>0</v>
      </c>
      <c r="K133" s="187"/>
      <c r="L133" s="192"/>
      <c r="M133" s="193"/>
      <c r="N133" s="194"/>
      <c r="O133" s="194"/>
      <c r="P133" s="195">
        <f>SUM(P134:P135)</f>
        <v>0</v>
      </c>
      <c r="Q133" s="194"/>
      <c r="R133" s="195">
        <f>SUM(R134:R135)</f>
        <v>53.160358300000006</v>
      </c>
      <c r="S133" s="194"/>
      <c r="T133" s="196">
        <f>SUM(T134:T135)</f>
        <v>0</v>
      </c>
      <c r="AR133" s="197" t="s">
        <v>79</v>
      </c>
      <c r="AT133" s="198" t="s">
        <v>70</v>
      </c>
      <c r="AU133" s="198" t="s">
        <v>79</v>
      </c>
      <c r="AY133" s="197" t="s">
        <v>143</v>
      </c>
      <c r="BK133" s="199">
        <f>SUM(BK134:BK135)</f>
        <v>0</v>
      </c>
    </row>
    <row r="134" spans="2:65" s="1" customFormat="1" ht="16.5" customHeight="1">
      <c r="B134" s="39"/>
      <c r="C134" s="174" t="s">
        <v>71</v>
      </c>
      <c r="D134" s="174" t="s">
        <v>138</v>
      </c>
      <c r="E134" s="175" t="s">
        <v>704</v>
      </c>
      <c r="F134" s="176" t="s">
        <v>705</v>
      </c>
      <c r="G134" s="177" t="s">
        <v>150</v>
      </c>
      <c r="H134" s="178">
        <v>20.8</v>
      </c>
      <c r="I134" s="179"/>
      <c r="J134" s="180">
        <f>ROUND(I134*H134,2)</f>
        <v>0</v>
      </c>
      <c r="K134" s="176" t="s">
        <v>21</v>
      </c>
      <c r="L134" s="59"/>
      <c r="M134" s="181" t="s">
        <v>21</v>
      </c>
      <c r="N134" s="182" t="s">
        <v>42</v>
      </c>
      <c r="O134" s="40"/>
      <c r="P134" s="183">
        <f>O134*H134</f>
        <v>0</v>
      </c>
      <c r="Q134" s="183">
        <v>2.3616100000000002</v>
      </c>
      <c r="R134" s="183">
        <f>Q134*H134</f>
        <v>49.121488000000006</v>
      </c>
      <c r="S134" s="183">
        <v>0</v>
      </c>
      <c r="T134" s="184">
        <f>S134*H134</f>
        <v>0</v>
      </c>
      <c r="AR134" s="22" t="s">
        <v>142</v>
      </c>
      <c r="AT134" s="22" t="s">
        <v>138</v>
      </c>
      <c r="AU134" s="22" t="s">
        <v>81</v>
      </c>
      <c r="AY134" s="22" t="s">
        <v>143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22" t="s">
        <v>79</v>
      </c>
      <c r="BK134" s="185">
        <f>ROUND(I134*H134,2)</f>
        <v>0</v>
      </c>
      <c r="BL134" s="22" t="s">
        <v>142</v>
      </c>
      <c r="BM134" s="22" t="s">
        <v>178</v>
      </c>
    </row>
    <row r="135" spans="2:65" s="1" customFormat="1" ht="16.5" customHeight="1">
      <c r="B135" s="39"/>
      <c r="C135" s="174" t="s">
        <v>71</v>
      </c>
      <c r="D135" s="174" t="s">
        <v>138</v>
      </c>
      <c r="E135" s="175" t="s">
        <v>706</v>
      </c>
      <c r="F135" s="176" t="s">
        <v>707</v>
      </c>
      <c r="G135" s="177" t="s">
        <v>153</v>
      </c>
      <c r="H135" s="178">
        <v>3.89</v>
      </c>
      <c r="I135" s="179"/>
      <c r="J135" s="180">
        <f>ROUND(I135*H135,2)</f>
        <v>0</v>
      </c>
      <c r="K135" s="176" t="s">
        <v>21</v>
      </c>
      <c r="L135" s="59"/>
      <c r="M135" s="181" t="s">
        <v>21</v>
      </c>
      <c r="N135" s="182" t="s">
        <v>42</v>
      </c>
      <c r="O135" s="40"/>
      <c r="P135" s="183">
        <f>O135*H135</f>
        <v>0</v>
      </c>
      <c r="Q135" s="183">
        <v>1.03827</v>
      </c>
      <c r="R135" s="183">
        <f>Q135*H135</f>
        <v>4.0388703000000001</v>
      </c>
      <c r="S135" s="183">
        <v>0</v>
      </c>
      <c r="T135" s="184">
        <f>S135*H135</f>
        <v>0</v>
      </c>
      <c r="AR135" s="22" t="s">
        <v>142</v>
      </c>
      <c r="AT135" s="22" t="s">
        <v>138</v>
      </c>
      <c r="AU135" s="22" t="s">
        <v>81</v>
      </c>
      <c r="AY135" s="22" t="s">
        <v>143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22" t="s">
        <v>79</v>
      </c>
      <c r="BK135" s="185">
        <f>ROUND(I135*H135,2)</f>
        <v>0</v>
      </c>
      <c r="BL135" s="22" t="s">
        <v>142</v>
      </c>
      <c r="BM135" s="22" t="s">
        <v>181</v>
      </c>
    </row>
    <row r="136" spans="2:65" s="10" customFormat="1" ht="37.35" customHeight="1">
      <c r="B136" s="186"/>
      <c r="C136" s="187"/>
      <c r="D136" s="188" t="s">
        <v>70</v>
      </c>
      <c r="E136" s="189" t="s">
        <v>81</v>
      </c>
      <c r="F136" s="189" t="s">
        <v>708</v>
      </c>
      <c r="G136" s="187"/>
      <c r="H136" s="187"/>
      <c r="I136" s="190"/>
      <c r="J136" s="191">
        <f>BK136</f>
        <v>0</v>
      </c>
      <c r="K136" s="187"/>
      <c r="L136" s="192"/>
      <c r="M136" s="193"/>
      <c r="N136" s="194"/>
      <c r="O136" s="194"/>
      <c r="P136" s="195">
        <f>P137</f>
        <v>0</v>
      </c>
      <c r="Q136" s="194"/>
      <c r="R136" s="195">
        <f>R137</f>
        <v>20.19408215</v>
      </c>
      <c r="S136" s="194"/>
      <c r="T136" s="196">
        <f>T137</f>
        <v>0</v>
      </c>
      <c r="AR136" s="197" t="s">
        <v>79</v>
      </c>
      <c r="AT136" s="198" t="s">
        <v>70</v>
      </c>
      <c r="AU136" s="198" t="s">
        <v>71</v>
      </c>
      <c r="AY136" s="197" t="s">
        <v>143</v>
      </c>
      <c r="BK136" s="199">
        <f>BK137</f>
        <v>0</v>
      </c>
    </row>
    <row r="137" spans="2:65" s="10" customFormat="1" ht="19.899999999999999" customHeight="1">
      <c r="B137" s="186"/>
      <c r="C137" s="187"/>
      <c r="D137" s="188" t="s">
        <v>70</v>
      </c>
      <c r="E137" s="200" t="s">
        <v>709</v>
      </c>
      <c r="F137" s="200" t="s">
        <v>710</v>
      </c>
      <c r="G137" s="187"/>
      <c r="H137" s="187"/>
      <c r="I137" s="190"/>
      <c r="J137" s="201">
        <f>BK137</f>
        <v>0</v>
      </c>
      <c r="K137" s="187"/>
      <c r="L137" s="192"/>
      <c r="M137" s="193"/>
      <c r="N137" s="194"/>
      <c r="O137" s="194"/>
      <c r="P137" s="195">
        <f>SUM(P138:P144)</f>
        <v>0</v>
      </c>
      <c r="Q137" s="194"/>
      <c r="R137" s="195">
        <f>SUM(R138:R144)</f>
        <v>20.19408215</v>
      </c>
      <c r="S137" s="194"/>
      <c r="T137" s="196">
        <f>SUM(T138:T144)</f>
        <v>0</v>
      </c>
      <c r="AR137" s="197" t="s">
        <v>79</v>
      </c>
      <c r="AT137" s="198" t="s">
        <v>70</v>
      </c>
      <c r="AU137" s="198" t="s">
        <v>79</v>
      </c>
      <c r="AY137" s="197" t="s">
        <v>143</v>
      </c>
      <c r="BK137" s="199">
        <f>SUM(BK138:BK144)</f>
        <v>0</v>
      </c>
    </row>
    <row r="138" spans="2:65" s="1" customFormat="1" ht="16.5" customHeight="1">
      <c r="B138" s="39"/>
      <c r="C138" s="174" t="s">
        <v>71</v>
      </c>
      <c r="D138" s="174" t="s">
        <v>138</v>
      </c>
      <c r="E138" s="175" t="s">
        <v>711</v>
      </c>
      <c r="F138" s="176" t="s">
        <v>712</v>
      </c>
      <c r="G138" s="177" t="s">
        <v>150</v>
      </c>
      <c r="H138" s="178">
        <v>0.6</v>
      </c>
      <c r="I138" s="179"/>
      <c r="J138" s="180">
        <f t="shared" ref="J138:J144" si="10">ROUND(I138*H138,2)</f>
        <v>0</v>
      </c>
      <c r="K138" s="176" t="s">
        <v>21</v>
      </c>
      <c r="L138" s="59"/>
      <c r="M138" s="181" t="s">
        <v>21</v>
      </c>
      <c r="N138" s="182" t="s">
        <v>42</v>
      </c>
      <c r="O138" s="40"/>
      <c r="P138" s="183">
        <f t="shared" ref="P138:P144" si="11">O138*H138</f>
        <v>0</v>
      </c>
      <c r="Q138" s="183">
        <v>1.99072</v>
      </c>
      <c r="R138" s="183">
        <f t="shared" ref="R138:R144" si="12">Q138*H138</f>
        <v>1.1944319999999999</v>
      </c>
      <c r="S138" s="183">
        <v>0</v>
      </c>
      <c r="T138" s="184">
        <f t="shared" ref="T138:T144" si="13">S138*H138</f>
        <v>0</v>
      </c>
      <c r="AR138" s="22" t="s">
        <v>142</v>
      </c>
      <c r="AT138" s="22" t="s">
        <v>138</v>
      </c>
      <c r="AU138" s="22" t="s">
        <v>81</v>
      </c>
      <c r="AY138" s="22" t="s">
        <v>143</v>
      </c>
      <c r="BE138" s="185">
        <f t="shared" ref="BE138:BE144" si="14">IF(N138="základní",J138,0)</f>
        <v>0</v>
      </c>
      <c r="BF138" s="185">
        <f t="shared" ref="BF138:BF144" si="15">IF(N138="snížená",J138,0)</f>
        <v>0</v>
      </c>
      <c r="BG138" s="185">
        <f t="shared" ref="BG138:BG144" si="16">IF(N138="zákl. přenesená",J138,0)</f>
        <v>0</v>
      </c>
      <c r="BH138" s="185">
        <f t="shared" ref="BH138:BH144" si="17">IF(N138="sníž. přenesená",J138,0)</f>
        <v>0</v>
      </c>
      <c r="BI138" s="185">
        <f t="shared" ref="BI138:BI144" si="18">IF(N138="nulová",J138,0)</f>
        <v>0</v>
      </c>
      <c r="BJ138" s="22" t="s">
        <v>79</v>
      </c>
      <c r="BK138" s="185">
        <f t="shared" ref="BK138:BK144" si="19">ROUND(I138*H138,2)</f>
        <v>0</v>
      </c>
      <c r="BL138" s="22" t="s">
        <v>142</v>
      </c>
      <c r="BM138" s="22" t="s">
        <v>185</v>
      </c>
    </row>
    <row r="139" spans="2:65" s="1" customFormat="1" ht="25.5" customHeight="1">
      <c r="B139" s="39"/>
      <c r="C139" s="174" t="s">
        <v>71</v>
      </c>
      <c r="D139" s="174" t="s">
        <v>138</v>
      </c>
      <c r="E139" s="175" t="s">
        <v>713</v>
      </c>
      <c r="F139" s="176" t="s">
        <v>714</v>
      </c>
      <c r="G139" s="177" t="s">
        <v>153</v>
      </c>
      <c r="H139" s="178">
        <v>2.2999999999999998</v>
      </c>
      <c r="I139" s="179"/>
      <c r="J139" s="180">
        <f t="shared" si="10"/>
        <v>0</v>
      </c>
      <c r="K139" s="176" t="s">
        <v>21</v>
      </c>
      <c r="L139" s="59"/>
      <c r="M139" s="181" t="s">
        <v>21</v>
      </c>
      <c r="N139" s="182" t="s">
        <v>42</v>
      </c>
      <c r="O139" s="40"/>
      <c r="P139" s="183">
        <f t="shared" si="11"/>
        <v>0</v>
      </c>
      <c r="Q139" s="183">
        <v>1.0900000000000001</v>
      </c>
      <c r="R139" s="183">
        <f t="shared" si="12"/>
        <v>2.5070000000000001</v>
      </c>
      <c r="S139" s="183">
        <v>0</v>
      </c>
      <c r="T139" s="184">
        <f t="shared" si="13"/>
        <v>0</v>
      </c>
      <c r="AR139" s="22" t="s">
        <v>142</v>
      </c>
      <c r="AT139" s="22" t="s">
        <v>138</v>
      </c>
      <c r="AU139" s="22" t="s">
        <v>81</v>
      </c>
      <c r="AY139" s="22" t="s">
        <v>143</v>
      </c>
      <c r="BE139" s="185">
        <f t="shared" si="14"/>
        <v>0</v>
      </c>
      <c r="BF139" s="185">
        <f t="shared" si="15"/>
        <v>0</v>
      </c>
      <c r="BG139" s="185">
        <f t="shared" si="16"/>
        <v>0</v>
      </c>
      <c r="BH139" s="185">
        <f t="shared" si="17"/>
        <v>0</v>
      </c>
      <c r="BI139" s="185">
        <f t="shared" si="18"/>
        <v>0</v>
      </c>
      <c r="BJ139" s="22" t="s">
        <v>79</v>
      </c>
      <c r="BK139" s="185">
        <f t="shared" si="19"/>
        <v>0</v>
      </c>
      <c r="BL139" s="22" t="s">
        <v>142</v>
      </c>
      <c r="BM139" s="22" t="s">
        <v>188</v>
      </c>
    </row>
    <row r="140" spans="2:65" s="1" customFormat="1" ht="16.5" customHeight="1">
      <c r="B140" s="39"/>
      <c r="C140" s="174" t="s">
        <v>71</v>
      </c>
      <c r="D140" s="174" t="s">
        <v>138</v>
      </c>
      <c r="E140" s="175" t="s">
        <v>715</v>
      </c>
      <c r="F140" s="176" t="s">
        <v>716</v>
      </c>
      <c r="G140" s="177" t="s">
        <v>192</v>
      </c>
      <c r="H140" s="178">
        <v>46.92</v>
      </c>
      <c r="I140" s="179"/>
      <c r="J140" s="180">
        <f t="shared" si="10"/>
        <v>0</v>
      </c>
      <c r="K140" s="176" t="s">
        <v>21</v>
      </c>
      <c r="L140" s="59"/>
      <c r="M140" s="181" t="s">
        <v>21</v>
      </c>
      <c r="N140" s="182" t="s">
        <v>42</v>
      </c>
      <c r="O140" s="40"/>
      <c r="P140" s="183">
        <f t="shared" si="11"/>
        <v>0</v>
      </c>
      <c r="Q140" s="183">
        <v>0.29744999999999999</v>
      </c>
      <c r="R140" s="183">
        <f t="shared" si="12"/>
        <v>13.956353999999999</v>
      </c>
      <c r="S140" s="183">
        <v>0</v>
      </c>
      <c r="T140" s="184">
        <f t="shared" si="13"/>
        <v>0</v>
      </c>
      <c r="AR140" s="22" t="s">
        <v>142</v>
      </c>
      <c r="AT140" s="22" t="s">
        <v>138</v>
      </c>
      <c r="AU140" s="22" t="s">
        <v>81</v>
      </c>
      <c r="AY140" s="22" t="s">
        <v>143</v>
      </c>
      <c r="BE140" s="185">
        <f t="shared" si="14"/>
        <v>0</v>
      </c>
      <c r="BF140" s="185">
        <f t="shared" si="15"/>
        <v>0</v>
      </c>
      <c r="BG140" s="185">
        <f t="shared" si="16"/>
        <v>0</v>
      </c>
      <c r="BH140" s="185">
        <f t="shared" si="17"/>
        <v>0</v>
      </c>
      <c r="BI140" s="185">
        <f t="shared" si="18"/>
        <v>0</v>
      </c>
      <c r="BJ140" s="22" t="s">
        <v>79</v>
      </c>
      <c r="BK140" s="185">
        <f t="shared" si="19"/>
        <v>0</v>
      </c>
      <c r="BL140" s="22" t="s">
        <v>142</v>
      </c>
      <c r="BM140" s="22" t="s">
        <v>193</v>
      </c>
    </row>
    <row r="141" spans="2:65" s="1" customFormat="1" ht="16.5" customHeight="1">
      <c r="B141" s="39"/>
      <c r="C141" s="174" t="s">
        <v>71</v>
      </c>
      <c r="D141" s="174" t="s">
        <v>138</v>
      </c>
      <c r="E141" s="175" t="s">
        <v>717</v>
      </c>
      <c r="F141" s="176" t="s">
        <v>718</v>
      </c>
      <c r="G141" s="177" t="s">
        <v>192</v>
      </c>
      <c r="H141" s="178">
        <v>36.414999999999999</v>
      </c>
      <c r="I141" s="179"/>
      <c r="J141" s="180">
        <f t="shared" si="10"/>
        <v>0</v>
      </c>
      <c r="K141" s="176" t="s">
        <v>21</v>
      </c>
      <c r="L141" s="59"/>
      <c r="M141" s="181" t="s">
        <v>21</v>
      </c>
      <c r="N141" s="182" t="s">
        <v>42</v>
      </c>
      <c r="O141" s="40"/>
      <c r="P141" s="183">
        <f t="shared" si="11"/>
        <v>0</v>
      </c>
      <c r="Q141" s="183">
        <v>4.2810000000000001E-2</v>
      </c>
      <c r="R141" s="183">
        <f t="shared" si="12"/>
        <v>1.55892615</v>
      </c>
      <c r="S141" s="183">
        <v>0</v>
      </c>
      <c r="T141" s="184">
        <f t="shared" si="13"/>
        <v>0</v>
      </c>
      <c r="AR141" s="22" t="s">
        <v>142</v>
      </c>
      <c r="AT141" s="22" t="s">
        <v>138</v>
      </c>
      <c r="AU141" s="22" t="s">
        <v>81</v>
      </c>
      <c r="AY141" s="22" t="s">
        <v>143</v>
      </c>
      <c r="BE141" s="185">
        <f t="shared" si="14"/>
        <v>0</v>
      </c>
      <c r="BF141" s="185">
        <f t="shared" si="15"/>
        <v>0</v>
      </c>
      <c r="BG141" s="185">
        <f t="shared" si="16"/>
        <v>0</v>
      </c>
      <c r="BH141" s="185">
        <f t="shared" si="17"/>
        <v>0</v>
      </c>
      <c r="BI141" s="185">
        <f t="shared" si="18"/>
        <v>0</v>
      </c>
      <c r="BJ141" s="22" t="s">
        <v>79</v>
      </c>
      <c r="BK141" s="185">
        <f t="shared" si="19"/>
        <v>0</v>
      </c>
      <c r="BL141" s="22" t="s">
        <v>142</v>
      </c>
      <c r="BM141" s="22" t="s">
        <v>196</v>
      </c>
    </row>
    <row r="142" spans="2:65" s="1" customFormat="1" ht="16.5" customHeight="1">
      <c r="B142" s="39"/>
      <c r="C142" s="174" t="s">
        <v>71</v>
      </c>
      <c r="D142" s="174" t="s">
        <v>138</v>
      </c>
      <c r="E142" s="175" t="s">
        <v>719</v>
      </c>
      <c r="F142" s="176" t="s">
        <v>720</v>
      </c>
      <c r="G142" s="177" t="s">
        <v>177</v>
      </c>
      <c r="H142" s="178">
        <v>1</v>
      </c>
      <c r="I142" s="179"/>
      <c r="J142" s="180">
        <f t="shared" si="10"/>
        <v>0</v>
      </c>
      <c r="K142" s="176" t="s">
        <v>21</v>
      </c>
      <c r="L142" s="59"/>
      <c r="M142" s="181" t="s">
        <v>21</v>
      </c>
      <c r="N142" s="182" t="s">
        <v>42</v>
      </c>
      <c r="O142" s="40"/>
      <c r="P142" s="183">
        <f t="shared" si="11"/>
        <v>0</v>
      </c>
      <c r="Q142" s="183">
        <v>2.5530000000000001E-2</v>
      </c>
      <c r="R142" s="183">
        <f t="shared" si="12"/>
        <v>2.5530000000000001E-2</v>
      </c>
      <c r="S142" s="183">
        <v>0</v>
      </c>
      <c r="T142" s="184">
        <f t="shared" si="13"/>
        <v>0</v>
      </c>
      <c r="AR142" s="22" t="s">
        <v>142</v>
      </c>
      <c r="AT142" s="22" t="s">
        <v>138</v>
      </c>
      <c r="AU142" s="22" t="s">
        <v>81</v>
      </c>
      <c r="AY142" s="22" t="s">
        <v>143</v>
      </c>
      <c r="BE142" s="185">
        <f t="shared" si="14"/>
        <v>0</v>
      </c>
      <c r="BF142" s="185">
        <f t="shared" si="15"/>
        <v>0</v>
      </c>
      <c r="BG142" s="185">
        <f t="shared" si="16"/>
        <v>0</v>
      </c>
      <c r="BH142" s="185">
        <f t="shared" si="17"/>
        <v>0</v>
      </c>
      <c r="BI142" s="185">
        <f t="shared" si="18"/>
        <v>0</v>
      </c>
      <c r="BJ142" s="22" t="s">
        <v>79</v>
      </c>
      <c r="BK142" s="185">
        <f t="shared" si="19"/>
        <v>0</v>
      </c>
      <c r="BL142" s="22" t="s">
        <v>142</v>
      </c>
      <c r="BM142" s="22" t="s">
        <v>201</v>
      </c>
    </row>
    <row r="143" spans="2:65" s="1" customFormat="1" ht="16.5" customHeight="1">
      <c r="B143" s="39"/>
      <c r="C143" s="174" t="s">
        <v>71</v>
      </c>
      <c r="D143" s="174" t="s">
        <v>138</v>
      </c>
      <c r="E143" s="175" t="s">
        <v>721</v>
      </c>
      <c r="F143" s="176" t="s">
        <v>722</v>
      </c>
      <c r="G143" s="177" t="s">
        <v>172</v>
      </c>
      <c r="H143" s="178">
        <v>14</v>
      </c>
      <c r="I143" s="179"/>
      <c r="J143" s="180">
        <f t="shared" si="10"/>
        <v>0</v>
      </c>
      <c r="K143" s="176" t="s">
        <v>21</v>
      </c>
      <c r="L143" s="59"/>
      <c r="M143" s="181" t="s">
        <v>21</v>
      </c>
      <c r="N143" s="182" t="s">
        <v>42</v>
      </c>
      <c r="O143" s="40"/>
      <c r="P143" s="183">
        <f t="shared" si="11"/>
        <v>0</v>
      </c>
      <c r="Q143" s="183">
        <v>2.9059999999999999E-2</v>
      </c>
      <c r="R143" s="183">
        <f t="shared" si="12"/>
        <v>0.40683999999999998</v>
      </c>
      <c r="S143" s="183">
        <v>0</v>
      </c>
      <c r="T143" s="184">
        <f t="shared" si="13"/>
        <v>0</v>
      </c>
      <c r="AR143" s="22" t="s">
        <v>142</v>
      </c>
      <c r="AT143" s="22" t="s">
        <v>138</v>
      </c>
      <c r="AU143" s="22" t="s">
        <v>81</v>
      </c>
      <c r="AY143" s="22" t="s">
        <v>143</v>
      </c>
      <c r="BE143" s="185">
        <f t="shared" si="14"/>
        <v>0</v>
      </c>
      <c r="BF143" s="185">
        <f t="shared" si="15"/>
        <v>0</v>
      </c>
      <c r="BG143" s="185">
        <f t="shared" si="16"/>
        <v>0</v>
      </c>
      <c r="BH143" s="185">
        <f t="shared" si="17"/>
        <v>0</v>
      </c>
      <c r="BI143" s="185">
        <f t="shared" si="18"/>
        <v>0</v>
      </c>
      <c r="BJ143" s="22" t="s">
        <v>79</v>
      </c>
      <c r="BK143" s="185">
        <f t="shared" si="19"/>
        <v>0</v>
      </c>
      <c r="BL143" s="22" t="s">
        <v>142</v>
      </c>
      <c r="BM143" s="22" t="s">
        <v>204</v>
      </c>
    </row>
    <row r="144" spans="2:65" s="1" customFormat="1" ht="16.5" customHeight="1">
      <c r="B144" s="39"/>
      <c r="C144" s="174" t="s">
        <v>71</v>
      </c>
      <c r="D144" s="174" t="s">
        <v>138</v>
      </c>
      <c r="E144" s="175" t="s">
        <v>723</v>
      </c>
      <c r="F144" s="176" t="s">
        <v>724</v>
      </c>
      <c r="G144" s="177" t="s">
        <v>153</v>
      </c>
      <c r="H144" s="178">
        <v>0.5</v>
      </c>
      <c r="I144" s="179"/>
      <c r="J144" s="180">
        <f t="shared" si="10"/>
        <v>0</v>
      </c>
      <c r="K144" s="176" t="s">
        <v>21</v>
      </c>
      <c r="L144" s="59"/>
      <c r="M144" s="181" t="s">
        <v>21</v>
      </c>
      <c r="N144" s="182" t="s">
        <v>42</v>
      </c>
      <c r="O144" s="40"/>
      <c r="P144" s="183">
        <f t="shared" si="11"/>
        <v>0</v>
      </c>
      <c r="Q144" s="183">
        <v>1.0900000000000001</v>
      </c>
      <c r="R144" s="183">
        <f t="shared" si="12"/>
        <v>0.54500000000000004</v>
      </c>
      <c r="S144" s="183">
        <v>0</v>
      </c>
      <c r="T144" s="184">
        <f t="shared" si="13"/>
        <v>0</v>
      </c>
      <c r="AR144" s="22" t="s">
        <v>142</v>
      </c>
      <c r="AT144" s="22" t="s">
        <v>138</v>
      </c>
      <c r="AU144" s="22" t="s">
        <v>81</v>
      </c>
      <c r="AY144" s="22" t="s">
        <v>143</v>
      </c>
      <c r="BE144" s="185">
        <f t="shared" si="14"/>
        <v>0</v>
      </c>
      <c r="BF144" s="185">
        <f t="shared" si="15"/>
        <v>0</v>
      </c>
      <c r="BG144" s="185">
        <f t="shared" si="16"/>
        <v>0</v>
      </c>
      <c r="BH144" s="185">
        <f t="shared" si="17"/>
        <v>0</v>
      </c>
      <c r="BI144" s="185">
        <f t="shared" si="18"/>
        <v>0</v>
      </c>
      <c r="BJ144" s="22" t="s">
        <v>79</v>
      </c>
      <c r="BK144" s="185">
        <f t="shared" si="19"/>
        <v>0</v>
      </c>
      <c r="BL144" s="22" t="s">
        <v>142</v>
      </c>
      <c r="BM144" s="22" t="s">
        <v>207</v>
      </c>
    </row>
    <row r="145" spans="2:65" s="10" customFormat="1" ht="37.35" customHeight="1">
      <c r="B145" s="186"/>
      <c r="C145" s="187"/>
      <c r="D145" s="188" t="s">
        <v>70</v>
      </c>
      <c r="E145" s="189" t="s">
        <v>155</v>
      </c>
      <c r="F145" s="189" t="s">
        <v>725</v>
      </c>
      <c r="G145" s="187"/>
      <c r="H145" s="187"/>
      <c r="I145" s="190"/>
      <c r="J145" s="191">
        <f>BK145</f>
        <v>0</v>
      </c>
      <c r="K145" s="187"/>
      <c r="L145" s="192"/>
      <c r="M145" s="193"/>
      <c r="N145" s="194"/>
      <c r="O145" s="194"/>
      <c r="P145" s="195">
        <f>P146</f>
        <v>0</v>
      </c>
      <c r="Q145" s="194"/>
      <c r="R145" s="195">
        <f>R146</f>
        <v>2.822244</v>
      </c>
      <c r="S145" s="194"/>
      <c r="T145" s="196">
        <f>T146</f>
        <v>0</v>
      </c>
      <c r="AR145" s="197" t="s">
        <v>79</v>
      </c>
      <c r="AT145" s="198" t="s">
        <v>70</v>
      </c>
      <c r="AU145" s="198" t="s">
        <v>71</v>
      </c>
      <c r="AY145" s="197" t="s">
        <v>143</v>
      </c>
      <c r="BK145" s="199">
        <f>BK146</f>
        <v>0</v>
      </c>
    </row>
    <row r="146" spans="2:65" s="10" customFormat="1" ht="19.899999999999999" customHeight="1">
      <c r="B146" s="186"/>
      <c r="C146" s="187"/>
      <c r="D146" s="188" t="s">
        <v>70</v>
      </c>
      <c r="E146" s="200" t="s">
        <v>726</v>
      </c>
      <c r="F146" s="200" t="s">
        <v>727</v>
      </c>
      <c r="G146" s="187"/>
      <c r="H146" s="187"/>
      <c r="I146" s="190"/>
      <c r="J146" s="201">
        <f>BK146</f>
        <v>0</v>
      </c>
      <c r="K146" s="187"/>
      <c r="L146" s="192"/>
      <c r="M146" s="193"/>
      <c r="N146" s="194"/>
      <c r="O146" s="194"/>
      <c r="P146" s="195">
        <f>SUM(P147:P149)</f>
        <v>0</v>
      </c>
      <c r="Q146" s="194"/>
      <c r="R146" s="195">
        <f>SUM(R147:R149)</f>
        <v>2.822244</v>
      </c>
      <c r="S146" s="194"/>
      <c r="T146" s="196">
        <f>SUM(T147:T149)</f>
        <v>0</v>
      </c>
      <c r="AR146" s="197" t="s">
        <v>79</v>
      </c>
      <c r="AT146" s="198" t="s">
        <v>70</v>
      </c>
      <c r="AU146" s="198" t="s">
        <v>79</v>
      </c>
      <c r="AY146" s="197" t="s">
        <v>143</v>
      </c>
      <c r="BK146" s="199">
        <f>SUM(BK147:BK149)</f>
        <v>0</v>
      </c>
    </row>
    <row r="147" spans="2:65" s="1" customFormat="1" ht="25.5" customHeight="1">
      <c r="B147" s="39"/>
      <c r="C147" s="174" t="s">
        <v>71</v>
      </c>
      <c r="D147" s="174" t="s">
        <v>138</v>
      </c>
      <c r="E147" s="175" t="s">
        <v>728</v>
      </c>
      <c r="F147" s="176" t="s">
        <v>729</v>
      </c>
      <c r="G147" s="177" t="s">
        <v>177</v>
      </c>
      <c r="H147" s="178">
        <v>2</v>
      </c>
      <c r="I147" s="179"/>
      <c r="J147" s="180">
        <f>ROUND(I147*H147,2)</f>
        <v>0</v>
      </c>
      <c r="K147" s="176" t="s">
        <v>21</v>
      </c>
      <c r="L147" s="59"/>
      <c r="M147" s="181" t="s">
        <v>21</v>
      </c>
      <c r="N147" s="182" t="s">
        <v>42</v>
      </c>
      <c r="O147" s="40"/>
      <c r="P147" s="183">
        <f>O147*H147</f>
        <v>0</v>
      </c>
      <c r="Q147" s="183">
        <v>5.3449999999999998E-2</v>
      </c>
      <c r="R147" s="183">
        <f>Q147*H147</f>
        <v>0.1069</v>
      </c>
      <c r="S147" s="183">
        <v>0</v>
      </c>
      <c r="T147" s="184">
        <f>S147*H147</f>
        <v>0</v>
      </c>
      <c r="AR147" s="22" t="s">
        <v>142</v>
      </c>
      <c r="AT147" s="22" t="s">
        <v>138</v>
      </c>
      <c r="AU147" s="22" t="s">
        <v>81</v>
      </c>
      <c r="AY147" s="22" t="s">
        <v>143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22" t="s">
        <v>79</v>
      </c>
      <c r="BK147" s="185">
        <f>ROUND(I147*H147,2)</f>
        <v>0</v>
      </c>
      <c r="BL147" s="22" t="s">
        <v>142</v>
      </c>
      <c r="BM147" s="22" t="s">
        <v>211</v>
      </c>
    </row>
    <row r="148" spans="2:65" s="1" customFormat="1" ht="16.5" customHeight="1">
      <c r="B148" s="39"/>
      <c r="C148" s="174" t="s">
        <v>71</v>
      </c>
      <c r="D148" s="174" t="s">
        <v>138</v>
      </c>
      <c r="E148" s="175" t="s">
        <v>730</v>
      </c>
      <c r="F148" s="176" t="s">
        <v>731</v>
      </c>
      <c r="G148" s="177" t="s">
        <v>150</v>
      </c>
      <c r="H148" s="178">
        <v>0.8</v>
      </c>
      <c r="I148" s="179"/>
      <c r="J148" s="180">
        <f>ROUND(I148*H148,2)</f>
        <v>0</v>
      </c>
      <c r="K148" s="176" t="s">
        <v>21</v>
      </c>
      <c r="L148" s="59"/>
      <c r="M148" s="181" t="s">
        <v>21</v>
      </c>
      <c r="N148" s="182" t="s">
        <v>42</v>
      </c>
      <c r="O148" s="40"/>
      <c r="P148" s="183">
        <f>O148*H148</f>
        <v>0</v>
      </c>
      <c r="Q148" s="183">
        <v>2.3773399999999998</v>
      </c>
      <c r="R148" s="183">
        <f>Q148*H148</f>
        <v>1.901872</v>
      </c>
      <c r="S148" s="183">
        <v>0</v>
      </c>
      <c r="T148" s="184">
        <f>S148*H148</f>
        <v>0</v>
      </c>
      <c r="AR148" s="22" t="s">
        <v>142</v>
      </c>
      <c r="AT148" s="22" t="s">
        <v>138</v>
      </c>
      <c r="AU148" s="22" t="s">
        <v>81</v>
      </c>
      <c r="AY148" s="22" t="s">
        <v>143</v>
      </c>
      <c r="BE148" s="185">
        <f>IF(N148="základní",J148,0)</f>
        <v>0</v>
      </c>
      <c r="BF148" s="185">
        <f>IF(N148="snížená",J148,0)</f>
        <v>0</v>
      </c>
      <c r="BG148" s="185">
        <f>IF(N148="zákl. přenesená",J148,0)</f>
        <v>0</v>
      </c>
      <c r="BH148" s="185">
        <f>IF(N148="sníž. přenesená",J148,0)</f>
        <v>0</v>
      </c>
      <c r="BI148" s="185">
        <f>IF(N148="nulová",J148,0)</f>
        <v>0</v>
      </c>
      <c r="BJ148" s="22" t="s">
        <v>79</v>
      </c>
      <c r="BK148" s="185">
        <f>ROUND(I148*H148,2)</f>
        <v>0</v>
      </c>
      <c r="BL148" s="22" t="s">
        <v>142</v>
      </c>
      <c r="BM148" s="22" t="s">
        <v>215</v>
      </c>
    </row>
    <row r="149" spans="2:65" s="1" customFormat="1" ht="16.5" customHeight="1">
      <c r="B149" s="39"/>
      <c r="C149" s="174" t="s">
        <v>71</v>
      </c>
      <c r="D149" s="174" t="s">
        <v>138</v>
      </c>
      <c r="E149" s="175" t="s">
        <v>732</v>
      </c>
      <c r="F149" s="176" t="s">
        <v>733</v>
      </c>
      <c r="G149" s="177" t="s">
        <v>153</v>
      </c>
      <c r="H149" s="178">
        <v>0.8</v>
      </c>
      <c r="I149" s="179"/>
      <c r="J149" s="180">
        <f>ROUND(I149*H149,2)</f>
        <v>0</v>
      </c>
      <c r="K149" s="176" t="s">
        <v>21</v>
      </c>
      <c r="L149" s="59"/>
      <c r="M149" s="181" t="s">
        <v>21</v>
      </c>
      <c r="N149" s="182" t="s">
        <v>42</v>
      </c>
      <c r="O149" s="40"/>
      <c r="P149" s="183">
        <f>O149*H149</f>
        <v>0</v>
      </c>
      <c r="Q149" s="183">
        <v>1.01684</v>
      </c>
      <c r="R149" s="183">
        <f>Q149*H149</f>
        <v>0.81347199999999997</v>
      </c>
      <c r="S149" s="183">
        <v>0</v>
      </c>
      <c r="T149" s="184">
        <f>S149*H149</f>
        <v>0</v>
      </c>
      <c r="AR149" s="22" t="s">
        <v>142</v>
      </c>
      <c r="AT149" s="22" t="s">
        <v>138</v>
      </c>
      <c r="AU149" s="22" t="s">
        <v>81</v>
      </c>
      <c r="AY149" s="22" t="s">
        <v>143</v>
      </c>
      <c r="BE149" s="185">
        <f>IF(N149="základní",J149,0)</f>
        <v>0</v>
      </c>
      <c r="BF149" s="185">
        <f>IF(N149="snížená",J149,0)</f>
        <v>0</v>
      </c>
      <c r="BG149" s="185">
        <f>IF(N149="zákl. přenesená",J149,0)</f>
        <v>0</v>
      </c>
      <c r="BH149" s="185">
        <f>IF(N149="sníž. přenesená",J149,0)</f>
        <v>0</v>
      </c>
      <c r="BI149" s="185">
        <f>IF(N149="nulová",J149,0)</f>
        <v>0</v>
      </c>
      <c r="BJ149" s="22" t="s">
        <v>79</v>
      </c>
      <c r="BK149" s="185">
        <f>ROUND(I149*H149,2)</f>
        <v>0</v>
      </c>
      <c r="BL149" s="22" t="s">
        <v>142</v>
      </c>
      <c r="BM149" s="22" t="s">
        <v>218</v>
      </c>
    </row>
    <row r="150" spans="2:65" s="10" customFormat="1" ht="37.35" customHeight="1">
      <c r="B150" s="186"/>
      <c r="C150" s="187"/>
      <c r="D150" s="188" t="s">
        <v>70</v>
      </c>
      <c r="E150" s="189" t="s">
        <v>142</v>
      </c>
      <c r="F150" s="189" t="s">
        <v>734</v>
      </c>
      <c r="G150" s="187"/>
      <c r="H150" s="187"/>
      <c r="I150" s="190"/>
      <c r="J150" s="191">
        <f>BK150</f>
        <v>0</v>
      </c>
      <c r="K150" s="187"/>
      <c r="L150" s="192"/>
      <c r="M150" s="193"/>
      <c r="N150" s="194"/>
      <c r="O150" s="194"/>
      <c r="P150" s="195">
        <f>P151</f>
        <v>0</v>
      </c>
      <c r="Q150" s="194"/>
      <c r="R150" s="195">
        <f>R151</f>
        <v>2.7526199999999998</v>
      </c>
      <c r="S150" s="194"/>
      <c r="T150" s="196">
        <f>T151</f>
        <v>0</v>
      </c>
      <c r="AR150" s="197" t="s">
        <v>79</v>
      </c>
      <c r="AT150" s="198" t="s">
        <v>70</v>
      </c>
      <c r="AU150" s="198" t="s">
        <v>71</v>
      </c>
      <c r="AY150" s="197" t="s">
        <v>143</v>
      </c>
      <c r="BK150" s="199">
        <f>BK151</f>
        <v>0</v>
      </c>
    </row>
    <row r="151" spans="2:65" s="10" customFormat="1" ht="19.899999999999999" customHeight="1">
      <c r="B151" s="186"/>
      <c r="C151" s="187"/>
      <c r="D151" s="188" t="s">
        <v>70</v>
      </c>
      <c r="E151" s="200" t="s">
        <v>735</v>
      </c>
      <c r="F151" s="200" t="s">
        <v>736</v>
      </c>
      <c r="G151" s="187"/>
      <c r="H151" s="187"/>
      <c r="I151" s="190"/>
      <c r="J151" s="201">
        <f>BK151</f>
        <v>0</v>
      </c>
      <c r="K151" s="187"/>
      <c r="L151" s="192"/>
      <c r="M151" s="193"/>
      <c r="N151" s="194"/>
      <c r="O151" s="194"/>
      <c r="P151" s="195">
        <f>SUM(P152:P154)</f>
        <v>0</v>
      </c>
      <c r="Q151" s="194"/>
      <c r="R151" s="195">
        <f>SUM(R152:R154)</f>
        <v>2.7526199999999998</v>
      </c>
      <c r="S151" s="194"/>
      <c r="T151" s="196">
        <f>SUM(T152:T154)</f>
        <v>0</v>
      </c>
      <c r="AR151" s="197" t="s">
        <v>79</v>
      </c>
      <c r="AT151" s="198" t="s">
        <v>70</v>
      </c>
      <c r="AU151" s="198" t="s">
        <v>79</v>
      </c>
      <c r="AY151" s="197" t="s">
        <v>143</v>
      </c>
      <c r="BK151" s="199">
        <f>SUM(BK152:BK154)</f>
        <v>0</v>
      </c>
    </row>
    <row r="152" spans="2:65" s="1" customFormat="1" ht="25.5" customHeight="1">
      <c r="B152" s="39"/>
      <c r="C152" s="174" t="s">
        <v>71</v>
      </c>
      <c r="D152" s="174" t="s">
        <v>138</v>
      </c>
      <c r="E152" s="175" t="s">
        <v>737</v>
      </c>
      <c r="F152" s="176" t="s">
        <v>738</v>
      </c>
      <c r="G152" s="177" t="s">
        <v>192</v>
      </c>
      <c r="H152" s="178">
        <v>8</v>
      </c>
      <c r="I152" s="179"/>
      <c r="J152" s="180">
        <f>ROUND(I152*H152,2)</f>
        <v>0</v>
      </c>
      <c r="K152" s="176" t="s">
        <v>21</v>
      </c>
      <c r="L152" s="59"/>
      <c r="M152" s="181" t="s">
        <v>21</v>
      </c>
      <c r="N152" s="182" t="s">
        <v>42</v>
      </c>
      <c r="O152" s="40"/>
      <c r="P152" s="183">
        <f>O152*H152</f>
        <v>0</v>
      </c>
      <c r="Q152" s="183">
        <v>0.10704</v>
      </c>
      <c r="R152" s="183">
        <f>Q152*H152</f>
        <v>0.85631999999999997</v>
      </c>
      <c r="S152" s="183">
        <v>0</v>
      </c>
      <c r="T152" s="184">
        <f>S152*H152</f>
        <v>0</v>
      </c>
      <c r="AR152" s="22" t="s">
        <v>142</v>
      </c>
      <c r="AT152" s="22" t="s">
        <v>138</v>
      </c>
      <c r="AU152" s="22" t="s">
        <v>81</v>
      </c>
      <c r="AY152" s="22" t="s">
        <v>143</v>
      </c>
      <c r="BE152" s="185">
        <f>IF(N152="základní",J152,0)</f>
        <v>0</v>
      </c>
      <c r="BF152" s="185">
        <f>IF(N152="snížená",J152,0)</f>
        <v>0</v>
      </c>
      <c r="BG152" s="185">
        <f>IF(N152="zákl. přenesená",J152,0)</f>
        <v>0</v>
      </c>
      <c r="BH152" s="185">
        <f>IF(N152="sníž. přenesená",J152,0)</f>
        <v>0</v>
      </c>
      <c r="BI152" s="185">
        <f>IF(N152="nulová",J152,0)</f>
        <v>0</v>
      </c>
      <c r="BJ152" s="22" t="s">
        <v>79</v>
      </c>
      <c r="BK152" s="185">
        <f>ROUND(I152*H152,2)</f>
        <v>0</v>
      </c>
      <c r="BL152" s="22" t="s">
        <v>142</v>
      </c>
      <c r="BM152" s="22" t="s">
        <v>222</v>
      </c>
    </row>
    <row r="153" spans="2:65" s="1" customFormat="1" ht="16.5" customHeight="1">
      <c r="B153" s="39"/>
      <c r="C153" s="174" t="s">
        <v>71</v>
      </c>
      <c r="D153" s="174" t="s">
        <v>138</v>
      </c>
      <c r="E153" s="175" t="s">
        <v>739</v>
      </c>
      <c r="F153" s="176" t="s">
        <v>740</v>
      </c>
      <c r="G153" s="177" t="s">
        <v>192</v>
      </c>
      <c r="H153" s="178">
        <v>210</v>
      </c>
      <c r="I153" s="179"/>
      <c r="J153" s="180">
        <f>ROUND(I153*H153,2)</f>
        <v>0</v>
      </c>
      <c r="K153" s="176" t="s">
        <v>21</v>
      </c>
      <c r="L153" s="59"/>
      <c r="M153" s="181" t="s">
        <v>21</v>
      </c>
      <c r="N153" s="182" t="s">
        <v>42</v>
      </c>
      <c r="O153" s="40"/>
      <c r="P153" s="183">
        <f>O153*H153</f>
        <v>0</v>
      </c>
      <c r="Q153" s="183">
        <v>4.5300000000000002E-3</v>
      </c>
      <c r="R153" s="183">
        <f>Q153*H153</f>
        <v>0.95130000000000003</v>
      </c>
      <c r="S153" s="183">
        <v>0</v>
      </c>
      <c r="T153" s="184">
        <f>S153*H153</f>
        <v>0</v>
      </c>
      <c r="AR153" s="22" t="s">
        <v>142</v>
      </c>
      <c r="AT153" s="22" t="s">
        <v>138</v>
      </c>
      <c r="AU153" s="22" t="s">
        <v>81</v>
      </c>
      <c r="AY153" s="22" t="s">
        <v>143</v>
      </c>
      <c r="BE153" s="185">
        <f>IF(N153="základní",J153,0)</f>
        <v>0</v>
      </c>
      <c r="BF153" s="185">
        <f>IF(N153="snížená",J153,0)</f>
        <v>0</v>
      </c>
      <c r="BG153" s="185">
        <f>IF(N153="zákl. přenesená",J153,0)</f>
        <v>0</v>
      </c>
      <c r="BH153" s="185">
        <f>IF(N153="sníž. přenesená",J153,0)</f>
        <v>0</v>
      </c>
      <c r="BI153" s="185">
        <f>IF(N153="nulová",J153,0)</f>
        <v>0</v>
      </c>
      <c r="BJ153" s="22" t="s">
        <v>79</v>
      </c>
      <c r="BK153" s="185">
        <f>ROUND(I153*H153,2)</f>
        <v>0</v>
      </c>
      <c r="BL153" s="22" t="s">
        <v>142</v>
      </c>
      <c r="BM153" s="22" t="s">
        <v>225</v>
      </c>
    </row>
    <row r="154" spans="2:65" s="1" customFormat="1" ht="16.5" customHeight="1">
      <c r="B154" s="39"/>
      <c r="C154" s="174" t="s">
        <v>71</v>
      </c>
      <c r="D154" s="174" t="s">
        <v>138</v>
      </c>
      <c r="E154" s="175" t="s">
        <v>741</v>
      </c>
      <c r="F154" s="176" t="s">
        <v>742</v>
      </c>
      <c r="G154" s="177" t="s">
        <v>192</v>
      </c>
      <c r="H154" s="178">
        <v>210</v>
      </c>
      <c r="I154" s="179"/>
      <c r="J154" s="180">
        <f>ROUND(I154*H154,2)</f>
        <v>0</v>
      </c>
      <c r="K154" s="176" t="s">
        <v>21</v>
      </c>
      <c r="L154" s="59"/>
      <c r="M154" s="181" t="s">
        <v>21</v>
      </c>
      <c r="N154" s="182" t="s">
        <v>42</v>
      </c>
      <c r="O154" s="40"/>
      <c r="P154" s="183">
        <f>O154*H154</f>
        <v>0</v>
      </c>
      <c r="Q154" s="183">
        <v>4.4999999999999997E-3</v>
      </c>
      <c r="R154" s="183">
        <f>Q154*H154</f>
        <v>0.94499999999999995</v>
      </c>
      <c r="S154" s="183">
        <v>0</v>
      </c>
      <c r="T154" s="184">
        <f>S154*H154</f>
        <v>0</v>
      </c>
      <c r="AR154" s="22" t="s">
        <v>142</v>
      </c>
      <c r="AT154" s="22" t="s">
        <v>138</v>
      </c>
      <c r="AU154" s="22" t="s">
        <v>81</v>
      </c>
      <c r="AY154" s="22" t="s">
        <v>143</v>
      </c>
      <c r="BE154" s="185">
        <f>IF(N154="základní",J154,0)</f>
        <v>0</v>
      </c>
      <c r="BF154" s="185">
        <f>IF(N154="snížená",J154,0)</f>
        <v>0</v>
      </c>
      <c r="BG154" s="185">
        <f>IF(N154="zákl. přenesená",J154,0)</f>
        <v>0</v>
      </c>
      <c r="BH154" s="185">
        <f>IF(N154="sníž. přenesená",J154,0)</f>
        <v>0</v>
      </c>
      <c r="BI154" s="185">
        <f>IF(N154="nulová",J154,0)</f>
        <v>0</v>
      </c>
      <c r="BJ154" s="22" t="s">
        <v>79</v>
      </c>
      <c r="BK154" s="185">
        <f>ROUND(I154*H154,2)</f>
        <v>0</v>
      </c>
      <c r="BL154" s="22" t="s">
        <v>142</v>
      </c>
      <c r="BM154" s="22" t="s">
        <v>232</v>
      </c>
    </row>
    <row r="155" spans="2:65" s="10" customFormat="1" ht="37.35" customHeight="1">
      <c r="B155" s="186"/>
      <c r="C155" s="187"/>
      <c r="D155" s="188" t="s">
        <v>70</v>
      </c>
      <c r="E155" s="189" t="s">
        <v>743</v>
      </c>
      <c r="F155" s="189" t="s">
        <v>744</v>
      </c>
      <c r="G155" s="187"/>
      <c r="H155" s="187"/>
      <c r="I155" s="190"/>
      <c r="J155" s="191">
        <f>BK155</f>
        <v>0</v>
      </c>
      <c r="K155" s="187"/>
      <c r="L155" s="192"/>
      <c r="M155" s="193"/>
      <c r="N155" s="194"/>
      <c r="O155" s="194"/>
      <c r="P155" s="195">
        <f>P156</f>
        <v>0</v>
      </c>
      <c r="Q155" s="194"/>
      <c r="R155" s="195">
        <f>R156</f>
        <v>0.74970000000000003</v>
      </c>
      <c r="S155" s="194"/>
      <c r="T155" s="196">
        <f>T156</f>
        <v>0</v>
      </c>
      <c r="AR155" s="197" t="s">
        <v>79</v>
      </c>
      <c r="AT155" s="198" t="s">
        <v>70</v>
      </c>
      <c r="AU155" s="198" t="s">
        <v>71</v>
      </c>
      <c r="AY155" s="197" t="s">
        <v>143</v>
      </c>
      <c r="BK155" s="199">
        <f>BK156</f>
        <v>0</v>
      </c>
    </row>
    <row r="156" spans="2:65" s="10" customFormat="1" ht="19.899999999999999" customHeight="1">
      <c r="B156" s="186"/>
      <c r="C156" s="187"/>
      <c r="D156" s="188" t="s">
        <v>70</v>
      </c>
      <c r="E156" s="200" t="s">
        <v>745</v>
      </c>
      <c r="F156" s="200" t="s">
        <v>746</v>
      </c>
      <c r="G156" s="187"/>
      <c r="H156" s="187"/>
      <c r="I156" s="190"/>
      <c r="J156" s="201">
        <f>BK156</f>
        <v>0</v>
      </c>
      <c r="K156" s="187"/>
      <c r="L156" s="192"/>
      <c r="M156" s="193"/>
      <c r="N156" s="194"/>
      <c r="O156" s="194"/>
      <c r="P156" s="195">
        <f>P157</f>
        <v>0</v>
      </c>
      <c r="Q156" s="194"/>
      <c r="R156" s="195">
        <f>R157</f>
        <v>0.74970000000000003</v>
      </c>
      <c r="S156" s="194"/>
      <c r="T156" s="196">
        <f>T157</f>
        <v>0</v>
      </c>
      <c r="AR156" s="197" t="s">
        <v>79</v>
      </c>
      <c r="AT156" s="198" t="s">
        <v>70</v>
      </c>
      <c r="AU156" s="198" t="s">
        <v>79</v>
      </c>
      <c r="AY156" s="197" t="s">
        <v>143</v>
      </c>
      <c r="BK156" s="199">
        <f>BK157</f>
        <v>0</v>
      </c>
    </row>
    <row r="157" spans="2:65" s="1" customFormat="1" ht="16.5" customHeight="1">
      <c r="B157" s="39"/>
      <c r="C157" s="174" t="s">
        <v>71</v>
      </c>
      <c r="D157" s="174" t="s">
        <v>138</v>
      </c>
      <c r="E157" s="175" t="s">
        <v>747</v>
      </c>
      <c r="F157" s="176" t="s">
        <v>748</v>
      </c>
      <c r="G157" s="177" t="s">
        <v>192</v>
      </c>
      <c r="H157" s="178">
        <v>90</v>
      </c>
      <c r="I157" s="179"/>
      <c r="J157" s="180">
        <f>ROUND(I157*H157,2)</f>
        <v>0</v>
      </c>
      <c r="K157" s="176" t="s">
        <v>21</v>
      </c>
      <c r="L157" s="59"/>
      <c r="M157" s="181" t="s">
        <v>21</v>
      </c>
      <c r="N157" s="182" t="s">
        <v>42</v>
      </c>
      <c r="O157" s="40"/>
      <c r="P157" s="183">
        <f>O157*H157</f>
        <v>0</v>
      </c>
      <c r="Q157" s="183">
        <v>8.3300000000000006E-3</v>
      </c>
      <c r="R157" s="183">
        <f>Q157*H157</f>
        <v>0.74970000000000003</v>
      </c>
      <c r="S157" s="183">
        <v>0</v>
      </c>
      <c r="T157" s="184">
        <f>S157*H157</f>
        <v>0</v>
      </c>
      <c r="AR157" s="22" t="s">
        <v>142</v>
      </c>
      <c r="AT157" s="22" t="s">
        <v>138</v>
      </c>
      <c r="AU157" s="22" t="s">
        <v>81</v>
      </c>
      <c r="AY157" s="22" t="s">
        <v>143</v>
      </c>
      <c r="BE157" s="185">
        <f>IF(N157="základní",J157,0)</f>
        <v>0</v>
      </c>
      <c r="BF157" s="185">
        <f>IF(N157="snížená",J157,0)</f>
        <v>0</v>
      </c>
      <c r="BG157" s="185">
        <f>IF(N157="zákl. přenesená",J157,0)</f>
        <v>0</v>
      </c>
      <c r="BH157" s="185">
        <f>IF(N157="sníž. přenesená",J157,0)</f>
        <v>0</v>
      </c>
      <c r="BI157" s="185">
        <f>IF(N157="nulová",J157,0)</f>
        <v>0</v>
      </c>
      <c r="BJ157" s="22" t="s">
        <v>79</v>
      </c>
      <c r="BK157" s="185">
        <f>ROUND(I157*H157,2)</f>
        <v>0</v>
      </c>
      <c r="BL157" s="22" t="s">
        <v>142</v>
      </c>
      <c r="BM157" s="22" t="s">
        <v>235</v>
      </c>
    </row>
    <row r="158" spans="2:65" s="10" customFormat="1" ht="37.35" customHeight="1">
      <c r="B158" s="186"/>
      <c r="C158" s="187"/>
      <c r="D158" s="188" t="s">
        <v>70</v>
      </c>
      <c r="E158" s="189" t="s">
        <v>323</v>
      </c>
      <c r="F158" s="189" t="s">
        <v>749</v>
      </c>
      <c r="G158" s="187"/>
      <c r="H158" s="187"/>
      <c r="I158" s="190"/>
      <c r="J158" s="191">
        <f>BK158</f>
        <v>0</v>
      </c>
      <c r="K158" s="187"/>
      <c r="L158" s="192"/>
      <c r="M158" s="193"/>
      <c r="N158" s="194"/>
      <c r="O158" s="194"/>
      <c r="P158" s="195">
        <f>P159</f>
        <v>0</v>
      </c>
      <c r="Q158" s="194"/>
      <c r="R158" s="195">
        <f>R159</f>
        <v>0</v>
      </c>
      <c r="S158" s="194"/>
      <c r="T158" s="196">
        <f>T159</f>
        <v>0</v>
      </c>
      <c r="AR158" s="197" t="s">
        <v>79</v>
      </c>
      <c r="AT158" s="198" t="s">
        <v>70</v>
      </c>
      <c r="AU158" s="198" t="s">
        <v>71</v>
      </c>
      <c r="AY158" s="197" t="s">
        <v>143</v>
      </c>
      <c r="BK158" s="199">
        <f>BK159</f>
        <v>0</v>
      </c>
    </row>
    <row r="159" spans="2:65" s="10" customFormat="1" ht="19.899999999999999" customHeight="1">
      <c r="B159" s="186"/>
      <c r="C159" s="187"/>
      <c r="D159" s="188" t="s">
        <v>70</v>
      </c>
      <c r="E159" s="200" t="s">
        <v>750</v>
      </c>
      <c r="F159" s="200" t="s">
        <v>751</v>
      </c>
      <c r="G159" s="187"/>
      <c r="H159" s="187"/>
      <c r="I159" s="190"/>
      <c r="J159" s="201">
        <f>BK159</f>
        <v>0</v>
      </c>
      <c r="K159" s="187"/>
      <c r="L159" s="192"/>
      <c r="M159" s="193"/>
      <c r="N159" s="194"/>
      <c r="O159" s="194"/>
      <c r="P159" s="195">
        <f>P160</f>
        <v>0</v>
      </c>
      <c r="Q159" s="194"/>
      <c r="R159" s="195">
        <f>R160</f>
        <v>0</v>
      </c>
      <c r="S159" s="194"/>
      <c r="T159" s="196">
        <f>T160</f>
        <v>0</v>
      </c>
      <c r="AR159" s="197" t="s">
        <v>79</v>
      </c>
      <c r="AT159" s="198" t="s">
        <v>70</v>
      </c>
      <c r="AU159" s="198" t="s">
        <v>79</v>
      </c>
      <c r="AY159" s="197" t="s">
        <v>143</v>
      </c>
      <c r="BK159" s="199">
        <f>BK160</f>
        <v>0</v>
      </c>
    </row>
    <row r="160" spans="2:65" s="1" customFormat="1" ht="25.5" customHeight="1">
      <c r="B160" s="39"/>
      <c r="C160" s="174" t="s">
        <v>71</v>
      </c>
      <c r="D160" s="174" t="s">
        <v>138</v>
      </c>
      <c r="E160" s="175" t="s">
        <v>752</v>
      </c>
      <c r="F160" s="176" t="s">
        <v>753</v>
      </c>
      <c r="G160" s="177" t="s">
        <v>150</v>
      </c>
      <c r="H160" s="178">
        <v>126</v>
      </c>
      <c r="I160" s="179"/>
      <c r="J160" s="180">
        <f>ROUND(I160*H160,2)</f>
        <v>0</v>
      </c>
      <c r="K160" s="176" t="s">
        <v>21</v>
      </c>
      <c r="L160" s="59"/>
      <c r="M160" s="181" t="s">
        <v>21</v>
      </c>
      <c r="N160" s="182" t="s">
        <v>42</v>
      </c>
      <c r="O160" s="40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AR160" s="22" t="s">
        <v>142</v>
      </c>
      <c r="AT160" s="22" t="s">
        <v>138</v>
      </c>
      <c r="AU160" s="22" t="s">
        <v>81</v>
      </c>
      <c r="AY160" s="22" t="s">
        <v>143</v>
      </c>
      <c r="BE160" s="185">
        <f>IF(N160="základní",J160,0)</f>
        <v>0</v>
      </c>
      <c r="BF160" s="185">
        <f>IF(N160="snížená",J160,0)</f>
        <v>0</v>
      </c>
      <c r="BG160" s="185">
        <f>IF(N160="zákl. přenesená",J160,0)</f>
        <v>0</v>
      </c>
      <c r="BH160" s="185">
        <f>IF(N160="sníž. přenesená",J160,0)</f>
        <v>0</v>
      </c>
      <c r="BI160" s="185">
        <f>IF(N160="nulová",J160,0)</f>
        <v>0</v>
      </c>
      <c r="BJ160" s="22" t="s">
        <v>79</v>
      </c>
      <c r="BK160" s="185">
        <f>ROUND(I160*H160,2)</f>
        <v>0</v>
      </c>
      <c r="BL160" s="22" t="s">
        <v>142</v>
      </c>
      <c r="BM160" s="22" t="s">
        <v>238</v>
      </c>
    </row>
    <row r="161" spans="2:65" s="10" customFormat="1" ht="37.35" customHeight="1">
      <c r="B161" s="186"/>
      <c r="C161" s="187"/>
      <c r="D161" s="188" t="s">
        <v>70</v>
      </c>
      <c r="E161" s="189" t="s">
        <v>754</v>
      </c>
      <c r="F161" s="189" t="s">
        <v>755</v>
      </c>
      <c r="G161" s="187"/>
      <c r="H161" s="187"/>
      <c r="I161" s="190"/>
      <c r="J161" s="191">
        <f>BK161</f>
        <v>0</v>
      </c>
      <c r="K161" s="187"/>
      <c r="L161" s="192"/>
      <c r="M161" s="193"/>
      <c r="N161" s="194"/>
      <c r="O161" s="194"/>
      <c r="P161" s="195">
        <f>P162</f>
        <v>0</v>
      </c>
      <c r="Q161" s="194"/>
      <c r="R161" s="195">
        <f>R162</f>
        <v>3.9649999999999998E-2</v>
      </c>
      <c r="S161" s="194"/>
      <c r="T161" s="196">
        <f>T162</f>
        <v>0</v>
      </c>
      <c r="AR161" s="197" t="s">
        <v>79</v>
      </c>
      <c r="AT161" s="198" t="s">
        <v>70</v>
      </c>
      <c r="AU161" s="198" t="s">
        <v>71</v>
      </c>
      <c r="AY161" s="197" t="s">
        <v>143</v>
      </c>
      <c r="BK161" s="199">
        <f>BK162</f>
        <v>0</v>
      </c>
    </row>
    <row r="162" spans="2:65" s="10" customFormat="1" ht="19.899999999999999" customHeight="1">
      <c r="B162" s="186"/>
      <c r="C162" s="187"/>
      <c r="D162" s="188" t="s">
        <v>70</v>
      </c>
      <c r="E162" s="200" t="s">
        <v>756</v>
      </c>
      <c r="F162" s="200" t="s">
        <v>757</v>
      </c>
      <c r="G162" s="187"/>
      <c r="H162" s="187"/>
      <c r="I162" s="190"/>
      <c r="J162" s="201">
        <f>BK162</f>
        <v>0</v>
      </c>
      <c r="K162" s="187"/>
      <c r="L162" s="192"/>
      <c r="M162" s="193"/>
      <c r="N162" s="194"/>
      <c r="O162" s="194"/>
      <c r="P162" s="195">
        <f>SUM(P163:P164)</f>
        <v>0</v>
      </c>
      <c r="Q162" s="194"/>
      <c r="R162" s="195">
        <f>SUM(R163:R164)</f>
        <v>3.9649999999999998E-2</v>
      </c>
      <c r="S162" s="194"/>
      <c r="T162" s="196">
        <f>SUM(T163:T164)</f>
        <v>0</v>
      </c>
      <c r="AR162" s="197" t="s">
        <v>79</v>
      </c>
      <c r="AT162" s="198" t="s">
        <v>70</v>
      </c>
      <c r="AU162" s="198" t="s">
        <v>79</v>
      </c>
      <c r="AY162" s="197" t="s">
        <v>143</v>
      </c>
      <c r="BK162" s="199">
        <f>SUM(BK163:BK164)</f>
        <v>0</v>
      </c>
    </row>
    <row r="163" spans="2:65" s="1" customFormat="1" ht="16.5" customHeight="1">
      <c r="B163" s="39"/>
      <c r="C163" s="174" t="s">
        <v>71</v>
      </c>
      <c r="D163" s="174" t="s">
        <v>138</v>
      </c>
      <c r="E163" s="175" t="s">
        <v>758</v>
      </c>
      <c r="F163" s="176" t="s">
        <v>759</v>
      </c>
      <c r="G163" s="177" t="s">
        <v>177</v>
      </c>
      <c r="H163" s="178">
        <v>1</v>
      </c>
      <c r="I163" s="179"/>
      <c r="J163" s="180">
        <f>ROUND(I163*H163,2)</f>
        <v>0</v>
      </c>
      <c r="K163" s="176" t="s">
        <v>21</v>
      </c>
      <c r="L163" s="59"/>
      <c r="M163" s="181" t="s">
        <v>21</v>
      </c>
      <c r="N163" s="182" t="s">
        <v>42</v>
      </c>
      <c r="O163" s="40"/>
      <c r="P163" s="183">
        <f>O163*H163</f>
        <v>0</v>
      </c>
      <c r="Q163" s="183">
        <v>6.4999999999999997E-4</v>
      </c>
      <c r="R163" s="183">
        <f>Q163*H163</f>
        <v>6.4999999999999997E-4</v>
      </c>
      <c r="S163" s="183">
        <v>0</v>
      </c>
      <c r="T163" s="184">
        <f>S163*H163</f>
        <v>0</v>
      </c>
      <c r="AR163" s="22" t="s">
        <v>142</v>
      </c>
      <c r="AT163" s="22" t="s">
        <v>138</v>
      </c>
      <c r="AU163" s="22" t="s">
        <v>81</v>
      </c>
      <c r="AY163" s="22" t="s">
        <v>143</v>
      </c>
      <c r="BE163" s="185">
        <f>IF(N163="základní",J163,0)</f>
        <v>0</v>
      </c>
      <c r="BF163" s="185">
        <f>IF(N163="snížená",J163,0)</f>
        <v>0</v>
      </c>
      <c r="BG163" s="185">
        <f>IF(N163="zákl. přenesená",J163,0)</f>
        <v>0</v>
      </c>
      <c r="BH163" s="185">
        <f>IF(N163="sníž. přenesená",J163,0)</f>
        <v>0</v>
      </c>
      <c r="BI163" s="185">
        <f>IF(N163="nulová",J163,0)</f>
        <v>0</v>
      </c>
      <c r="BJ163" s="22" t="s">
        <v>79</v>
      </c>
      <c r="BK163" s="185">
        <f>ROUND(I163*H163,2)</f>
        <v>0</v>
      </c>
      <c r="BL163" s="22" t="s">
        <v>142</v>
      </c>
      <c r="BM163" s="22" t="s">
        <v>246</v>
      </c>
    </row>
    <row r="164" spans="2:65" s="1" customFormat="1" ht="16.5" customHeight="1">
      <c r="B164" s="39"/>
      <c r="C164" s="174" t="s">
        <v>71</v>
      </c>
      <c r="D164" s="174" t="s">
        <v>138</v>
      </c>
      <c r="E164" s="175" t="s">
        <v>760</v>
      </c>
      <c r="F164" s="176" t="s">
        <v>761</v>
      </c>
      <c r="G164" s="177" t="s">
        <v>177</v>
      </c>
      <c r="H164" s="178">
        <v>1</v>
      </c>
      <c r="I164" s="179"/>
      <c r="J164" s="180">
        <f>ROUND(I164*H164,2)</f>
        <v>0</v>
      </c>
      <c r="K164" s="176" t="s">
        <v>21</v>
      </c>
      <c r="L164" s="59"/>
      <c r="M164" s="181" t="s">
        <v>21</v>
      </c>
      <c r="N164" s="182" t="s">
        <v>42</v>
      </c>
      <c r="O164" s="40"/>
      <c r="P164" s="183">
        <f>O164*H164</f>
        <v>0</v>
      </c>
      <c r="Q164" s="183">
        <v>3.9E-2</v>
      </c>
      <c r="R164" s="183">
        <f>Q164*H164</f>
        <v>3.9E-2</v>
      </c>
      <c r="S164" s="183">
        <v>0</v>
      </c>
      <c r="T164" s="184">
        <f>S164*H164</f>
        <v>0</v>
      </c>
      <c r="AR164" s="22" t="s">
        <v>142</v>
      </c>
      <c r="AT164" s="22" t="s">
        <v>138</v>
      </c>
      <c r="AU164" s="22" t="s">
        <v>81</v>
      </c>
      <c r="AY164" s="22" t="s">
        <v>143</v>
      </c>
      <c r="BE164" s="185">
        <f>IF(N164="základní",J164,0)</f>
        <v>0</v>
      </c>
      <c r="BF164" s="185">
        <f>IF(N164="snížená",J164,0)</f>
        <v>0</v>
      </c>
      <c r="BG164" s="185">
        <f>IF(N164="zákl. přenesená",J164,0)</f>
        <v>0</v>
      </c>
      <c r="BH164" s="185">
        <f>IF(N164="sníž. přenesená",J164,0)</f>
        <v>0</v>
      </c>
      <c r="BI164" s="185">
        <f>IF(N164="nulová",J164,0)</f>
        <v>0</v>
      </c>
      <c r="BJ164" s="22" t="s">
        <v>79</v>
      </c>
      <c r="BK164" s="185">
        <f>ROUND(I164*H164,2)</f>
        <v>0</v>
      </c>
      <c r="BL164" s="22" t="s">
        <v>142</v>
      </c>
      <c r="BM164" s="22" t="s">
        <v>249</v>
      </c>
    </row>
    <row r="165" spans="2:65" s="10" customFormat="1" ht="37.35" customHeight="1">
      <c r="B165" s="186"/>
      <c r="C165" s="187"/>
      <c r="D165" s="188" t="s">
        <v>70</v>
      </c>
      <c r="E165" s="189" t="s">
        <v>326</v>
      </c>
      <c r="F165" s="189" t="s">
        <v>762</v>
      </c>
      <c r="G165" s="187"/>
      <c r="H165" s="187"/>
      <c r="I165" s="190"/>
      <c r="J165" s="191">
        <f>BK165</f>
        <v>0</v>
      </c>
      <c r="K165" s="187"/>
      <c r="L165" s="192"/>
      <c r="M165" s="193"/>
      <c r="N165" s="194"/>
      <c r="O165" s="194"/>
      <c r="P165" s="195">
        <f>P166</f>
        <v>0</v>
      </c>
      <c r="Q165" s="194"/>
      <c r="R165" s="195">
        <f>R166</f>
        <v>0.69894999999999996</v>
      </c>
      <c r="S165" s="194"/>
      <c r="T165" s="196">
        <f>T166</f>
        <v>0</v>
      </c>
      <c r="AR165" s="197" t="s">
        <v>79</v>
      </c>
      <c r="AT165" s="198" t="s">
        <v>70</v>
      </c>
      <c r="AU165" s="198" t="s">
        <v>71</v>
      </c>
      <c r="AY165" s="197" t="s">
        <v>143</v>
      </c>
      <c r="BK165" s="199">
        <f>BK166</f>
        <v>0</v>
      </c>
    </row>
    <row r="166" spans="2:65" s="10" customFormat="1" ht="19.899999999999999" customHeight="1">
      <c r="B166" s="186"/>
      <c r="C166" s="187"/>
      <c r="D166" s="188" t="s">
        <v>70</v>
      </c>
      <c r="E166" s="200" t="s">
        <v>763</v>
      </c>
      <c r="F166" s="200" t="s">
        <v>764</v>
      </c>
      <c r="G166" s="187"/>
      <c r="H166" s="187"/>
      <c r="I166" s="190"/>
      <c r="J166" s="201">
        <f>BK166</f>
        <v>0</v>
      </c>
      <c r="K166" s="187"/>
      <c r="L166" s="192"/>
      <c r="M166" s="193"/>
      <c r="N166" s="194"/>
      <c r="O166" s="194"/>
      <c r="P166" s="195">
        <f>SUM(P167:P168)</f>
        <v>0</v>
      </c>
      <c r="Q166" s="194"/>
      <c r="R166" s="195">
        <f>SUM(R167:R168)</f>
        <v>0.69894999999999996</v>
      </c>
      <c r="S166" s="194"/>
      <c r="T166" s="196">
        <f>SUM(T167:T168)</f>
        <v>0</v>
      </c>
      <c r="AR166" s="197" t="s">
        <v>79</v>
      </c>
      <c r="AT166" s="198" t="s">
        <v>70</v>
      </c>
      <c r="AU166" s="198" t="s">
        <v>79</v>
      </c>
      <c r="AY166" s="197" t="s">
        <v>143</v>
      </c>
      <c r="BK166" s="199">
        <f>SUM(BK167:BK168)</f>
        <v>0</v>
      </c>
    </row>
    <row r="167" spans="2:65" s="1" customFormat="1" ht="16.5" customHeight="1">
      <c r="B167" s="39"/>
      <c r="C167" s="174" t="s">
        <v>71</v>
      </c>
      <c r="D167" s="174" t="s">
        <v>138</v>
      </c>
      <c r="E167" s="175" t="s">
        <v>765</v>
      </c>
      <c r="F167" s="176" t="s">
        <v>766</v>
      </c>
      <c r="G167" s="177" t="s">
        <v>192</v>
      </c>
      <c r="H167" s="178">
        <v>235</v>
      </c>
      <c r="I167" s="179"/>
      <c r="J167" s="180">
        <f>ROUND(I167*H167,2)</f>
        <v>0</v>
      </c>
      <c r="K167" s="176" t="s">
        <v>21</v>
      </c>
      <c r="L167" s="59"/>
      <c r="M167" s="181" t="s">
        <v>21</v>
      </c>
      <c r="N167" s="182" t="s">
        <v>42</v>
      </c>
      <c r="O167" s="40"/>
      <c r="P167" s="183">
        <f>O167*H167</f>
        <v>0</v>
      </c>
      <c r="Q167" s="183">
        <v>4.0000000000000003E-5</v>
      </c>
      <c r="R167" s="183">
        <f>Q167*H167</f>
        <v>9.4000000000000004E-3</v>
      </c>
      <c r="S167" s="183">
        <v>0</v>
      </c>
      <c r="T167" s="184">
        <f>S167*H167</f>
        <v>0</v>
      </c>
      <c r="AR167" s="22" t="s">
        <v>142</v>
      </c>
      <c r="AT167" s="22" t="s">
        <v>138</v>
      </c>
      <c r="AU167" s="22" t="s">
        <v>81</v>
      </c>
      <c r="AY167" s="22" t="s">
        <v>143</v>
      </c>
      <c r="BE167" s="185">
        <f>IF(N167="základní",J167,0)</f>
        <v>0</v>
      </c>
      <c r="BF167" s="185">
        <f>IF(N167="snížená",J167,0)</f>
        <v>0</v>
      </c>
      <c r="BG167" s="185">
        <f>IF(N167="zákl. přenesená",J167,0)</f>
        <v>0</v>
      </c>
      <c r="BH167" s="185">
        <f>IF(N167="sníž. přenesená",J167,0)</f>
        <v>0</v>
      </c>
      <c r="BI167" s="185">
        <f>IF(N167="nulová",J167,0)</f>
        <v>0</v>
      </c>
      <c r="BJ167" s="22" t="s">
        <v>79</v>
      </c>
      <c r="BK167" s="185">
        <f>ROUND(I167*H167,2)</f>
        <v>0</v>
      </c>
      <c r="BL167" s="22" t="s">
        <v>142</v>
      </c>
      <c r="BM167" s="22" t="s">
        <v>254</v>
      </c>
    </row>
    <row r="168" spans="2:65" s="1" customFormat="1" ht="16.5" customHeight="1">
      <c r="B168" s="39"/>
      <c r="C168" s="174" t="s">
        <v>71</v>
      </c>
      <c r="D168" s="174" t="s">
        <v>138</v>
      </c>
      <c r="E168" s="175" t="s">
        <v>767</v>
      </c>
      <c r="F168" s="176" t="s">
        <v>768</v>
      </c>
      <c r="G168" s="177" t="s">
        <v>177</v>
      </c>
      <c r="H168" s="178">
        <v>15</v>
      </c>
      <c r="I168" s="179"/>
      <c r="J168" s="180">
        <f>ROUND(I168*H168,2)</f>
        <v>0</v>
      </c>
      <c r="K168" s="176" t="s">
        <v>21</v>
      </c>
      <c r="L168" s="59"/>
      <c r="M168" s="181" t="s">
        <v>21</v>
      </c>
      <c r="N168" s="182" t="s">
        <v>42</v>
      </c>
      <c r="O168" s="40"/>
      <c r="P168" s="183">
        <f>O168*H168</f>
        <v>0</v>
      </c>
      <c r="Q168" s="183">
        <v>4.5969999999999997E-2</v>
      </c>
      <c r="R168" s="183">
        <f>Q168*H168</f>
        <v>0.68955</v>
      </c>
      <c r="S168" s="183">
        <v>0</v>
      </c>
      <c r="T168" s="184">
        <f>S168*H168</f>
        <v>0</v>
      </c>
      <c r="AR168" s="22" t="s">
        <v>142</v>
      </c>
      <c r="AT168" s="22" t="s">
        <v>138</v>
      </c>
      <c r="AU168" s="22" t="s">
        <v>81</v>
      </c>
      <c r="AY168" s="22" t="s">
        <v>143</v>
      </c>
      <c r="BE168" s="185">
        <f>IF(N168="základní",J168,0)</f>
        <v>0</v>
      </c>
      <c r="BF168" s="185">
        <f>IF(N168="snížená",J168,0)</f>
        <v>0</v>
      </c>
      <c r="BG168" s="185">
        <f>IF(N168="zákl. přenesená",J168,0)</f>
        <v>0</v>
      </c>
      <c r="BH168" s="185">
        <f>IF(N168="sníž. přenesená",J168,0)</f>
        <v>0</v>
      </c>
      <c r="BI168" s="185">
        <f>IF(N168="nulová",J168,0)</f>
        <v>0</v>
      </c>
      <c r="BJ168" s="22" t="s">
        <v>79</v>
      </c>
      <c r="BK168" s="185">
        <f>ROUND(I168*H168,2)</f>
        <v>0</v>
      </c>
      <c r="BL168" s="22" t="s">
        <v>142</v>
      </c>
      <c r="BM168" s="22" t="s">
        <v>255</v>
      </c>
    </row>
    <row r="169" spans="2:65" s="10" customFormat="1" ht="37.35" customHeight="1">
      <c r="B169" s="186"/>
      <c r="C169" s="187"/>
      <c r="D169" s="188" t="s">
        <v>70</v>
      </c>
      <c r="E169" s="189" t="s">
        <v>182</v>
      </c>
      <c r="F169" s="189" t="s">
        <v>769</v>
      </c>
      <c r="G169" s="187"/>
      <c r="H169" s="187"/>
      <c r="I169" s="190"/>
      <c r="J169" s="191">
        <f>BK169</f>
        <v>0</v>
      </c>
      <c r="K169" s="187"/>
      <c r="L169" s="192"/>
      <c r="M169" s="193"/>
      <c r="N169" s="194"/>
      <c r="O169" s="194"/>
      <c r="P169" s="195">
        <f>P170</f>
        <v>0</v>
      </c>
      <c r="Q169" s="194"/>
      <c r="R169" s="195">
        <f>R170</f>
        <v>0.32565</v>
      </c>
      <c r="S169" s="194"/>
      <c r="T169" s="196">
        <f>T170</f>
        <v>0</v>
      </c>
      <c r="AR169" s="197" t="s">
        <v>79</v>
      </c>
      <c r="AT169" s="198" t="s">
        <v>70</v>
      </c>
      <c r="AU169" s="198" t="s">
        <v>71</v>
      </c>
      <c r="AY169" s="197" t="s">
        <v>143</v>
      </c>
      <c r="BK169" s="199">
        <f>BK170</f>
        <v>0</v>
      </c>
    </row>
    <row r="170" spans="2:65" s="10" customFormat="1" ht="19.899999999999999" customHeight="1">
      <c r="B170" s="186"/>
      <c r="C170" s="187"/>
      <c r="D170" s="188" t="s">
        <v>70</v>
      </c>
      <c r="E170" s="200" t="s">
        <v>770</v>
      </c>
      <c r="F170" s="200" t="s">
        <v>771</v>
      </c>
      <c r="G170" s="187"/>
      <c r="H170" s="187"/>
      <c r="I170" s="190"/>
      <c r="J170" s="201">
        <f>BK170</f>
        <v>0</v>
      </c>
      <c r="K170" s="187"/>
      <c r="L170" s="192"/>
      <c r="M170" s="193"/>
      <c r="N170" s="194"/>
      <c r="O170" s="194"/>
      <c r="P170" s="195">
        <f>SUM(P171:P175)</f>
        <v>0</v>
      </c>
      <c r="Q170" s="194"/>
      <c r="R170" s="195">
        <f>SUM(R171:R175)</f>
        <v>0.32565</v>
      </c>
      <c r="S170" s="194"/>
      <c r="T170" s="196">
        <f>SUM(T171:T175)</f>
        <v>0</v>
      </c>
      <c r="AR170" s="197" t="s">
        <v>79</v>
      </c>
      <c r="AT170" s="198" t="s">
        <v>70</v>
      </c>
      <c r="AU170" s="198" t="s">
        <v>79</v>
      </c>
      <c r="AY170" s="197" t="s">
        <v>143</v>
      </c>
      <c r="BK170" s="199">
        <f>SUM(BK171:BK175)</f>
        <v>0</v>
      </c>
    </row>
    <row r="171" spans="2:65" s="1" customFormat="1" ht="25.5" customHeight="1">
      <c r="B171" s="39"/>
      <c r="C171" s="174" t="s">
        <v>71</v>
      </c>
      <c r="D171" s="174" t="s">
        <v>138</v>
      </c>
      <c r="E171" s="175" t="s">
        <v>772</v>
      </c>
      <c r="F171" s="176" t="s">
        <v>773</v>
      </c>
      <c r="G171" s="177" t="s">
        <v>192</v>
      </c>
      <c r="H171" s="178">
        <v>85</v>
      </c>
      <c r="I171" s="179"/>
      <c r="J171" s="180">
        <f>ROUND(I171*H171,2)</f>
        <v>0</v>
      </c>
      <c r="K171" s="176" t="s">
        <v>21</v>
      </c>
      <c r="L171" s="59"/>
      <c r="M171" s="181" t="s">
        <v>21</v>
      </c>
      <c r="N171" s="182" t="s">
        <v>42</v>
      </c>
      <c r="O171" s="40"/>
      <c r="P171" s="183">
        <f>O171*H171</f>
        <v>0</v>
      </c>
      <c r="Q171" s="183">
        <v>0</v>
      </c>
      <c r="R171" s="183">
        <f>Q171*H171</f>
        <v>0</v>
      </c>
      <c r="S171" s="183">
        <v>0</v>
      </c>
      <c r="T171" s="184">
        <f>S171*H171</f>
        <v>0</v>
      </c>
      <c r="AR171" s="22" t="s">
        <v>142</v>
      </c>
      <c r="AT171" s="22" t="s">
        <v>138</v>
      </c>
      <c r="AU171" s="22" t="s">
        <v>81</v>
      </c>
      <c r="AY171" s="22" t="s">
        <v>143</v>
      </c>
      <c r="BE171" s="185">
        <f>IF(N171="základní",J171,0)</f>
        <v>0</v>
      </c>
      <c r="BF171" s="185">
        <f>IF(N171="snížená",J171,0)</f>
        <v>0</v>
      </c>
      <c r="BG171" s="185">
        <f>IF(N171="zákl. přenesená",J171,0)</f>
        <v>0</v>
      </c>
      <c r="BH171" s="185">
        <f>IF(N171="sníž. přenesená",J171,0)</f>
        <v>0</v>
      </c>
      <c r="BI171" s="185">
        <f>IF(N171="nulová",J171,0)</f>
        <v>0</v>
      </c>
      <c r="BJ171" s="22" t="s">
        <v>79</v>
      </c>
      <c r="BK171" s="185">
        <f>ROUND(I171*H171,2)</f>
        <v>0</v>
      </c>
      <c r="BL171" s="22" t="s">
        <v>142</v>
      </c>
      <c r="BM171" s="22" t="s">
        <v>264</v>
      </c>
    </row>
    <row r="172" spans="2:65" s="1" customFormat="1" ht="16.5" customHeight="1">
      <c r="B172" s="39"/>
      <c r="C172" s="174" t="s">
        <v>71</v>
      </c>
      <c r="D172" s="174" t="s">
        <v>138</v>
      </c>
      <c r="E172" s="175" t="s">
        <v>774</v>
      </c>
      <c r="F172" s="176" t="s">
        <v>775</v>
      </c>
      <c r="G172" s="177" t="s">
        <v>192</v>
      </c>
      <c r="H172" s="178">
        <v>85</v>
      </c>
      <c r="I172" s="179"/>
      <c r="J172" s="180">
        <f>ROUND(I172*H172,2)</f>
        <v>0</v>
      </c>
      <c r="K172" s="176" t="s">
        <v>21</v>
      </c>
      <c r="L172" s="59"/>
      <c r="M172" s="181" t="s">
        <v>21</v>
      </c>
      <c r="N172" s="182" t="s">
        <v>42</v>
      </c>
      <c r="O172" s="40"/>
      <c r="P172" s="183">
        <f>O172*H172</f>
        <v>0</v>
      </c>
      <c r="Q172" s="183">
        <v>1.57E-3</v>
      </c>
      <c r="R172" s="183">
        <f>Q172*H172</f>
        <v>0.13345000000000001</v>
      </c>
      <c r="S172" s="183">
        <v>0</v>
      </c>
      <c r="T172" s="184">
        <f>S172*H172</f>
        <v>0</v>
      </c>
      <c r="AR172" s="22" t="s">
        <v>142</v>
      </c>
      <c r="AT172" s="22" t="s">
        <v>138</v>
      </c>
      <c r="AU172" s="22" t="s">
        <v>81</v>
      </c>
      <c r="AY172" s="22" t="s">
        <v>143</v>
      </c>
      <c r="BE172" s="185">
        <f>IF(N172="základní",J172,0)</f>
        <v>0</v>
      </c>
      <c r="BF172" s="185">
        <f>IF(N172="snížená",J172,0)</f>
        <v>0</v>
      </c>
      <c r="BG172" s="185">
        <f>IF(N172="zákl. přenesená",J172,0)</f>
        <v>0</v>
      </c>
      <c r="BH172" s="185">
        <f>IF(N172="sníž. přenesená",J172,0)</f>
        <v>0</v>
      </c>
      <c r="BI172" s="185">
        <f>IF(N172="nulová",J172,0)</f>
        <v>0</v>
      </c>
      <c r="BJ172" s="22" t="s">
        <v>79</v>
      </c>
      <c r="BK172" s="185">
        <f>ROUND(I172*H172,2)</f>
        <v>0</v>
      </c>
      <c r="BL172" s="22" t="s">
        <v>142</v>
      </c>
      <c r="BM172" s="22" t="s">
        <v>267</v>
      </c>
    </row>
    <row r="173" spans="2:65" s="1" customFormat="1" ht="25.5" customHeight="1">
      <c r="B173" s="39"/>
      <c r="C173" s="174" t="s">
        <v>71</v>
      </c>
      <c r="D173" s="174" t="s">
        <v>138</v>
      </c>
      <c r="E173" s="175" t="s">
        <v>776</v>
      </c>
      <c r="F173" s="176" t="s">
        <v>777</v>
      </c>
      <c r="G173" s="177" t="s">
        <v>192</v>
      </c>
      <c r="H173" s="178">
        <v>20</v>
      </c>
      <c r="I173" s="179"/>
      <c r="J173" s="180">
        <f>ROUND(I173*H173,2)</f>
        <v>0</v>
      </c>
      <c r="K173" s="176" t="s">
        <v>21</v>
      </c>
      <c r="L173" s="59"/>
      <c r="M173" s="181" t="s">
        <v>21</v>
      </c>
      <c r="N173" s="182" t="s">
        <v>42</v>
      </c>
      <c r="O173" s="40"/>
      <c r="P173" s="183">
        <f>O173*H173</f>
        <v>0</v>
      </c>
      <c r="Q173" s="183">
        <v>9.6100000000000005E-3</v>
      </c>
      <c r="R173" s="183">
        <f>Q173*H173</f>
        <v>0.19220000000000001</v>
      </c>
      <c r="S173" s="183">
        <v>0</v>
      </c>
      <c r="T173" s="184">
        <f>S173*H173</f>
        <v>0</v>
      </c>
      <c r="AR173" s="22" t="s">
        <v>142</v>
      </c>
      <c r="AT173" s="22" t="s">
        <v>138</v>
      </c>
      <c r="AU173" s="22" t="s">
        <v>81</v>
      </c>
      <c r="AY173" s="22" t="s">
        <v>143</v>
      </c>
      <c r="BE173" s="185">
        <f>IF(N173="základní",J173,0)</f>
        <v>0</v>
      </c>
      <c r="BF173" s="185">
        <f>IF(N173="snížená",J173,0)</f>
        <v>0</v>
      </c>
      <c r="BG173" s="185">
        <f>IF(N173="zákl. přenesená",J173,0)</f>
        <v>0</v>
      </c>
      <c r="BH173" s="185">
        <f>IF(N173="sníž. přenesená",J173,0)</f>
        <v>0</v>
      </c>
      <c r="BI173" s="185">
        <f>IF(N173="nulová",J173,0)</f>
        <v>0</v>
      </c>
      <c r="BJ173" s="22" t="s">
        <v>79</v>
      </c>
      <c r="BK173" s="185">
        <f>ROUND(I173*H173,2)</f>
        <v>0</v>
      </c>
      <c r="BL173" s="22" t="s">
        <v>142</v>
      </c>
      <c r="BM173" s="22" t="s">
        <v>323</v>
      </c>
    </row>
    <row r="174" spans="2:65" s="1" customFormat="1" ht="16.5" customHeight="1">
      <c r="B174" s="39"/>
      <c r="C174" s="174" t="s">
        <v>71</v>
      </c>
      <c r="D174" s="174" t="s">
        <v>138</v>
      </c>
      <c r="E174" s="175" t="s">
        <v>778</v>
      </c>
      <c r="F174" s="176" t="s">
        <v>779</v>
      </c>
      <c r="G174" s="177" t="s">
        <v>192</v>
      </c>
      <c r="H174" s="178">
        <v>85</v>
      </c>
      <c r="I174" s="179"/>
      <c r="J174" s="180">
        <f>ROUND(I174*H174,2)</f>
        <v>0</v>
      </c>
      <c r="K174" s="176" t="s">
        <v>21</v>
      </c>
      <c r="L174" s="59"/>
      <c r="M174" s="181" t="s">
        <v>21</v>
      </c>
      <c r="N174" s="182" t="s">
        <v>42</v>
      </c>
      <c r="O174" s="40"/>
      <c r="P174" s="183">
        <f>O174*H174</f>
        <v>0</v>
      </c>
      <c r="Q174" s="183">
        <v>0</v>
      </c>
      <c r="R174" s="183">
        <f>Q174*H174</f>
        <v>0</v>
      </c>
      <c r="S174" s="183">
        <v>0</v>
      </c>
      <c r="T174" s="184">
        <f>S174*H174</f>
        <v>0</v>
      </c>
      <c r="AR174" s="22" t="s">
        <v>142</v>
      </c>
      <c r="AT174" s="22" t="s">
        <v>138</v>
      </c>
      <c r="AU174" s="22" t="s">
        <v>81</v>
      </c>
      <c r="AY174" s="22" t="s">
        <v>143</v>
      </c>
      <c r="BE174" s="185">
        <f>IF(N174="základní",J174,0)</f>
        <v>0</v>
      </c>
      <c r="BF174" s="185">
        <f>IF(N174="snížená",J174,0)</f>
        <v>0</v>
      </c>
      <c r="BG174" s="185">
        <f>IF(N174="zákl. přenesená",J174,0)</f>
        <v>0</v>
      </c>
      <c r="BH174" s="185">
        <f>IF(N174="sníž. přenesená",J174,0)</f>
        <v>0</v>
      </c>
      <c r="BI174" s="185">
        <f>IF(N174="nulová",J174,0)</f>
        <v>0</v>
      </c>
      <c r="BJ174" s="22" t="s">
        <v>79</v>
      </c>
      <c r="BK174" s="185">
        <f>ROUND(I174*H174,2)</f>
        <v>0</v>
      </c>
      <c r="BL174" s="22" t="s">
        <v>142</v>
      </c>
      <c r="BM174" s="22" t="s">
        <v>326</v>
      </c>
    </row>
    <row r="175" spans="2:65" s="1" customFormat="1" ht="16.5" customHeight="1">
      <c r="B175" s="39"/>
      <c r="C175" s="174" t="s">
        <v>71</v>
      </c>
      <c r="D175" s="174" t="s">
        <v>138</v>
      </c>
      <c r="E175" s="175" t="s">
        <v>780</v>
      </c>
      <c r="F175" s="176" t="s">
        <v>781</v>
      </c>
      <c r="G175" s="177" t="s">
        <v>153</v>
      </c>
      <c r="H175" s="178">
        <v>0.32600000000000001</v>
      </c>
      <c r="I175" s="179"/>
      <c r="J175" s="180">
        <f>ROUND(I175*H175,2)</f>
        <v>0</v>
      </c>
      <c r="K175" s="176" t="s">
        <v>21</v>
      </c>
      <c r="L175" s="59"/>
      <c r="M175" s="181" t="s">
        <v>21</v>
      </c>
      <c r="N175" s="182" t="s">
        <v>42</v>
      </c>
      <c r="O175" s="40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AR175" s="22" t="s">
        <v>142</v>
      </c>
      <c r="AT175" s="22" t="s">
        <v>138</v>
      </c>
      <c r="AU175" s="22" t="s">
        <v>81</v>
      </c>
      <c r="AY175" s="22" t="s">
        <v>143</v>
      </c>
      <c r="BE175" s="185">
        <f>IF(N175="základní",J175,0)</f>
        <v>0</v>
      </c>
      <c r="BF175" s="185">
        <f>IF(N175="snížená",J175,0)</f>
        <v>0</v>
      </c>
      <c r="BG175" s="185">
        <f>IF(N175="zákl. přenesená",J175,0)</f>
        <v>0</v>
      </c>
      <c r="BH175" s="185">
        <f>IF(N175="sníž. přenesená",J175,0)</f>
        <v>0</v>
      </c>
      <c r="BI175" s="185">
        <f>IF(N175="nulová",J175,0)</f>
        <v>0</v>
      </c>
      <c r="BJ175" s="22" t="s">
        <v>79</v>
      </c>
      <c r="BK175" s="185">
        <f>ROUND(I175*H175,2)</f>
        <v>0</v>
      </c>
      <c r="BL175" s="22" t="s">
        <v>142</v>
      </c>
      <c r="BM175" s="22" t="s">
        <v>329</v>
      </c>
    </row>
    <row r="176" spans="2:65" s="10" customFormat="1" ht="37.35" customHeight="1">
      <c r="B176" s="186"/>
      <c r="C176" s="187"/>
      <c r="D176" s="188" t="s">
        <v>70</v>
      </c>
      <c r="E176" s="189" t="s">
        <v>368</v>
      </c>
      <c r="F176" s="189" t="s">
        <v>782</v>
      </c>
      <c r="G176" s="187"/>
      <c r="H176" s="187"/>
      <c r="I176" s="190"/>
      <c r="J176" s="191">
        <f>BK176</f>
        <v>0</v>
      </c>
      <c r="K176" s="187"/>
      <c r="L176" s="192"/>
      <c r="M176" s="193"/>
      <c r="N176" s="194"/>
      <c r="O176" s="194"/>
      <c r="P176" s="195">
        <f>P177</f>
        <v>0</v>
      </c>
      <c r="Q176" s="194"/>
      <c r="R176" s="195">
        <f>R177</f>
        <v>0</v>
      </c>
      <c r="S176" s="194"/>
      <c r="T176" s="196">
        <f>T177</f>
        <v>0</v>
      </c>
      <c r="AR176" s="197" t="s">
        <v>79</v>
      </c>
      <c r="AT176" s="198" t="s">
        <v>70</v>
      </c>
      <c r="AU176" s="198" t="s">
        <v>71</v>
      </c>
      <c r="AY176" s="197" t="s">
        <v>143</v>
      </c>
      <c r="BK176" s="199">
        <f>BK177</f>
        <v>0</v>
      </c>
    </row>
    <row r="177" spans="2:65" s="10" customFormat="1" ht="19.899999999999999" customHeight="1">
      <c r="B177" s="186"/>
      <c r="C177" s="187"/>
      <c r="D177" s="188" t="s">
        <v>70</v>
      </c>
      <c r="E177" s="200" t="s">
        <v>783</v>
      </c>
      <c r="F177" s="200" t="s">
        <v>784</v>
      </c>
      <c r="G177" s="187"/>
      <c r="H177" s="187"/>
      <c r="I177" s="190"/>
      <c r="J177" s="201">
        <f>BK177</f>
        <v>0</v>
      </c>
      <c r="K177" s="187"/>
      <c r="L177" s="192"/>
      <c r="M177" s="193"/>
      <c r="N177" s="194"/>
      <c r="O177" s="194"/>
      <c r="P177" s="195">
        <f>SUM(P178:P179)</f>
        <v>0</v>
      </c>
      <c r="Q177" s="194"/>
      <c r="R177" s="195">
        <f>SUM(R178:R179)</f>
        <v>0</v>
      </c>
      <c r="S177" s="194"/>
      <c r="T177" s="196">
        <f>SUM(T178:T179)</f>
        <v>0</v>
      </c>
      <c r="AR177" s="197" t="s">
        <v>79</v>
      </c>
      <c r="AT177" s="198" t="s">
        <v>70</v>
      </c>
      <c r="AU177" s="198" t="s">
        <v>79</v>
      </c>
      <c r="AY177" s="197" t="s">
        <v>143</v>
      </c>
      <c r="BK177" s="199">
        <f>SUM(BK178:BK179)</f>
        <v>0</v>
      </c>
    </row>
    <row r="178" spans="2:65" s="1" customFormat="1" ht="16.5" customHeight="1">
      <c r="B178" s="39"/>
      <c r="C178" s="174" t="s">
        <v>71</v>
      </c>
      <c r="D178" s="174" t="s">
        <v>138</v>
      </c>
      <c r="E178" s="175" t="s">
        <v>785</v>
      </c>
      <c r="F178" s="176" t="s">
        <v>786</v>
      </c>
      <c r="G178" s="177" t="s">
        <v>153</v>
      </c>
      <c r="H178" s="178">
        <v>80.42</v>
      </c>
      <c r="I178" s="179"/>
      <c r="J178" s="180">
        <f>ROUND(I178*H178,2)</f>
        <v>0</v>
      </c>
      <c r="K178" s="176" t="s">
        <v>21</v>
      </c>
      <c r="L178" s="59"/>
      <c r="M178" s="181" t="s">
        <v>21</v>
      </c>
      <c r="N178" s="182" t="s">
        <v>42</v>
      </c>
      <c r="O178" s="40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AR178" s="22" t="s">
        <v>142</v>
      </c>
      <c r="AT178" s="22" t="s">
        <v>138</v>
      </c>
      <c r="AU178" s="22" t="s">
        <v>81</v>
      </c>
      <c r="AY178" s="22" t="s">
        <v>143</v>
      </c>
      <c r="BE178" s="185">
        <f>IF(N178="základní",J178,0)</f>
        <v>0</v>
      </c>
      <c r="BF178" s="185">
        <f>IF(N178="snížená",J178,0)</f>
        <v>0</v>
      </c>
      <c r="BG178" s="185">
        <f>IF(N178="zákl. přenesená",J178,0)</f>
        <v>0</v>
      </c>
      <c r="BH178" s="185">
        <f>IF(N178="sníž. přenesená",J178,0)</f>
        <v>0</v>
      </c>
      <c r="BI178" s="185">
        <f>IF(N178="nulová",J178,0)</f>
        <v>0</v>
      </c>
      <c r="BJ178" s="22" t="s">
        <v>79</v>
      </c>
      <c r="BK178" s="185">
        <f>ROUND(I178*H178,2)</f>
        <v>0</v>
      </c>
      <c r="BL178" s="22" t="s">
        <v>142</v>
      </c>
      <c r="BM178" s="22" t="s">
        <v>332</v>
      </c>
    </row>
    <row r="179" spans="2:65" s="1" customFormat="1" ht="16.5" customHeight="1">
      <c r="B179" s="39"/>
      <c r="C179" s="174" t="s">
        <v>71</v>
      </c>
      <c r="D179" s="174" t="s">
        <v>138</v>
      </c>
      <c r="E179" s="175" t="s">
        <v>787</v>
      </c>
      <c r="F179" s="176" t="s">
        <v>788</v>
      </c>
      <c r="G179" s="177" t="s">
        <v>153</v>
      </c>
      <c r="H179" s="178">
        <v>80.42</v>
      </c>
      <c r="I179" s="179"/>
      <c r="J179" s="180">
        <f>ROUND(I179*H179,2)</f>
        <v>0</v>
      </c>
      <c r="K179" s="176" t="s">
        <v>21</v>
      </c>
      <c r="L179" s="59"/>
      <c r="M179" s="181" t="s">
        <v>21</v>
      </c>
      <c r="N179" s="182" t="s">
        <v>42</v>
      </c>
      <c r="O179" s="40"/>
      <c r="P179" s="183">
        <f>O179*H179</f>
        <v>0</v>
      </c>
      <c r="Q179" s="183">
        <v>0</v>
      </c>
      <c r="R179" s="183">
        <f>Q179*H179</f>
        <v>0</v>
      </c>
      <c r="S179" s="183">
        <v>0</v>
      </c>
      <c r="T179" s="184">
        <f>S179*H179</f>
        <v>0</v>
      </c>
      <c r="AR179" s="22" t="s">
        <v>142</v>
      </c>
      <c r="AT179" s="22" t="s">
        <v>138</v>
      </c>
      <c r="AU179" s="22" t="s">
        <v>81</v>
      </c>
      <c r="AY179" s="22" t="s">
        <v>143</v>
      </c>
      <c r="BE179" s="185">
        <f>IF(N179="základní",J179,0)</f>
        <v>0</v>
      </c>
      <c r="BF179" s="185">
        <f>IF(N179="snížená",J179,0)</f>
        <v>0</v>
      </c>
      <c r="BG179" s="185">
        <f>IF(N179="zákl. přenesená",J179,0)</f>
        <v>0</v>
      </c>
      <c r="BH179" s="185">
        <f>IF(N179="sníž. přenesená",J179,0)</f>
        <v>0</v>
      </c>
      <c r="BI179" s="185">
        <f>IF(N179="nulová",J179,0)</f>
        <v>0</v>
      </c>
      <c r="BJ179" s="22" t="s">
        <v>79</v>
      </c>
      <c r="BK179" s="185">
        <f>ROUND(I179*H179,2)</f>
        <v>0</v>
      </c>
      <c r="BL179" s="22" t="s">
        <v>142</v>
      </c>
      <c r="BM179" s="22" t="s">
        <v>335</v>
      </c>
    </row>
    <row r="180" spans="2:65" s="10" customFormat="1" ht="37.35" customHeight="1">
      <c r="B180" s="186"/>
      <c r="C180" s="187"/>
      <c r="D180" s="188" t="s">
        <v>70</v>
      </c>
      <c r="E180" s="189" t="s">
        <v>789</v>
      </c>
      <c r="F180" s="189" t="s">
        <v>790</v>
      </c>
      <c r="G180" s="187"/>
      <c r="H180" s="187"/>
      <c r="I180" s="190"/>
      <c r="J180" s="191">
        <f>BK180</f>
        <v>0</v>
      </c>
      <c r="K180" s="187"/>
      <c r="L180" s="192"/>
      <c r="M180" s="193"/>
      <c r="N180" s="194"/>
      <c r="O180" s="194"/>
      <c r="P180" s="195">
        <f>P181</f>
        <v>0</v>
      </c>
      <c r="Q180" s="194"/>
      <c r="R180" s="195">
        <f>R181</f>
        <v>0</v>
      </c>
      <c r="S180" s="194"/>
      <c r="T180" s="196">
        <f>T181</f>
        <v>0</v>
      </c>
      <c r="AR180" s="197" t="s">
        <v>79</v>
      </c>
      <c r="AT180" s="198" t="s">
        <v>70</v>
      </c>
      <c r="AU180" s="198" t="s">
        <v>71</v>
      </c>
      <c r="AY180" s="197" t="s">
        <v>143</v>
      </c>
      <c r="BK180" s="199">
        <f>BK181</f>
        <v>0</v>
      </c>
    </row>
    <row r="181" spans="2:65" s="1" customFormat="1" ht="16.5" customHeight="1">
      <c r="B181" s="39"/>
      <c r="C181" s="174" t="s">
        <v>71</v>
      </c>
      <c r="D181" s="174" t="s">
        <v>138</v>
      </c>
      <c r="E181" s="175" t="s">
        <v>139</v>
      </c>
      <c r="F181" s="176" t="s">
        <v>140</v>
      </c>
      <c r="G181" s="177" t="s">
        <v>141</v>
      </c>
      <c r="H181" s="178">
        <v>0</v>
      </c>
      <c r="I181" s="179"/>
      <c r="J181" s="180">
        <f>ROUND(I181*H181,2)</f>
        <v>0</v>
      </c>
      <c r="K181" s="176" t="s">
        <v>21</v>
      </c>
      <c r="L181" s="59"/>
      <c r="M181" s="181" t="s">
        <v>21</v>
      </c>
      <c r="N181" s="182" t="s">
        <v>42</v>
      </c>
      <c r="O181" s="40"/>
      <c r="P181" s="183">
        <f>O181*H181</f>
        <v>0</v>
      </c>
      <c r="Q181" s="183">
        <v>0</v>
      </c>
      <c r="R181" s="183">
        <f>Q181*H181</f>
        <v>0</v>
      </c>
      <c r="S181" s="183">
        <v>0</v>
      </c>
      <c r="T181" s="184">
        <f>S181*H181</f>
        <v>0</v>
      </c>
      <c r="AR181" s="22" t="s">
        <v>142</v>
      </c>
      <c r="AT181" s="22" t="s">
        <v>138</v>
      </c>
      <c r="AU181" s="22" t="s">
        <v>79</v>
      </c>
      <c r="AY181" s="22" t="s">
        <v>143</v>
      </c>
      <c r="BE181" s="185">
        <f>IF(N181="základní",J181,0)</f>
        <v>0</v>
      </c>
      <c r="BF181" s="185">
        <f>IF(N181="snížená",J181,0)</f>
        <v>0</v>
      </c>
      <c r="BG181" s="185">
        <f>IF(N181="zákl. přenesená",J181,0)</f>
        <v>0</v>
      </c>
      <c r="BH181" s="185">
        <f>IF(N181="sníž. přenesená",J181,0)</f>
        <v>0</v>
      </c>
      <c r="BI181" s="185">
        <f>IF(N181="nulová",J181,0)</f>
        <v>0</v>
      </c>
      <c r="BJ181" s="22" t="s">
        <v>79</v>
      </c>
      <c r="BK181" s="185">
        <f>ROUND(I181*H181,2)</f>
        <v>0</v>
      </c>
      <c r="BL181" s="22" t="s">
        <v>142</v>
      </c>
      <c r="BM181" s="22" t="s">
        <v>338</v>
      </c>
    </row>
    <row r="182" spans="2:65" s="10" customFormat="1" ht="37.35" customHeight="1">
      <c r="B182" s="186"/>
      <c r="C182" s="187"/>
      <c r="D182" s="188" t="s">
        <v>70</v>
      </c>
      <c r="E182" s="189" t="s">
        <v>226</v>
      </c>
      <c r="F182" s="189" t="s">
        <v>227</v>
      </c>
      <c r="G182" s="187"/>
      <c r="H182" s="187"/>
      <c r="I182" s="190"/>
      <c r="J182" s="191">
        <f>BK182</f>
        <v>0</v>
      </c>
      <c r="K182" s="187"/>
      <c r="L182" s="192"/>
      <c r="M182" s="193"/>
      <c r="N182" s="194"/>
      <c r="O182" s="194"/>
      <c r="P182" s="195">
        <f>P183</f>
        <v>0</v>
      </c>
      <c r="Q182" s="194"/>
      <c r="R182" s="195">
        <f>R183</f>
        <v>0.9204</v>
      </c>
      <c r="S182" s="194"/>
      <c r="T182" s="196">
        <f>T183</f>
        <v>0</v>
      </c>
      <c r="AR182" s="197" t="s">
        <v>81</v>
      </c>
      <c r="AT182" s="198" t="s">
        <v>70</v>
      </c>
      <c r="AU182" s="198" t="s">
        <v>71</v>
      </c>
      <c r="AY182" s="197" t="s">
        <v>143</v>
      </c>
      <c r="BK182" s="199">
        <f>BK183</f>
        <v>0</v>
      </c>
    </row>
    <row r="183" spans="2:65" s="10" customFormat="1" ht="19.899999999999999" customHeight="1">
      <c r="B183" s="186"/>
      <c r="C183" s="187"/>
      <c r="D183" s="188" t="s">
        <v>70</v>
      </c>
      <c r="E183" s="200" t="s">
        <v>228</v>
      </c>
      <c r="F183" s="200" t="s">
        <v>229</v>
      </c>
      <c r="G183" s="187"/>
      <c r="H183" s="187"/>
      <c r="I183" s="190"/>
      <c r="J183" s="201">
        <f>BK183</f>
        <v>0</v>
      </c>
      <c r="K183" s="187"/>
      <c r="L183" s="192"/>
      <c r="M183" s="193"/>
      <c r="N183" s="194"/>
      <c r="O183" s="194"/>
      <c r="P183" s="195">
        <f>SUM(P184:P191)</f>
        <v>0</v>
      </c>
      <c r="Q183" s="194"/>
      <c r="R183" s="195">
        <f>SUM(R184:R191)</f>
        <v>0.9204</v>
      </c>
      <c r="S183" s="194"/>
      <c r="T183" s="196">
        <f>SUM(T184:T191)</f>
        <v>0</v>
      </c>
      <c r="AR183" s="197" t="s">
        <v>81</v>
      </c>
      <c r="AT183" s="198" t="s">
        <v>70</v>
      </c>
      <c r="AU183" s="198" t="s">
        <v>79</v>
      </c>
      <c r="AY183" s="197" t="s">
        <v>143</v>
      </c>
      <c r="BK183" s="199">
        <f>SUM(BK184:BK191)</f>
        <v>0</v>
      </c>
    </row>
    <row r="184" spans="2:65" s="1" customFormat="1" ht="16.5" customHeight="1">
      <c r="B184" s="39"/>
      <c r="C184" s="174" t="s">
        <v>71</v>
      </c>
      <c r="D184" s="174" t="s">
        <v>138</v>
      </c>
      <c r="E184" s="175" t="s">
        <v>230</v>
      </c>
      <c r="F184" s="176" t="s">
        <v>791</v>
      </c>
      <c r="G184" s="177" t="s">
        <v>192</v>
      </c>
      <c r="H184" s="178">
        <v>126</v>
      </c>
      <c r="I184" s="179"/>
      <c r="J184" s="180">
        <f t="shared" ref="J184:J191" si="20">ROUND(I184*H184,2)</f>
        <v>0</v>
      </c>
      <c r="K184" s="176" t="s">
        <v>21</v>
      </c>
      <c r="L184" s="59"/>
      <c r="M184" s="181" t="s">
        <v>21</v>
      </c>
      <c r="N184" s="182" t="s">
        <v>42</v>
      </c>
      <c r="O184" s="40"/>
      <c r="P184" s="183">
        <f t="shared" ref="P184:P191" si="21">O184*H184</f>
        <v>0</v>
      </c>
      <c r="Q184" s="183">
        <v>4.0000000000000002E-4</v>
      </c>
      <c r="R184" s="183">
        <f t="shared" ref="R184:R191" si="22">Q184*H184</f>
        <v>5.04E-2</v>
      </c>
      <c r="S184" s="183">
        <v>0</v>
      </c>
      <c r="T184" s="184">
        <f t="shared" ref="T184:T191" si="23">S184*H184</f>
        <v>0</v>
      </c>
      <c r="AR184" s="22" t="s">
        <v>178</v>
      </c>
      <c r="AT184" s="22" t="s">
        <v>138</v>
      </c>
      <c r="AU184" s="22" t="s">
        <v>81</v>
      </c>
      <c r="AY184" s="22" t="s">
        <v>143</v>
      </c>
      <c r="BE184" s="185">
        <f t="shared" ref="BE184:BE191" si="24">IF(N184="základní",J184,0)</f>
        <v>0</v>
      </c>
      <c r="BF184" s="185">
        <f t="shared" ref="BF184:BF191" si="25">IF(N184="snížená",J184,0)</f>
        <v>0</v>
      </c>
      <c r="BG184" s="185">
        <f t="shared" ref="BG184:BG191" si="26">IF(N184="zákl. přenesená",J184,0)</f>
        <v>0</v>
      </c>
      <c r="BH184" s="185">
        <f t="shared" ref="BH184:BH191" si="27">IF(N184="sníž. přenesená",J184,0)</f>
        <v>0</v>
      </c>
      <c r="BI184" s="185">
        <f t="shared" ref="BI184:BI191" si="28">IF(N184="nulová",J184,0)</f>
        <v>0</v>
      </c>
      <c r="BJ184" s="22" t="s">
        <v>79</v>
      </c>
      <c r="BK184" s="185">
        <f t="shared" ref="BK184:BK191" si="29">ROUND(I184*H184,2)</f>
        <v>0</v>
      </c>
      <c r="BL184" s="22" t="s">
        <v>178</v>
      </c>
      <c r="BM184" s="22" t="s">
        <v>340</v>
      </c>
    </row>
    <row r="185" spans="2:65" s="1" customFormat="1" ht="16.5" customHeight="1">
      <c r="B185" s="39"/>
      <c r="C185" s="174" t="s">
        <v>71</v>
      </c>
      <c r="D185" s="174" t="s">
        <v>138</v>
      </c>
      <c r="E185" s="175" t="s">
        <v>792</v>
      </c>
      <c r="F185" s="176" t="s">
        <v>793</v>
      </c>
      <c r="G185" s="177" t="s">
        <v>192</v>
      </c>
      <c r="H185" s="178">
        <v>126</v>
      </c>
      <c r="I185" s="179"/>
      <c r="J185" s="180">
        <f t="shared" si="20"/>
        <v>0</v>
      </c>
      <c r="K185" s="176" t="s">
        <v>21</v>
      </c>
      <c r="L185" s="59"/>
      <c r="M185" s="181" t="s">
        <v>21</v>
      </c>
      <c r="N185" s="182" t="s">
        <v>42</v>
      </c>
      <c r="O185" s="40"/>
      <c r="P185" s="183">
        <f t="shared" si="21"/>
        <v>0</v>
      </c>
      <c r="Q185" s="183">
        <v>0</v>
      </c>
      <c r="R185" s="183">
        <f t="shared" si="22"/>
        <v>0</v>
      </c>
      <c r="S185" s="183">
        <v>0</v>
      </c>
      <c r="T185" s="184">
        <f t="shared" si="23"/>
        <v>0</v>
      </c>
      <c r="AR185" s="22" t="s">
        <v>178</v>
      </c>
      <c r="AT185" s="22" t="s">
        <v>138</v>
      </c>
      <c r="AU185" s="22" t="s">
        <v>81</v>
      </c>
      <c r="AY185" s="22" t="s">
        <v>143</v>
      </c>
      <c r="BE185" s="185">
        <f t="shared" si="24"/>
        <v>0</v>
      </c>
      <c r="BF185" s="185">
        <f t="shared" si="25"/>
        <v>0</v>
      </c>
      <c r="BG185" s="185">
        <f t="shared" si="26"/>
        <v>0</v>
      </c>
      <c r="BH185" s="185">
        <f t="shared" si="27"/>
        <v>0</v>
      </c>
      <c r="BI185" s="185">
        <f t="shared" si="28"/>
        <v>0</v>
      </c>
      <c r="BJ185" s="22" t="s">
        <v>79</v>
      </c>
      <c r="BK185" s="185">
        <f t="shared" si="29"/>
        <v>0</v>
      </c>
      <c r="BL185" s="22" t="s">
        <v>178</v>
      </c>
      <c r="BM185" s="22" t="s">
        <v>343</v>
      </c>
    </row>
    <row r="186" spans="2:65" s="1" customFormat="1" ht="16.5" customHeight="1">
      <c r="B186" s="39"/>
      <c r="C186" s="174" t="s">
        <v>71</v>
      </c>
      <c r="D186" s="174" t="s">
        <v>138</v>
      </c>
      <c r="E186" s="175" t="s">
        <v>794</v>
      </c>
      <c r="F186" s="176" t="s">
        <v>795</v>
      </c>
      <c r="G186" s="177" t="s">
        <v>192</v>
      </c>
      <c r="H186" s="178">
        <v>1236</v>
      </c>
      <c r="I186" s="179"/>
      <c r="J186" s="180">
        <f t="shared" si="20"/>
        <v>0</v>
      </c>
      <c r="K186" s="176" t="s">
        <v>21</v>
      </c>
      <c r="L186" s="59"/>
      <c r="M186" s="181" t="s">
        <v>21</v>
      </c>
      <c r="N186" s="182" t="s">
        <v>42</v>
      </c>
      <c r="O186" s="40"/>
      <c r="P186" s="183">
        <f t="shared" si="21"/>
        <v>0</v>
      </c>
      <c r="Q186" s="183">
        <v>0</v>
      </c>
      <c r="R186" s="183">
        <f t="shared" si="22"/>
        <v>0</v>
      </c>
      <c r="S186" s="183">
        <v>0</v>
      </c>
      <c r="T186" s="184">
        <f t="shared" si="23"/>
        <v>0</v>
      </c>
      <c r="AR186" s="22" t="s">
        <v>178</v>
      </c>
      <c r="AT186" s="22" t="s">
        <v>138</v>
      </c>
      <c r="AU186" s="22" t="s">
        <v>81</v>
      </c>
      <c r="AY186" s="22" t="s">
        <v>143</v>
      </c>
      <c r="BE186" s="185">
        <f t="shared" si="24"/>
        <v>0</v>
      </c>
      <c r="BF186" s="185">
        <f t="shared" si="25"/>
        <v>0</v>
      </c>
      <c r="BG186" s="185">
        <f t="shared" si="26"/>
        <v>0</v>
      </c>
      <c r="BH186" s="185">
        <f t="shared" si="27"/>
        <v>0</v>
      </c>
      <c r="BI186" s="185">
        <f t="shared" si="28"/>
        <v>0</v>
      </c>
      <c r="BJ186" s="22" t="s">
        <v>79</v>
      </c>
      <c r="BK186" s="185">
        <f t="shared" si="29"/>
        <v>0</v>
      </c>
      <c r="BL186" s="22" t="s">
        <v>178</v>
      </c>
      <c r="BM186" s="22" t="s">
        <v>345</v>
      </c>
    </row>
    <row r="187" spans="2:65" s="1" customFormat="1" ht="16.5" customHeight="1">
      <c r="B187" s="39"/>
      <c r="C187" s="229" t="s">
        <v>71</v>
      </c>
      <c r="D187" s="229" t="s">
        <v>172</v>
      </c>
      <c r="E187" s="230" t="s">
        <v>796</v>
      </c>
      <c r="F187" s="231" t="s">
        <v>797</v>
      </c>
      <c r="G187" s="232" t="s">
        <v>153</v>
      </c>
      <c r="H187" s="233">
        <v>0.12</v>
      </c>
      <c r="I187" s="234"/>
      <c r="J187" s="235">
        <f t="shared" si="20"/>
        <v>0</v>
      </c>
      <c r="K187" s="231" t="s">
        <v>21</v>
      </c>
      <c r="L187" s="236"/>
      <c r="M187" s="237" t="s">
        <v>21</v>
      </c>
      <c r="N187" s="238" t="s">
        <v>42</v>
      </c>
      <c r="O187" s="40"/>
      <c r="P187" s="183">
        <f t="shared" si="21"/>
        <v>0</v>
      </c>
      <c r="Q187" s="183">
        <v>1</v>
      </c>
      <c r="R187" s="183">
        <f t="shared" si="22"/>
        <v>0.12</v>
      </c>
      <c r="S187" s="183">
        <v>0</v>
      </c>
      <c r="T187" s="184">
        <f t="shared" si="23"/>
        <v>0</v>
      </c>
      <c r="AR187" s="22" t="s">
        <v>207</v>
      </c>
      <c r="AT187" s="22" t="s">
        <v>172</v>
      </c>
      <c r="AU187" s="22" t="s">
        <v>81</v>
      </c>
      <c r="AY187" s="22" t="s">
        <v>143</v>
      </c>
      <c r="BE187" s="185">
        <f t="shared" si="24"/>
        <v>0</v>
      </c>
      <c r="BF187" s="185">
        <f t="shared" si="25"/>
        <v>0</v>
      </c>
      <c r="BG187" s="185">
        <f t="shared" si="26"/>
        <v>0</v>
      </c>
      <c r="BH187" s="185">
        <f t="shared" si="27"/>
        <v>0</v>
      </c>
      <c r="BI187" s="185">
        <f t="shared" si="28"/>
        <v>0</v>
      </c>
      <c r="BJ187" s="22" t="s">
        <v>79</v>
      </c>
      <c r="BK187" s="185">
        <f t="shared" si="29"/>
        <v>0</v>
      </c>
      <c r="BL187" s="22" t="s">
        <v>178</v>
      </c>
      <c r="BM187" s="22" t="s">
        <v>348</v>
      </c>
    </row>
    <row r="188" spans="2:65" s="1" customFormat="1" ht="16.5" customHeight="1">
      <c r="B188" s="39"/>
      <c r="C188" s="229" t="s">
        <v>71</v>
      </c>
      <c r="D188" s="229" t="s">
        <v>172</v>
      </c>
      <c r="E188" s="230" t="s">
        <v>798</v>
      </c>
      <c r="F188" s="231" t="s">
        <v>799</v>
      </c>
      <c r="G188" s="232" t="s">
        <v>192</v>
      </c>
      <c r="H188" s="233">
        <v>130</v>
      </c>
      <c r="I188" s="234"/>
      <c r="J188" s="235">
        <f t="shared" si="20"/>
        <v>0</v>
      </c>
      <c r="K188" s="231" t="s">
        <v>21</v>
      </c>
      <c r="L188" s="236"/>
      <c r="M188" s="237" t="s">
        <v>21</v>
      </c>
      <c r="N188" s="238" t="s">
        <v>42</v>
      </c>
      <c r="O188" s="40"/>
      <c r="P188" s="183">
        <f t="shared" si="21"/>
        <v>0</v>
      </c>
      <c r="Q188" s="183">
        <v>5.4000000000000003E-3</v>
      </c>
      <c r="R188" s="183">
        <f t="shared" si="22"/>
        <v>0.70200000000000007</v>
      </c>
      <c r="S188" s="183">
        <v>0</v>
      </c>
      <c r="T188" s="184">
        <f t="shared" si="23"/>
        <v>0</v>
      </c>
      <c r="AR188" s="22" t="s">
        <v>207</v>
      </c>
      <c r="AT188" s="22" t="s">
        <v>172</v>
      </c>
      <c r="AU188" s="22" t="s">
        <v>81</v>
      </c>
      <c r="AY188" s="22" t="s">
        <v>143</v>
      </c>
      <c r="BE188" s="185">
        <f t="shared" si="24"/>
        <v>0</v>
      </c>
      <c r="BF188" s="185">
        <f t="shared" si="25"/>
        <v>0</v>
      </c>
      <c r="BG188" s="185">
        <f t="shared" si="26"/>
        <v>0</v>
      </c>
      <c r="BH188" s="185">
        <f t="shared" si="27"/>
        <v>0</v>
      </c>
      <c r="BI188" s="185">
        <f t="shared" si="28"/>
        <v>0</v>
      </c>
      <c r="BJ188" s="22" t="s">
        <v>79</v>
      </c>
      <c r="BK188" s="185">
        <f t="shared" si="29"/>
        <v>0</v>
      </c>
      <c r="BL188" s="22" t="s">
        <v>178</v>
      </c>
      <c r="BM188" s="22" t="s">
        <v>350</v>
      </c>
    </row>
    <row r="189" spans="2:65" s="1" customFormat="1" ht="16.5" customHeight="1">
      <c r="B189" s="39"/>
      <c r="C189" s="229" t="s">
        <v>71</v>
      </c>
      <c r="D189" s="229" t="s">
        <v>172</v>
      </c>
      <c r="E189" s="230" t="s">
        <v>800</v>
      </c>
      <c r="F189" s="231" t="s">
        <v>801</v>
      </c>
      <c r="G189" s="232" t="s">
        <v>192</v>
      </c>
      <c r="H189" s="233">
        <v>150</v>
      </c>
      <c r="I189" s="234"/>
      <c r="J189" s="235">
        <f t="shared" si="20"/>
        <v>0</v>
      </c>
      <c r="K189" s="231" t="s">
        <v>21</v>
      </c>
      <c r="L189" s="236"/>
      <c r="M189" s="237" t="s">
        <v>21</v>
      </c>
      <c r="N189" s="238" t="s">
        <v>42</v>
      </c>
      <c r="O189" s="40"/>
      <c r="P189" s="183">
        <f t="shared" si="21"/>
        <v>0</v>
      </c>
      <c r="Q189" s="183">
        <v>2.1000000000000001E-4</v>
      </c>
      <c r="R189" s="183">
        <f t="shared" si="22"/>
        <v>3.15E-2</v>
      </c>
      <c r="S189" s="183">
        <v>0</v>
      </c>
      <c r="T189" s="184">
        <f t="shared" si="23"/>
        <v>0</v>
      </c>
      <c r="AR189" s="22" t="s">
        <v>207</v>
      </c>
      <c r="AT189" s="22" t="s">
        <v>172</v>
      </c>
      <c r="AU189" s="22" t="s">
        <v>81</v>
      </c>
      <c r="AY189" s="22" t="s">
        <v>143</v>
      </c>
      <c r="BE189" s="185">
        <f t="shared" si="24"/>
        <v>0</v>
      </c>
      <c r="BF189" s="185">
        <f t="shared" si="25"/>
        <v>0</v>
      </c>
      <c r="BG189" s="185">
        <f t="shared" si="26"/>
        <v>0</v>
      </c>
      <c r="BH189" s="185">
        <f t="shared" si="27"/>
        <v>0</v>
      </c>
      <c r="BI189" s="185">
        <f t="shared" si="28"/>
        <v>0</v>
      </c>
      <c r="BJ189" s="22" t="s">
        <v>79</v>
      </c>
      <c r="BK189" s="185">
        <f t="shared" si="29"/>
        <v>0</v>
      </c>
      <c r="BL189" s="22" t="s">
        <v>178</v>
      </c>
      <c r="BM189" s="22" t="s">
        <v>353</v>
      </c>
    </row>
    <row r="190" spans="2:65" s="1" customFormat="1" ht="16.5" customHeight="1">
      <c r="B190" s="39"/>
      <c r="C190" s="229" t="s">
        <v>71</v>
      </c>
      <c r="D190" s="229" t="s">
        <v>172</v>
      </c>
      <c r="E190" s="230" t="s">
        <v>802</v>
      </c>
      <c r="F190" s="231" t="s">
        <v>803</v>
      </c>
      <c r="G190" s="232" t="s">
        <v>192</v>
      </c>
      <c r="H190" s="233">
        <v>150</v>
      </c>
      <c r="I190" s="234"/>
      <c r="J190" s="235">
        <f t="shared" si="20"/>
        <v>0</v>
      </c>
      <c r="K190" s="231" t="s">
        <v>21</v>
      </c>
      <c r="L190" s="236"/>
      <c r="M190" s="237" t="s">
        <v>21</v>
      </c>
      <c r="N190" s="238" t="s">
        <v>42</v>
      </c>
      <c r="O190" s="40"/>
      <c r="P190" s="183">
        <f t="shared" si="21"/>
        <v>0</v>
      </c>
      <c r="Q190" s="183">
        <v>1.1E-4</v>
      </c>
      <c r="R190" s="183">
        <f t="shared" si="22"/>
        <v>1.6500000000000001E-2</v>
      </c>
      <c r="S190" s="183">
        <v>0</v>
      </c>
      <c r="T190" s="184">
        <f t="shared" si="23"/>
        <v>0</v>
      </c>
      <c r="AR190" s="22" t="s">
        <v>207</v>
      </c>
      <c r="AT190" s="22" t="s">
        <v>172</v>
      </c>
      <c r="AU190" s="22" t="s">
        <v>81</v>
      </c>
      <c r="AY190" s="22" t="s">
        <v>143</v>
      </c>
      <c r="BE190" s="185">
        <f t="shared" si="24"/>
        <v>0</v>
      </c>
      <c r="BF190" s="185">
        <f t="shared" si="25"/>
        <v>0</v>
      </c>
      <c r="BG190" s="185">
        <f t="shared" si="26"/>
        <v>0</v>
      </c>
      <c r="BH190" s="185">
        <f t="shared" si="27"/>
        <v>0</v>
      </c>
      <c r="BI190" s="185">
        <f t="shared" si="28"/>
        <v>0</v>
      </c>
      <c r="BJ190" s="22" t="s">
        <v>79</v>
      </c>
      <c r="BK190" s="185">
        <f t="shared" si="29"/>
        <v>0</v>
      </c>
      <c r="BL190" s="22" t="s">
        <v>178</v>
      </c>
      <c r="BM190" s="22" t="s">
        <v>358</v>
      </c>
    </row>
    <row r="191" spans="2:65" s="1" customFormat="1" ht="16.5" customHeight="1">
      <c r="B191" s="39"/>
      <c r="C191" s="174" t="s">
        <v>71</v>
      </c>
      <c r="D191" s="174" t="s">
        <v>138</v>
      </c>
      <c r="E191" s="175" t="s">
        <v>804</v>
      </c>
      <c r="F191" s="176" t="s">
        <v>805</v>
      </c>
      <c r="G191" s="177" t="s">
        <v>153</v>
      </c>
      <c r="H191" s="178">
        <v>0.92</v>
      </c>
      <c r="I191" s="179"/>
      <c r="J191" s="180">
        <f t="shared" si="20"/>
        <v>0</v>
      </c>
      <c r="K191" s="176" t="s">
        <v>21</v>
      </c>
      <c r="L191" s="59"/>
      <c r="M191" s="181" t="s">
        <v>21</v>
      </c>
      <c r="N191" s="182" t="s">
        <v>42</v>
      </c>
      <c r="O191" s="40"/>
      <c r="P191" s="183">
        <f t="shared" si="21"/>
        <v>0</v>
      </c>
      <c r="Q191" s="183">
        <v>0</v>
      </c>
      <c r="R191" s="183">
        <f t="shared" si="22"/>
        <v>0</v>
      </c>
      <c r="S191" s="183">
        <v>0</v>
      </c>
      <c r="T191" s="184">
        <f t="shared" si="23"/>
        <v>0</v>
      </c>
      <c r="AR191" s="22" t="s">
        <v>178</v>
      </c>
      <c r="AT191" s="22" t="s">
        <v>138</v>
      </c>
      <c r="AU191" s="22" t="s">
        <v>81</v>
      </c>
      <c r="AY191" s="22" t="s">
        <v>143</v>
      </c>
      <c r="BE191" s="185">
        <f t="shared" si="24"/>
        <v>0</v>
      </c>
      <c r="BF191" s="185">
        <f t="shared" si="25"/>
        <v>0</v>
      </c>
      <c r="BG191" s="185">
        <f t="shared" si="26"/>
        <v>0</v>
      </c>
      <c r="BH191" s="185">
        <f t="shared" si="27"/>
        <v>0</v>
      </c>
      <c r="BI191" s="185">
        <f t="shared" si="28"/>
        <v>0</v>
      </c>
      <c r="BJ191" s="22" t="s">
        <v>79</v>
      </c>
      <c r="BK191" s="185">
        <f t="shared" si="29"/>
        <v>0</v>
      </c>
      <c r="BL191" s="22" t="s">
        <v>178</v>
      </c>
      <c r="BM191" s="22" t="s">
        <v>360</v>
      </c>
    </row>
    <row r="192" spans="2:65" s="10" customFormat="1" ht="37.35" customHeight="1">
      <c r="B192" s="186"/>
      <c r="C192" s="187"/>
      <c r="D192" s="188" t="s">
        <v>70</v>
      </c>
      <c r="E192" s="189" t="s">
        <v>239</v>
      </c>
      <c r="F192" s="189" t="s">
        <v>240</v>
      </c>
      <c r="G192" s="187"/>
      <c r="H192" s="187"/>
      <c r="I192" s="190"/>
      <c r="J192" s="191">
        <f>BK192</f>
        <v>0</v>
      </c>
      <c r="K192" s="187"/>
      <c r="L192" s="192"/>
      <c r="M192" s="193"/>
      <c r="N192" s="194"/>
      <c r="O192" s="194"/>
      <c r="P192" s="195">
        <f>P193</f>
        <v>0</v>
      </c>
      <c r="Q192" s="194"/>
      <c r="R192" s="195">
        <f>R193</f>
        <v>0.15645000000000001</v>
      </c>
      <c r="S192" s="194"/>
      <c r="T192" s="196">
        <f>T193</f>
        <v>0</v>
      </c>
      <c r="AR192" s="197" t="s">
        <v>81</v>
      </c>
      <c r="AT192" s="198" t="s">
        <v>70</v>
      </c>
      <c r="AU192" s="198" t="s">
        <v>71</v>
      </c>
      <c r="AY192" s="197" t="s">
        <v>143</v>
      </c>
      <c r="BK192" s="199">
        <f>BK193</f>
        <v>0</v>
      </c>
    </row>
    <row r="193" spans="2:65" s="10" customFormat="1" ht="19.899999999999999" customHeight="1">
      <c r="B193" s="186"/>
      <c r="C193" s="187"/>
      <c r="D193" s="188" t="s">
        <v>70</v>
      </c>
      <c r="E193" s="200" t="s">
        <v>241</v>
      </c>
      <c r="F193" s="200" t="s">
        <v>242</v>
      </c>
      <c r="G193" s="187"/>
      <c r="H193" s="187"/>
      <c r="I193" s="190"/>
      <c r="J193" s="201">
        <f>BK193</f>
        <v>0</v>
      </c>
      <c r="K193" s="187"/>
      <c r="L193" s="192"/>
      <c r="M193" s="193"/>
      <c r="N193" s="194"/>
      <c r="O193" s="194"/>
      <c r="P193" s="195">
        <f>SUM(P194:P196)</f>
        <v>0</v>
      </c>
      <c r="Q193" s="194"/>
      <c r="R193" s="195">
        <f>SUM(R194:R196)</f>
        <v>0.15645000000000001</v>
      </c>
      <c r="S193" s="194"/>
      <c r="T193" s="196">
        <f>SUM(T194:T196)</f>
        <v>0</v>
      </c>
      <c r="AR193" s="197" t="s">
        <v>81</v>
      </c>
      <c r="AT193" s="198" t="s">
        <v>70</v>
      </c>
      <c r="AU193" s="198" t="s">
        <v>79</v>
      </c>
      <c r="AY193" s="197" t="s">
        <v>143</v>
      </c>
      <c r="BK193" s="199">
        <f>SUM(BK194:BK196)</f>
        <v>0</v>
      </c>
    </row>
    <row r="194" spans="2:65" s="1" customFormat="1" ht="16.5" customHeight="1">
      <c r="B194" s="39"/>
      <c r="C194" s="174" t="s">
        <v>71</v>
      </c>
      <c r="D194" s="174" t="s">
        <v>138</v>
      </c>
      <c r="E194" s="175" t="s">
        <v>806</v>
      </c>
      <c r="F194" s="176" t="s">
        <v>807</v>
      </c>
      <c r="G194" s="177" t="s">
        <v>177</v>
      </c>
      <c r="H194" s="178">
        <v>45</v>
      </c>
      <c r="I194" s="179"/>
      <c r="J194" s="180">
        <f>ROUND(I194*H194,2)</f>
        <v>0</v>
      </c>
      <c r="K194" s="176" t="s">
        <v>21</v>
      </c>
      <c r="L194" s="59"/>
      <c r="M194" s="181" t="s">
        <v>21</v>
      </c>
      <c r="N194" s="182" t="s">
        <v>42</v>
      </c>
      <c r="O194" s="40"/>
      <c r="P194" s="183">
        <f>O194*H194</f>
        <v>0</v>
      </c>
      <c r="Q194" s="183">
        <v>2.5000000000000001E-4</v>
      </c>
      <c r="R194" s="183">
        <f>Q194*H194</f>
        <v>1.125E-2</v>
      </c>
      <c r="S194" s="183">
        <v>0</v>
      </c>
      <c r="T194" s="184">
        <f>S194*H194</f>
        <v>0</v>
      </c>
      <c r="AR194" s="22" t="s">
        <v>178</v>
      </c>
      <c r="AT194" s="22" t="s">
        <v>138</v>
      </c>
      <c r="AU194" s="22" t="s">
        <v>81</v>
      </c>
      <c r="AY194" s="22" t="s">
        <v>143</v>
      </c>
      <c r="BE194" s="185">
        <f>IF(N194="základní",J194,0)</f>
        <v>0</v>
      </c>
      <c r="BF194" s="185">
        <f>IF(N194="snížená",J194,0)</f>
        <v>0</v>
      </c>
      <c r="BG194" s="185">
        <f>IF(N194="zákl. přenesená",J194,0)</f>
        <v>0</v>
      </c>
      <c r="BH194" s="185">
        <f>IF(N194="sníž. přenesená",J194,0)</f>
        <v>0</v>
      </c>
      <c r="BI194" s="185">
        <f>IF(N194="nulová",J194,0)</f>
        <v>0</v>
      </c>
      <c r="BJ194" s="22" t="s">
        <v>79</v>
      </c>
      <c r="BK194" s="185">
        <f>ROUND(I194*H194,2)</f>
        <v>0</v>
      </c>
      <c r="BL194" s="22" t="s">
        <v>178</v>
      </c>
      <c r="BM194" s="22" t="s">
        <v>363</v>
      </c>
    </row>
    <row r="195" spans="2:65" s="1" customFormat="1" ht="16.5" customHeight="1">
      <c r="B195" s="39"/>
      <c r="C195" s="174" t="s">
        <v>71</v>
      </c>
      <c r="D195" s="174" t="s">
        <v>138</v>
      </c>
      <c r="E195" s="175" t="s">
        <v>808</v>
      </c>
      <c r="F195" s="176" t="s">
        <v>809</v>
      </c>
      <c r="G195" s="177" t="s">
        <v>192</v>
      </c>
      <c r="H195" s="178">
        <v>120</v>
      </c>
      <c r="I195" s="179"/>
      <c r="J195" s="180">
        <f>ROUND(I195*H195,2)</f>
        <v>0</v>
      </c>
      <c r="K195" s="176" t="s">
        <v>21</v>
      </c>
      <c r="L195" s="59"/>
      <c r="M195" s="181" t="s">
        <v>21</v>
      </c>
      <c r="N195" s="182" t="s">
        <v>42</v>
      </c>
      <c r="O195" s="40"/>
      <c r="P195" s="183">
        <f>O195*H195</f>
        <v>0</v>
      </c>
      <c r="Q195" s="183">
        <v>1.2099999999999999E-3</v>
      </c>
      <c r="R195" s="183">
        <f>Q195*H195</f>
        <v>0.1452</v>
      </c>
      <c r="S195" s="183">
        <v>0</v>
      </c>
      <c r="T195" s="184">
        <f>S195*H195</f>
        <v>0</v>
      </c>
      <c r="AR195" s="22" t="s">
        <v>178</v>
      </c>
      <c r="AT195" s="22" t="s">
        <v>138</v>
      </c>
      <c r="AU195" s="22" t="s">
        <v>81</v>
      </c>
      <c r="AY195" s="22" t="s">
        <v>143</v>
      </c>
      <c r="BE195" s="185">
        <f>IF(N195="základní",J195,0)</f>
        <v>0</v>
      </c>
      <c r="BF195" s="185">
        <f>IF(N195="snížená",J195,0)</f>
        <v>0</v>
      </c>
      <c r="BG195" s="185">
        <f>IF(N195="zákl. přenesená",J195,0)</f>
        <v>0</v>
      </c>
      <c r="BH195" s="185">
        <f>IF(N195="sníž. přenesená",J195,0)</f>
        <v>0</v>
      </c>
      <c r="BI195" s="185">
        <f>IF(N195="nulová",J195,0)</f>
        <v>0</v>
      </c>
      <c r="BJ195" s="22" t="s">
        <v>79</v>
      </c>
      <c r="BK195" s="185">
        <f>ROUND(I195*H195,2)</f>
        <v>0</v>
      </c>
      <c r="BL195" s="22" t="s">
        <v>178</v>
      </c>
      <c r="BM195" s="22" t="s">
        <v>365</v>
      </c>
    </row>
    <row r="196" spans="2:65" s="1" customFormat="1" ht="16.5" customHeight="1">
      <c r="B196" s="39"/>
      <c r="C196" s="174" t="s">
        <v>71</v>
      </c>
      <c r="D196" s="174" t="s">
        <v>138</v>
      </c>
      <c r="E196" s="175" t="s">
        <v>252</v>
      </c>
      <c r="F196" s="176" t="s">
        <v>253</v>
      </c>
      <c r="G196" s="177" t="s">
        <v>153</v>
      </c>
      <c r="H196" s="178">
        <v>0.152</v>
      </c>
      <c r="I196" s="179"/>
      <c r="J196" s="180">
        <f>ROUND(I196*H196,2)</f>
        <v>0</v>
      </c>
      <c r="K196" s="176" t="s">
        <v>21</v>
      </c>
      <c r="L196" s="59"/>
      <c r="M196" s="181" t="s">
        <v>21</v>
      </c>
      <c r="N196" s="182" t="s">
        <v>42</v>
      </c>
      <c r="O196" s="40"/>
      <c r="P196" s="183">
        <f>O196*H196</f>
        <v>0</v>
      </c>
      <c r="Q196" s="183">
        <v>0</v>
      </c>
      <c r="R196" s="183">
        <f>Q196*H196</f>
        <v>0</v>
      </c>
      <c r="S196" s="183">
        <v>0</v>
      </c>
      <c r="T196" s="184">
        <f>S196*H196</f>
        <v>0</v>
      </c>
      <c r="AR196" s="22" t="s">
        <v>178</v>
      </c>
      <c r="AT196" s="22" t="s">
        <v>138</v>
      </c>
      <c r="AU196" s="22" t="s">
        <v>81</v>
      </c>
      <c r="AY196" s="22" t="s">
        <v>143</v>
      </c>
      <c r="BE196" s="185">
        <f>IF(N196="základní",J196,0)</f>
        <v>0</v>
      </c>
      <c r="BF196" s="185">
        <f>IF(N196="snížená",J196,0)</f>
        <v>0</v>
      </c>
      <c r="BG196" s="185">
        <f>IF(N196="zákl. přenesená",J196,0)</f>
        <v>0</v>
      </c>
      <c r="BH196" s="185">
        <f>IF(N196="sníž. přenesená",J196,0)</f>
        <v>0</v>
      </c>
      <c r="BI196" s="185">
        <f>IF(N196="nulová",J196,0)</f>
        <v>0</v>
      </c>
      <c r="BJ196" s="22" t="s">
        <v>79</v>
      </c>
      <c r="BK196" s="185">
        <f>ROUND(I196*H196,2)</f>
        <v>0</v>
      </c>
      <c r="BL196" s="22" t="s">
        <v>178</v>
      </c>
      <c r="BM196" s="22" t="s">
        <v>368</v>
      </c>
    </row>
    <row r="197" spans="2:65" s="10" customFormat="1" ht="37.35" customHeight="1">
      <c r="B197" s="186"/>
      <c r="C197" s="187"/>
      <c r="D197" s="188" t="s">
        <v>70</v>
      </c>
      <c r="E197" s="189" t="s">
        <v>256</v>
      </c>
      <c r="F197" s="189" t="s">
        <v>257</v>
      </c>
      <c r="G197" s="187"/>
      <c r="H197" s="187"/>
      <c r="I197" s="190"/>
      <c r="J197" s="191">
        <f>BK197</f>
        <v>0</v>
      </c>
      <c r="K197" s="187"/>
      <c r="L197" s="192"/>
      <c r="M197" s="193"/>
      <c r="N197" s="194"/>
      <c r="O197" s="194"/>
      <c r="P197" s="195">
        <f>P198</f>
        <v>0</v>
      </c>
      <c r="Q197" s="194"/>
      <c r="R197" s="195">
        <f>R198</f>
        <v>2.0725500000000001</v>
      </c>
      <c r="S197" s="194"/>
      <c r="T197" s="196">
        <f>T198</f>
        <v>0</v>
      </c>
      <c r="AR197" s="197" t="s">
        <v>81</v>
      </c>
      <c r="AT197" s="198" t="s">
        <v>70</v>
      </c>
      <c r="AU197" s="198" t="s">
        <v>71</v>
      </c>
      <c r="AY197" s="197" t="s">
        <v>143</v>
      </c>
      <c r="BK197" s="199">
        <f>BK198</f>
        <v>0</v>
      </c>
    </row>
    <row r="198" spans="2:65" s="10" customFormat="1" ht="19.899999999999999" customHeight="1">
      <c r="B198" s="186"/>
      <c r="C198" s="187"/>
      <c r="D198" s="188" t="s">
        <v>70</v>
      </c>
      <c r="E198" s="200" t="s">
        <v>810</v>
      </c>
      <c r="F198" s="200" t="s">
        <v>811</v>
      </c>
      <c r="G198" s="187"/>
      <c r="H198" s="187"/>
      <c r="I198" s="190"/>
      <c r="J198" s="201">
        <f>BK198</f>
        <v>0</v>
      </c>
      <c r="K198" s="187"/>
      <c r="L198" s="192"/>
      <c r="M198" s="193"/>
      <c r="N198" s="194"/>
      <c r="O198" s="194"/>
      <c r="P198" s="195">
        <f>SUM(P199:P201)</f>
        <v>0</v>
      </c>
      <c r="Q198" s="194"/>
      <c r="R198" s="195">
        <f>SUM(R199:R201)</f>
        <v>2.0725500000000001</v>
      </c>
      <c r="S198" s="194"/>
      <c r="T198" s="196">
        <f>SUM(T199:T201)</f>
        <v>0</v>
      </c>
      <c r="AR198" s="197" t="s">
        <v>81</v>
      </c>
      <c r="AT198" s="198" t="s">
        <v>70</v>
      </c>
      <c r="AU198" s="198" t="s">
        <v>79</v>
      </c>
      <c r="AY198" s="197" t="s">
        <v>143</v>
      </c>
      <c r="BK198" s="199">
        <f>SUM(BK199:BK201)</f>
        <v>0</v>
      </c>
    </row>
    <row r="199" spans="2:65" s="1" customFormat="1" ht="16.5" customHeight="1">
      <c r="B199" s="39"/>
      <c r="C199" s="174" t="s">
        <v>71</v>
      </c>
      <c r="D199" s="174" t="s">
        <v>138</v>
      </c>
      <c r="E199" s="175" t="s">
        <v>812</v>
      </c>
      <c r="F199" s="176" t="s">
        <v>813</v>
      </c>
      <c r="G199" s="177" t="s">
        <v>192</v>
      </c>
      <c r="H199" s="178">
        <v>75</v>
      </c>
      <c r="I199" s="179"/>
      <c r="J199" s="180">
        <f>ROUND(I199*H199,2)</f>
        <v>0</v>
      </c>
      <c r="K199" s="176" t="s">
        <v>21</v>
      </c>
      <c r="L199" s="59"/>
      <c r="M199" s="181" t="s">
        <v>21</v>
      </c>
      <c r="N199" s="182" t="s">
        <v>42</v>
      </c>
      <c r="O199" s="40"/>
      <c r="P199" s="183">
        <f>O199*H199</f>
        <v>0</v>
      </c>
      <c r="Q199" s="183">
        <v>5.2999999999999998E-4</v>
      </c>
      <c r="R199" s="183">
        <f>Q199*H199</f>
        <v>3.9750000000000001E-2</v>
      </c>
      <c r="S199" s="183">
        <v>0</v>
      </c>
      <c r="T199" s="184">
        <f>S199*H199</f>
        <v>0</v>
      </c>
      <c r="AR199" s="22" t="s">
        <v>178</v>
      </c>
      <c r="AT199" s="22" t="s">
        <v>138</v>
      </c>
      <c r="AU199" s="22" t="s">
        <v>81</v>
      </c>
      <c r="AY199" s="22" t="s">
        <v>143</v>
      </c>
      <c r="BE199" s="185">
        <f>IF(N199="základní",J199,0)</f>
        <v>0</v>
      </c>
      <c r="BF199" s="185">
        <f>IF(N199="snížená",J199,0)</f>
        <v>0</v>
      </c>
      <c r="BG199" s="185">
        <f>IF(N199="zákl. přenesená",J199,0)</f>
        <v>0</v>
      </c>
      <c r="BH199" s="185">
        <f>IF(N199="sníž. přenesená",J199,0)</f>
        <v>0</v>
      </c>
      <c r="BI199" s="185">
        <f>IF(N199="nulová",J199,0)</f>
        <v>0</v>
      </c>
      <c r="BJ199" s="22" t="s">
        <v>79</v>
      </c>
      <c r="BK199" s="185">
        <f>ROUND(I199*H199,2)</f>
        <v>0</v>
      </c>
      <c r="BL199" s="22" t="s">
        <v>178</v>
      </c>
      <c r="BM199" s="22" t="s">
        <v>223</v>
      </c>
    </row>
    <row r="200" spans="2:65" s="1" customFormat="1" ht="16.5" customHeight="1">
      <c r="B200" s="39"/>
      <c r="C200" s="229" t="s">
        <v>71</v>
      </c>
      <c r="D200" s="229" t="s">
        <v>172</v>
      </c>
      <c r="E200" s="230" t="s">
        <v>814</v>
      </c>
      <c r="F200" s="231" t="s">
        <v>815</v>
      </c>
      <c r="G200" s="232" t="s">
        <v>192</v>
      </c>
      <c r="H200" s="233">
        <v>82.5</v>
      </c>
      <c r="I200" s="234"/>
      <c r="J200" s="235">
        <f>ROUND(I200*H200,2)</f>
        <v>0</v>
      </c>
      <c r="K200" s="231" t="s">
        <v>21</v>
      </c>
      <c r="L200" s="236"/>
      <c r="M200" s="237" t="s">
        <v>21</v>
      </c>
      <c r="N200" s="238" t="s">
        <v>42</v>
      </c>
      <c r="O200" s="40"/>
      <c r="P200" s="183">
        <f>O200*H200</f>
        <v>0</v>
      </c>
      <c r="Q200" s="183">
        <v>2.4639999999999999E-2</v>
      </c>
      <c r="R200" s="183">
        <f>Q200*H200</f>
        <v>2.0327999999999999</v>
      </c>
      <c r="S200" s="183">
        <v>0</v>
      </c>
      <c r="T200" s="184">
        <f>S200*H200</f>
        <v>0</v>
      </c>
      <c r="AR200" s="22" t="s">
        <v>207</v>
      </c>
      <c r="AT200" s="22" t="s">
        <v>172</v>
      </c>
      <c r="AU200" s="22" t="s">
        <v>81</v>
      </c>
      <c r="AY200" s="22" t="s">
        <v>143</v>
      </c>
      <c r="BE200" s="185">
        <f>IF(N200="základní",J200,0)</f>
        <v>0</v>
      </c>
      <c r="BF200" s="185">
        <f>IF(N200="snížená",J200,0)</f>
        <v>0</v>
      </c>
      <c r="BG200" s="185">
        <f>IF(N200="zákl. přenesená",J200,0)</f>
        <v>0</v>
      </c>
      <c r="BH200" s="185">
        <f>IF(N200="sníž. přenesená",J200,0)</f>
        <v>0</v>
      </c>
      <c r="BI200" s="185">
        <f>IF(N200="nulová",J200,0)</f>
        <v>0</v>
      </c>
      <c r="BJ200" s="22" t="s">
        <v>79</v>
      </c>
      <c r="BK200" s="185">
        <f>ROUND(I200*H200,2)</f>
        <v>0</v>
      </c>
      <c r="BL200" s="22" t="s">
        <v>178</v>
      </c>
      <c r="BM200" s="22" t="s">
        <v>372</v>
      </c>
    </row>
    <row r="201" spans="2:65" s="1" customFormat="1" ht="16.5" customHeight="1">
      <c r="B201" s="39"/>
      <c r="C201" s="174" t="s">
        <v>71</v>
      </c>
      <c r="D201" s="174" t="s">
        <v>138</v>
      </c>
      <c r="E201" s="175" t="s">
        <v>816</v>
      </c>
      <c r="F201" s="176" t="s">
        <v>817</v>
      </c>
      <c r="G201" s="177" t="s">
        <v>153</v>
      </c>
      <c r="H201" s="178">
        <v>2.073</v>
      </c>
      <c r="I201" s="179"/>
      <c r="J201" s="180">
        <f>ROUND(I201*H201,2)</f>
        <v>0</v>
      </c>
      <c r="K201" s="176" t="s">
        <v>21</v>
      </c>
      <c r="L201" s="59"/>
      <c r="M201" s="181" t="s">
        <v>21</v>
      </c>
      <c r="N201" s="182" t="s">
        <v>42</v>
      </c>
      <c r="O201" s="40"/>
      <c r="P201" s="183">
        <f>O201*H201</f>
        <v>0</v>
      </c>
      <c r="Q201" s="183">
        <v>0</v>
      </c>
      <c r="R201" s="183">
        <f>Q201*H201</f>
        <v>0</v>
      </c>
      <c r="S201" s="183">
        <v>0</v>
      </c>
      <c r="T201" s="184">
        <f>S201*H201</f>
        <v>0</v>
      </c>
      <c r="AR201" s="22" t="s">
        <v>178</v>
      </c>
      <c r="AT201" s="22" t="s">
        <v>138</v>
      </c>
      <c r="AU201" s="22" t="s">
        <v>81</v>
      </c>
      <c r="AY201" s="22" t="s">
        <v>143</v>
      </c>
      <c r="BE201" s="185">
        <f>IF(N201="základní",J201,0)</f>
        <v>0</v>
      </c>
      <c r="BF201" s="185">
        <f>IF(N201="snížená",J201,0)</f>
        <v>0</v>
      </c>
      <c r="BG201" s="185">
        <f>IF(N201="zákl. přenesená",J201,0)</f>
        <v>0</v>
      </c>
      <c r="BH201" s="185">
        <f>IF(N201="sníž. přenesená",J201,0)</f>
        <v>0</v>
      </c>
      <c r="BI201" s="185">
        <f>IF(N201="nulová",J201,0)</f>
        <v>0</v>
      </c>
      <c r="BJ201" s="22" t="s">
        <v>79</v>
      </c>
      <c r="BK201" s="185">
        <f>ROUND(I201*H201,2)</f>
        <v>0</v>
      </c>
      <c r="BL201" s="22" t="s">
        <v>178</v>
      </c>
      <c r="BM201" s="22" t="s">
        <v>374</v>
      </c>
    </row>
    <row r="202" spans="2:65" s="10" customFormat="1" ht="37.35" customHeight="1">
      <c r="B202" s="186"/>
      <c r="C202" s="187"/>
      <c r="D202" s="188" t="s">
        <v>70</v>
      </c>
      <c r="E202" s="189" t="s">
        <v>818</v>
      </c>
      <c r="F202" s="189" t="s">
        <v>819</v>
      </c>
      <c r="G202" s="187"/>
      <c r="H202" s="187"/>
      <c r="I202" s="190"/>
      <c r="J202" s="191">
        <f>BK202</f>
        <v>0</v>
      </c>
      <c r="K202" s="187"/>
      <c r="L202" s="192"/>
      <c r="M202" s="193"/>
      <c r="N202" s="194"/>
      <c r="O202" s="194"/>
      <c r="P202" s="195">
        <f>P203</f>
        <v>0</v>
      </c>
      <c r="Q202" s="194"/>
      <c r="R202" s="195">
        <f>R203</f>
        <v>1.7577999999999998</v>
      </c>
      <c r="S202" s="194"/>
      <c r="T202" s="196">
        <f>T203</f>
        <v>0</v>
      </c>
      <c r="AR202" s="197" t="s">
        <v>81</v>
      </c>
      <c r="AT202" s="198" t="s">
        <v>70</v>
      </c>
      <c r="AU202" s="198" t="s">
        <v>71</v>
      </c>
      <c r="AY202" s="197" t="s">
        <v>143</v>
      </c>
      <c r="BK202" s="199">
        <f>BK203</f>
        <v>0</v>
      </c>
    </row>
    <row r="203" spans="2:65" s="10" customFormat="1" ht="19.899999999999999" customHeight="1">
      <c r="B203" s="186"/>
      <c r="C203" s="187"/>
      <c r="D203" s="188" t="s">
        <v>70</v>
      </c>
      <c r="E203" s="200" t="s">
        <v>820</v>
      </c>
      <c r="F203" s="200" t="s">
        <v>821</v>
      </c>
      <c r="G203" s="187"/>
      <c r="H203" s="187"/>
      <c r="I203" s="190"/>
      <c r="J203" s="201">
        <f>BK203</f>
        <v>0</v>
      </c>
      <c r="K203" s="187"/>
      <c r="L203" s="192"/>
      <c r="M203" s="193"/>
      <c r="N203" s="194"/>
      <c r="O203" s="194"/>
      <c r="P203" s="195">
        <f>SUM(P204:P206)</f>
        <v>0</v>
      </c>
      <c r="Q203" s="194"/>
      <c r="R203" s="195">
        <f>SUM(R204:R206)</f>
        <v>1.7577999999999998</v>
      </c>
      <c r="S203" s="194"/>
      <c r="T203" s="196">
        <f>SUM(T204:T206)</f>
        <v>0</v>
      </c>
      <c r="AR203" s="197" t="s">
        <v>81</v>
      </c>
      <c r="AT203" s="198" t="s">
        <v>70</v>
      </c>
      <c r="AU203" s="198" t="s">
        <v>79</v>
      </c>
      <c r="AY203" s="197" t="s">
        <v>143</v>
      </c>
      <c r="BK203" s="199">
        <f>SUM(BK204:BK206)</f>
        <v>0</v>
      </c>
    </row>
    <row r="204" spans="2:65" s="1" customFormat="1" ht="16.5" customHeight="1">
      <c r="B204" s="39"/>
      <c r="C204" s="174" t="s">
        <v>71</v>
      </c>
      <c r="D204" s="174" t="s">
        <v>138</v>
      </c>
      <c r="E204" s="175" t="s">
        <v>822</v>
      </c>
      <c r="F204" s="176" t="s">
        <v>823</v>
      </c>
      <c r="G204" s="177" t="s">
        <v>192</v>
      </c>
      <c r="H204" s="178">
        <v>102</v>
      </c>
      <c r="I204" s="179"/>
      <c r="J204" s="180">
        <f>ROUND(I204*H204,2)</f>
        <v>0</v>
      </c>
      <c r="K204" s="176" t="s">
        <v>21</v>
      </c>
      <c r="L204" s="59"/>
      <c r="M204" s="181" t="s">
        <v>21</v>
      </c>
      <c r="N204" s="182" t="s">
        <v>42</v>
      </c>
      <c r="O204" s="40"/>
      <c r="P204" s="183">
        <f>O204*H204</f>
        <v>0</v>
      </c>
      <c r="Q204" s="183">
        <v>1.7149999999999999E-2</v>
      </c>
      <c r="R204" s="183">
        <f>Q204*H204</f>
        <v>1.7492999999999999</v>
      </c>
      <c r="S204" s="183">
        <v>0</v>
      </c>
      <c r="T204" s="184">
        <f>S204*H204</f>
        <v>0</v>
      </c>
      <c r="AR204" s="22" t="s">
        <v>178</v>
      </c>
      <c r="AT204" s="22" t="s">
        <v>138</v>
      </c>
      <c r="AU204" s="22" t="s">
        <v>81</v>
      </c>
      <c r="AY204" s="22" t="s">
        <v>143</v>
      </c>
      <c r="BE204" s="185">
        <f>IF(N204="základní",J204,0)</f>
        <v>0</v>
      </c>
      <c r="BF204" s="185">
        <f>IF(N204="snížená",J204,0)</f>
        <v>0</v>
      </c>
      <c r="BG204" s="185">
        <f>IF(N204="zákl. přenesená",J204,0)</f>
        <v>0</v>
      </c>
      <c r="BH204" s="185">
        <f>IF(N204="sníž. přenesená",J204,0)</f>
        <v>0</v>
      </c>
      <c r="BI204" s="185">
        <f>IF(N204="nulová",J204,0)</f>
        <v>0</v>
      </c>
      <c r="BJ204" s="22" t="s">
        <v>79</v>
      </c>
      <c r="BK204" s="185">
        <f>ROUND(I204*H204,2)</f>
        <v>0</v>
      </c>
      <c r="BL204" s="22" t="s">
        <v>178</v>
      </c>
      <c r="BM204" s="22" t="s">
        <v>377</v>
      </c>
    </row>
    <row r="205" spans="2:65" s="1" customFormat="1" ht="25.5" customHeight="1">
      <c r="B205" s="39"/>
      <c r="C205" s="174" t="s">
        <v>71</v>
      </c>
      <c r="D205" s="174" t="s">
        <v>138</v>
      </c>
      <c r="E205" s="175" t="s">
        <v>824</v>
      </c>
      <c r="F205" s="176" t="s">
        <v>825</v>
      </c>
      <c r="G205" s="177" t="s">
        <v>172</v>
      </c>
      <c r="H205" s="178">
        <v>25</v>
      </c>
      <c r="I205" s="179"/>
      <c r="J205" s="180">
        <f>ROUND(I205*H205,2)</f>
        <v>0</v>
      </c>
      <c r="K205" s="176" t="s">
        <v>21</v>
      </c>
      <c r="L205" s="59"/>
      <c r="M205" s="181" t="s">
        <v>21</v>
      </c>
      <c r="N205" s="182" t="s">
        <v>42</v>
      </c>
      <c r="O205" s="40"/>
      <c r="P205" s="183">
        <f>O205*H205</f>
        <v>0</v>
      </c>
      <c r="Q205" s="183">
        <v>3.4000000000000002E-4</v>
      </c>
      <c r="R205" s="183">
        <f>Q205*H205</f>
        <v>8.5000000000000006E-3</v>
      </c>
      <c r="S205" s="183">
        <v>0</v>
      </c>
      <c r="T205" s="184">
        <f>S205*H205</f>
        <v>0</v>
      </c>
      <c r="AR205" s="22" t="s">
        <v>178</v>
      </c>
      <c r="AT205" s="22" t="s">
        <v>138</v>
      </c>
      <c r="AU205" s="22" t="s">
        <v>81</v>
      </c>
      <c r="AY205" s="22" t="s">
        <v>143</v>
      </c>
      <c r="BE205" s="185">
        <f>IF(N205="základní",J205,0)</f>
        <v>0</v>
      </c>
      <c r="BF205" s="185">
        <f>IF(N205="snížená",J205,0)</f>
        <v>0</v>
      </c>
      <c r="BG205" s="185">
        <f>IF(N205="zákl. přenesená",J205,0)</f>
        <v>0</v>
      </c>
      <c r="BH205" s="185">
        <f>IF(N205="sníž. přenesená",J205,0)</f>
        <v>0</v>
      </c>
      <c r="BI205" s="185">
        <f>IF(N205="nulová",J205,0)</f>
        <v>0</v>
      </c>
      <c r="BJ205" s="22" t="s">
        <v>79</v>
      </c>
      <c r="BK205" s="185">
        <f>ROUND(I205*H205,2)</f>
        <v>0</v>
      </c>
      <c r="BL205" s="22" t="s">
        <v>178</v>
      </c>
      <c r="BM205" s="22" t="s">
        <v>379</v>
      </c>
    </row>
    <row r="206" spans="2:65" s="1" customFormat="1" ht="16.5" customHeight="1">
      <c r="B206" s="39"/>
      <c r="C206" s="174" t="s">
        <v>71</v>
      </c>
      <c r="D206" s="174" t="s">
        <v>138</v>
      </c>
      <c r="E206" s="175" t="s">
        <v>826</v>
      </c>
      <c r="F206" s="176" t="s">
        <v>827</v>
      </c>
      <c r="G206" s="177" t="s">
        <v>153</v>
      </c>
      <c r="H206" s="178">
        <v>1.57</v>
      </c>
      <c r="I206" s="179"/>
      <c r="J206" s="180">
        <f>ROUND(I206*H206,2)</f>
        <v>0</v>
      </c>
      <c r="K206" s="176" t="s">
        <v>21</v>
      </c>
      <c r="L206" s="59"/>
      <c r="M206" s="181" t="s">
        <v>21</v>
      </c>
      <c r="N206" s="182" t="s">
        <v>42</v>
      </c>
      <c r="O206" s="40"/>
      <c r="P206" s="183">
        <f>O206*H206</f>
        <v>0</v>
      </c>
      <c r="Q206" s="183">
        <v>0</v>
      </c>
      <c r="R206" s="183">
        <f>Q206*H206</f>
        <v>0</v>
      </c>
      <c r="S206" s="183">
        <v>0</v>
      </c>
      <c r="T206" s="184">
        <f>S206*H206</f>
        <v>0</v>
      </c>
      <c r="AR206" s="22" t="s">
        <v>178</v>
      </c>
      <c r="AT206" s="22" t="s">
        <v>138</v>
      </c>
      <c r="AU206" s="22" t="s">
        <v>81</v>
      </c>
      <c r="AY206" s="22" t="s">
        <v>143</v>
      </c>
      <c r="BE206" s="185">
        <f>IF(N206="základní",J206,0)</f>
        <v>0</v>
      </c>
      <c r="BF206" s="185">
        <f>IF(N206="snížená",J206,0)</f>
        <v>0</v>
      </c>
      <c r="BG206" s="185">
        <f>IF(N206="zákl. přenesená",J206,0)</f>
        <v>0</v>
      </c>
      <c r="BH206" s="185">
        <f>IF(N206="sníž. přenesená",J206,0)</f>
        <v>0</v>
      </c>
      <c r="BI206" s="185">
        <f>IF(N206="nulová",J206,0)</f>
        <v>0</v>
      </c>
      <c r="BJ206" s="22" t="s">
        <v>79</v>
      </c>
      <c r="BK206" s="185">
        <f>ROUND(I206*H206,2)</f>
        <v>0</v>
      </c>
      <c r="BL206" s="22" t="s">
        <v>178</v>
      </c>
      <c r="BM206" s="22" t="s">
        <v>382</v>
      </c>
    </row>
    <row r="207" spans="2:65" s="10" customFormat="1" ht="37.35" customHeight="1">
      <c r="B207" s="186"/>
      <c r="C207" s="187"/>
      <c r="D207" s="188" t="s">
        <v>70</v>
      </c>
      <c r="E207" s="189" t="s">
        <v>828</v>
      </c>
      <c r="F207" s="189" t="s">
        <v>829</v>
      </c>
      <c r="G207" s="187"/>
      <c r="H207" s="187"/>
      <c r="I207" s="190"/>
      <c r="J207" s="191">
        <f>BK207</f>
        <v>0</v>
      </c>
      <c r="K207" s="187"/>
      <c r="L207" s="192"/>
      <c r="M207" s="193"/>
      <c r="N207" s="194"/>
      <c r="O207" s="194"/>
      <c r="P207" s="195">
        <f>P208</f>
        <v>0</v>
      </c>
      <c r="Q207" s="194"/>
      <c r="R207" s="195">
        <f>R208</f>
        <v>0.43136000000000002</v>
      </c>
      <c r="S207" s="194"/>
      <c r="T207" s="196">
        <f>T208</f>
        <v>0</v>
      </c>
      <c r="AR207" s="197" t="s">
        <v>81</v>
      </c>
      <c r="AT207" s="198" t="s">
        <v>70</v>
      </c>
      <c r="AU207" s="198" t="s">
        <v>71</v>
      </c>
      <c r="AY207" s="197" t="s">
        <v>143</v>
      </c>
      <c r="BK207" s="199">
        <f>BK208</f>
        <v>0</v>
      </c>
    </row>
    <row r="208" spans="2:65" s="10" customFormat="1" ht="19.899999999999999" customHeight="1">
      <c r="B208" s="186"/>
      <c r="C208" s="187"/>
      <c r="D208" s="188" t="s">
        <v>70</v>
      </c>
      <c r="E208" s="200" t="s">
        <v>830</v>
      </c>
      <c r="F208" s="200" t="s">
        <v>831</v>
      </c>
      <c r="G208" s="187"/>
      <c r="H208" s="187"/>
      <c r="I208" s="190"/>
      <c r="J208" s="201">
        <f>BK208</f>
        <v>0</v>
      </c>
      <c r="K208" s="187"/>
      <c r="L208" s="192"/>
      <c r="M208" s="193"/>
      <c r="N208" s="194"/>
      <c r="O208" s="194"/>
      <c r="P208" s="195">
        <f>SUM(P209:P214)</f>
        <v>0</v>
      </c>
      <c r="Q208" s="194"/>
      <c r="R208" s="195">
        <f>SUM(R209:R214)</f>
        <v>0.43136000000000002</v>
      </c>
      <c r="S208" s="194"/>
      <c r="T208" s="196">
        <f>SUM(T209:T214)</f>
        <v>0</v>
      </c>
      <c r="AR208" s="197" t="s">
        <v>81</v>
      </c>
      <c r="AT208" s="198" t="s">
        <v>70</v>
      </c>
      <c r="AU208" s="198" t="s">
        <v>79</v>
      </c>
      <c r="AY208" s="197" t="s">
        <v>143</v>
      </c>
      <c r="BK208" s="199">
        <f>SUM(BK209:BK214)</f>
        <v>0</v>
      </c>
    </row>
    <row r="209" spans="2:65" s="1" customFormat="1" ht="25.5" customHeight="1">
      <c r="B209" s="39"/>
      <c r="C209" s="174" t="s">
        <v>71</v>
      </c>
      <c r="D209" s="174" t="s">
        <v>138</v>
      </c>
      <c r="E209" s="175" t="s">
        <v>832</v>
      </c>
      <c r="F209" s="176" t="s">
        <v>833</v>
      </c>
      <c r="G209" s="177" t="s">
        <v>172</v>
      </c>
      <c r="H209" s="178">
        <v>12</v>
      </c>
      <c r="I209" s="179"/>
      <c r="J209" s="180">
        <f t="shared" ref="J209:J214" si="30">ROUND(I209*H209,2)</f>
        <v>0</v>
      </c>
      <c r="K209" s="176" t="s">
        <v>21</v>
      </c>
      <c r="L209" s="59"/>
      <c r="M209" s="181" t="s">
        <v>21</v>
      </c>
      <c r="N209" s="182" t="s">
        <v>42</v>
      </c>
      <c r="O209" s="40"/>
      <c r="P209" s="183">
        <f t="shared" ref="P209:P214" si="31">O209*H209</f>
        <v>0</v>
      </c>
      <c r="Q209" s="183">
        <v>6.4200000000000004E-3</v>
      </c>
      <c r="R209" s="183">
        <f t="shared" ref="R209:R214" si="32">Q209*H209</f>
        <v>7.7039999999999997E-2</v>
      </c>
      <c r="S209" s="183">
        <v>0</v>
      </c>
      <c r="T209" s="184">
        <f t="shared" ref="T209:T214" si="33">S209*H209</f>
        <v>0</v>
      </c>
      <c r="AR209" s="22" t="s">
        <v>178</v>
      </c>
      <c r="AT209" s="22" t="s">
        <v>138</v>
      </c>
      <c r="AU209" s="22" t="s">
        <v>81</v>
      </c>
      <c r="AY209" s="22" t="s">
        <v>143</v>
      </c>
      <c r="BE209" s="185">
        <f t="shared" ref="BE209:BE214" si="34">IF(N209="základní",J209,0)</f>
        <v>0</v>
      </c>
      <c r="BF209" s="185">
        <f t="shared" ref="BF209:BF214" si="35">IF(N209="snížená",J209,0)</f>
        <v>0</v>
      </c>
      <c r="BG209" s="185">
        <f t="shared" ref="BG209:BG214" si="36">IF(N209="zákl. přenesená",J209,0)</f>
        <v>0</v>
      </c>
      <c r="BH209" s="185">
        <f t="shared" ref="BH209:BH214" si="37">IF(N209="sníž. přenesená",J209,0)</f>
        <v>0</v>
      </c>
      <c r="BI209" s="185">
        <f t="shared" ref="BI209:BI214" si="38">IF(N209="nulová",J209,0)</f>
        <v>0</v>
      </c>
      <c r="BJ209" s="22" t="s">
        <v>79</v>
      </c>
      <c r="BK209" s="185">
        <f t="shared" ref="BK209:BK214" si="39">ROUND(I209*H209,2)</f>
        <v>0</v>
      </c>
      <c r="BL209" s="22" t="s">
        <v>178</v>
      </c>
      <c r="BM209" s="22" t="s">
        <v>384</v>
      </c>
    </row>
    <row r="210" spans="2:65" s="1" customFormat="1" ht="16.5" customHeight="1">
      <c r="B210" s="39"/>
      <c r="C210" s="174" t="s">
        <v>71</v>
      </c>
      <c r="D210" s="174" t="s">
        <v>138</v>
      </c>
      <c r="E210" s="175" t="s">
        <v>834</v>
      </c>
      <c r="F210" s="176" t="s">
        <v>835</v>
      </c>
      <c r="G210" s="177" t="s">
        <v>172</v>
      </c>
      <c r="H210" s="178">
        <v>15</v>
      </c>
      <c r="I210" s="179"/>
      <c r="J210" s="180">
        <f t="shared" si="30"/>
        <v>0</v>
      </c>
      <c r="K210" s="176" t="s">
        <v>21</v>
      </c>
      <c r="L210" s="59"/>
      <c r="M210" s="181" t="s">
        <v>21</v>
      </c>
      <c r="N210" s="182" t="s">
        <v>42</v>
      </c>
      <c r="O210" s="40"/>
      <c r="P210" s="183">
        <f t="shared" si="31"/>
        <v>0</v>
      </c>
      <c r="Q210" s="183">
        <v>4.7200000000000002E-3</v>
      </c>
      <c r="R210" s="183">
        <f t="shared" si="32"/>
        <v>7.0800000000000002E-2</v>
      </c>
      <c r="S210" s="183">
        <v>0</v>
      </c>
      <c r="T210" s="184">
        <f t="shared" si="33"/>
        <v>0</v>
      </c>
      <c r="AR210" s="22" t="s">
        <v>178</v>
      </c>
      <c r="AT210" s="22" t="s">
        <v>138</v>
      </c>
      <c r="AU210" s="22" t="s">
        <v>81</v>
      </c>
      <c r="AY210" s="22" t="s">
        <v>143</v>
      </c>
      <c r="BE210" s="185">
        <f t="shared" si="34"/>
        <v>0</v>
      </c>
      <c r="BF210" s="185">
        <f t="shared" si="35"/>
        <v>0</v>
      </c>
      <c r="BG210" s="185">
        <f t="shared" si="36"/>
        <v>0</v>
      </c>
      <c r="BH210" s="185">
        <f t="shared" si="37"/>
        <v>0</v>
      </c>
      <c r="BI210" s="185">
        <f t="shared" si="38"/>
        <v>0</v>
      </c>
      <c r="BJ210" s="22" t="s">
        <v>79</v>
      </c>
      <c r="BK210" s="185">
        <f t="shared" si="39"/>
        <v>0</v>
      </c>
      <c r="BL210" s="22" t="s">
        <v>178</v>
      </c>
      <c r="BM210" s="22" t="s">
        <v>387</v>
      </c>
    </row>
    <row r="211" spans="2:65" s="1" customFormat="1" ht="16.5" customHeight="1">
      <c r="B211" s="39"/>
      <c r="C211" s="174" t="s">
        <v>71</v>
      </c>
      <c r="D211" s="174" t="s">
        <v>138</v>
      </c>
      <c r="E211" s="175" t="s">
        <v>836</v>
      </c>
      <c r="F211" s="176" t="s">
        <v>837</v>
      </c>
      <c r="G211" s="177" t="s">
        <v>172</v>
      </c>
      <c r="H211" s="178">
        <v>35</v>
      </c>
      <c r="I211" s="179"/>
      <c r="J211" s="180">
        <f t="shared" si="30"/>
        <v>0</v>
      </c>
      <c r="K211" s="176" t="s">
        <v>21</v>
      </c>
      <c r="L211" s="59"/>
      <c r="M211" s="181" t="s">
        <v>21</v>
      </c>
      <c r="N211" s="182" t="s">
        <v>42</v>
      </c>
      <c r="O211" s="40"/>
      <c r="P211" s="183">
        <f t="shared" si="31"/>
        <v>0</v>
      </c>
      <c r="Q211" s="183">
        <v>3.5999999999999999E-3</v>
      </c>
      <c r="R211" s="183">
        <f t="shared" si="32"/>
        <v>0.126</v>
      </c>
      <c r="S211" s="183">
        <v>0</v>
      </c>
      <c r="T211" s="184">
        <f t="shared" si="33"/>
        <v>0</v>
      </c>
      <c r="AR211" s="22" t="s">
        <v>178</v>
      </c>
      <c r="AT211" s="22" t="s">
        <v>138</v>
      </c>
      <c r="AU211" s="22" t="s">
        <v>81</v>
      </c>
      <c r="AY211" s="22" t="s">
        <v>143</v>
      </c>
      <c r="BE211" s="185">
        <f t="shared" si="34"/>
        <v>0</v>
      </c>
      <c r="BF211" s="185">
        <f t="shared" si="35"/>
        <v>0</v>
      </c>
      <c r="BG211" s="185">
        <f t="shared" si="36"/>
        <v>0</v>
      </c>
      <c r="BH211" s="185">
        <f t="shared" si="37"/>
        <v>0</v>
      </c>
      <c r="BI211" s="185">
        <f t="shared" si="38"/>
        <v>0</v>
      </c>
      <c r="BJ211" s="22" t="s">
        <v>79</v>
      </c>
      <c r="BK211" s="185">
        <f t="shared" si="39"/>
        <v>0</v>
      </c>
      <c r="BL211" s="22" t="s">
        <v>178</v>
      </c>
      <c r="BM211" s="22" t="s">
        <v>389</v>
      </c>
    </row>
    <row r="212" spans="2:65" s="1" customFormat="1" ht="16.5" customHeight="1">
      <c r="B212" s="39"/>
      <c r="C212" s="174" t="s">
        <v>71</v>
      </c>
      <c r="D212" s="174" t="s">
        <v>138</v>
      </c>
      <c r="E212" s="175" t="s">
        <v>838</v>
      </c>
      <c r="F212" s="176" t="s">
        <v>839</v>
      </c>
      <c r="G212" s="177" t="s">
        <v>172</v>
      </c>
      <c r="H212" s="178">
        <v>32</v>
      </c>
      <c r="I212" s="179"/>
      <c r="J212" s="180">
        <f t="shared" si="30"/>
        <v>0</v>
      </c>
      <c r="K212" s="176" t="s">
        <v>21</v>
      </c>
      <c r="L212" s="59"/>
      <c r="M212" s="181" t="s">
        <v>21</v>
      </c>
      <c r="N212" s="182" t="s">
        <v>42</v>
      </c>
      <c r="O212" s="40"/>
      <c r="P212" s="183">
        <f t="shared" si="31"/>
        <v>0</v>
      </c>
      <c r="Q212" s="183">
        <v>4.7499999999999999E-3</v>
      </c>
      <c r="R212" s="183">
        <f t="shared" si="32"/>
        <v>0.152</v>
      </c>
      <c r="S212" s="183">
        <v>0</v>
      </c>
      <c r="T212" s="184">
        <f t="shared" si="33"/>
        <v>0</v>
      </c>
      <c r="AR212" s="22" t="s">
        <v>178</v>
      </c>
      <c r="AT212" s="22" t="s">
        <v>138</v>
      </c>
      <c r="AU212" s="22" t="s">
        <v>81</v>
      </c>
      <c r="AY212" s="22" t="s">
        <v>143</v>
      </c>
      <c r="BE212" s="185">
        <f t="shared" si="34"/>
        <v>0</v>
      </c>
      <c r="BF212" s="185">
        <f t="shared" si="35"/>
        <v>0</v>
      </c>
      <c r="BG212" s="185">
        <f t="shared" si="36"/>
        <v>0</v>
      </c>
      <c r="BH212" s="185">
        <f t="shared" si="37"/>
        <v>0</v>
      </c>
      <c r="BI212" s="185">
        <f t="shared" si="38"/>
        <v>0</v>
      </c>
      <c r="BJ212" s="22" t="s">
        <v>79</v>
      </c>
      <c r="BK212" s="185">
        <f t="shared" si="39"/>
        <v>0</v>
      </c>
      <c r="BL212" s="22" t="s">
        <v>178</v>
      </c>
      <c r="BM212" s="22" t="s">
        <v>392</v>
      </c>
    </row>
    <row r="213" spans="2:65" s="1" customFormat="1" ht="16.5" customHeight="1">
      <c r="B213" s="39"/>
      <c r="C213" s="174" t="s">
        <v>71</v>
      </c>
      <c r="D213" s="174" t="s">
        <v>138</v>
      </c>
      <c r="E213" s="175" t="s">
        <v>840</v>
      </c>
      <c r="F213" s="176" t="s">
        <v>841</v>
      </c>
      <c r="G213" s="177" t="s">
        <v>177</v>
      </c>
      <c r="H213" s="178">
        <v>2</v>
      </c>
      <c r="I213" s="179"/>
      <c r="J213" s="180">
        <f t="shared" si="30"/>
        <v>0</v>
      </c>
      <c r="K213" s="176" t="s">
        <v>21</v>
      </c>
      <c r="L213" s="59"/>
      <c r="M213" s="181" t="s">
        <v>21</v>
      </c>
      <c r="N213" s="182" t="s">
        <v>42</v>
      </c>
      <c r="O213" s="40"/>
      <c r="P213" s="183">
        <f t="shared" si="31"/>
        <v>0</v>
      </c>
      <c r="Q213" s="183">
        <v>2.7599999999999999E-3</v>
      </c>
      <c r="R213" s="183">
        <f t="shared" si="32"/>
        <v>5.5199999999999997E-3</v>
      </c>
      <c r="S213" s="183">
        <v>0</v>
      </c>
      <c r="T213" s="184">
        <f t="shared" si="33"/>
        <v>0</v>
      </c>
      <c r="AR213" s="22" t="s">
        <v>178</v>
      </c>
      <c r="AT213" s="22" t="s">
        <v>138</v>
      </c>
      <c r="AU213" s="22" t="s">
        <v>81</v>
      </c>
      <c r="AY213" s="22" t="s">
        <v>143</v>
      </c>
      <c r="BE213" s="185">
        <f t="shared" si="34"/>
        <v>0</v>
      </c>
      <c r="BF213" s="185">
        <f t="shared" si="35"/>
        <v>0</v>
      </c>
      <c r="BG213" s="185">
        <f t="shared" si="36"/>
        <v>0</v>
      </c>
      <c r="BH213" s="185">
        <f t="shared" si="37"/>
        <v>0</v>
      </c>
      <c r="BI213" s="185">
        <f t="shared" si="38"/>
        <v>0</v>
      </c>
      <c r="BJ213" s="22" t="s">
        <v>79</v>
      </c>
      <c r="BK213" s="185">
        <f t="shared" si="39"/>
        <v>0</v>
      </c>
      <c r="BL213" s="22" t="s">
        <v>178</v>
      </c>
      <c r="BM213" s="22" t="s">
        <v>394</v>
      </c>
    </row>
    <row r="214" spans="2:65" s="1" customFormat="1" ht="16.5" customHeight="1">
      <c r="B214" s="39"/>
      <c r="C214" s="174" t="s">
        <v>71</v>
      </c>
      <c r="D214" s="174" t="s">
        <v>138</v>
      </c>
      <c r="E214" s="175" t="s">
        <v>842</v>
      </c>
      <c r="F214" s="176" t="s">
        <v>843</v>
      </c>
      <c r="G214" s="177" t="s">
        <v>153</v>
      </c>
      <c r="H214" s="178">
        <v>0.43099999999999999</v>
      </c>
      <c r="I214" s="179"/>
      <c r="J214" s="180">
        <f t="shared" si="30"/>
        <v>0</v>
      </c>
      <c r="K214" s="176" t="s">
        <v>21</v>
      </c>
      <c r="L214" s="59"/>
      <c r="M214" s="181" t="s">
        <v>21</v>
      </c>
      <c r="N214" s="182" t="s">
        <v>42</v>
      </c>
      <c r="O214" s="40"/>
      <c r="P214" s="183">
        <f t="shared" si="31"/>
        <v>0</v>
      </c>
      <c r="Q214" s="183">
        <v>0</v>
      </c>
      <c r="R214" s="183">
        <f t="shared" si="32"/>
        <v>0</v>
      </c>
      <c r="S214" s="183">
        <v>0</v>
      </c>
      <c r="T214" s="184">
        <f t="shared" si="33"/>
        <v>0</v>
      </c>
      <c r="AR214" s="22" t="s">
        <v>178</v>
      </c>
      <c r="AT214" s="22" t="s">
        <v>138</v>
      </c>
      <c r="AU214" s="22" t="s">
        <v>81</v>
      </c>
      <c r="AY214" s="22" t="s">
        <v>143</v>
      </c>
      <c r="BE214" s="185">
        <f t="shared" si="34"/>
        <v>0</v>
      </c>
      <c r="BF214" s="185">
        <f t="shared" si="35"/>
        <v>0</v>
      </c>
      <c r="BG214" s="185">
        <f t="shared" si="36"/>
        <v>0</v>
      </c>
      <c r="BH214" s="185">
        <f t="shared" si="37"/>
        <v>0</v>
      </c>
      <c r="BI214" s="185">
        <f t="shared" si="38"/>
        <v>0</v>
      </c>
      <c r="BJ214" s="22" t="s">
        <v>79</v>
      </c>
      <c r="BK214" s="185">
        <f t="shared" si="39"/>
        <v>0</v>
      </c>
      <c r="BL214" s="22" t="s">
        <v>178</v>
      </c>
      <c r="BM214" s="22" t="s">
        <v>397</v>
      </c>
    </row>
    <row r="215" spans="2:65" s="10" customFormat="1" ht="37.35" customHeight="1">
      <c r="B215" s="186"/>
      <c r="C215" s="187"/>
      <c r="D215" s="188" t="s">
        <v>70</v>
      </c>
      <c r="E215" s="189" t="s">
        <v>844</v>
      </c>
      <c r="F215" s="189" t="s">
        <v>845</v>
      </c>
      <c r="G215" s="187"/>
      <c r="H215" s="187"/>
      <c r="I215" s="190"/>
      <c r="J215" s="191">
        <f>BK215</f>
        <v>0</v>
      </c>
      <c r="K215" s="187"/>
      <c r="L215" s="192"/>
      <c r="M215" s="193"/>
      <c r="N215" s="194"/>
      <c r="O215" s="194"/>
      <c r="P215" s="195">
        <f>P216</f>
        <v>0</v>
      </c>
      <c r="Q215" s="194"/>
      <c r="R215" s="195">
        <f>R216</f>
        <v>0</v>
      </c>
      <c r="S215" s="194"/>
      <c r="T215" s="196">
        <f>T216</f>
        <v>0</v>
      </c>
      <c r="AR215" s="197" t="s">
        <v>81</v>
      </c>
      <c r="AT215" s="198" t="s">
        <v>70</v>
      </c>
      <c r="AU215" s="198" t="s">
        <v>71</v>
      </c>
      <c r="AY215" s="197" t="s">
        <v>143</v>
      </c>
      <c r="BK215" s="199">
        <f>BK216</f>
        <v>0</v>
      </c>
    </row>
    <row r="216" spans="2:65" s="10" customFormat="1" ht="19.899999999999999" customHeight="1">
      <c r="B216" s="186"/>
      <c r="C216" s="187"/>
      <c r="D216" s="188" t="s">
        <v>70</v>
      </c>
      <c r="E216" s="200" t="s">
        <v>846</v>
      </c>
      <c r="F216" s="200" t="s">
        <v>847</v>
      </c>
      <c r="G216" s="187"/>
      <c r="H216" s="187"/>
      <c r="I216" s="190"/>
      <c r="J216" s="201">
        <f>BK216</f>
        <v>0</v>
      </c>
      <c r="K216" s="187"/>
      <c r="L216" s="192"/>
      <c r="M216" s="193"/>
      <c r="N216" s="194"/>
      <c r="O216" s="194"/>
      <c r="P216" s="195">
        <f>SUM(P217:P218)</f>
        <v>0</v>
      </c>
      <c r="Q216" s="194"/>
      <c r="R216" s="195">
        <f>SUM(R217:R218)</f>
        <v>0</v>
      </c>
      <c r="S216" s="194"/>
      <c r="T216" s="196">
        <f>SUM(T217:T218)</f>
        <v>0</v>
      </c>
      <c r="AR216" s="197" t="s">
        <v>81</v>
      </c>
      <c r="AT216" s="198" t="s">
        <v>70</v>
      </c>
      <c r="AU216" s="198" t="s">
        <v>79</v>
      </c>
      <c r="AY216" s="197" t="s">
        <v>143</v>
      </c>
      <c r="BK216" s="199">
        <f>SUM(BK217:BK218)</f>
        <v>0</v>
      </c>
    </row>
    <row r="217" spans="2:65" s="1" customFormat="1" ht="25.5" customHeight="1">
      <c r="B217" s="39"/>
      <c r="C217" s="174" t="s">
        <v>71</v>
      </c>
      <c r="D217" s="174" t="s">
        <v>138</v>
      </c>
      <c r="E217" s="175" t="s">
        <v>848</v>
      </c>
      <c r="F217" s="176" t="s">
        <v>849</v>
      </c>
      <c r="G217" s="177" t="s">
        <v>177</v>
      </c>
      <c r="H217" s="178">
        <v>1</v>
      </c>
      <c r="I217" s="179"/>
      <c r="J217" s="180">
        <f>ROUND(I217*H217,2)</f>
        <v>0</v>
      </c>
      <c r="K217" s="176" t="s">
        <v>21</v>
      </c>
      <c r="L217" s="59"/>
      <c r="M217" s="181" t="s">
        <v>21</v>
      </c>
      <c r="N217" s="182" t="s">
        <v>42</v>
      </c>
      <c r="O217" s="40"/>
      <c r="P217" s="183">
        <f>O217*H217</f>
        <v>0</v>
      </c>
      <c r="Q217" s="183">
        <v>0</v>
      </c>
      <c r="R217" s="183">
        <f>Q217*H217</f>
        <v>0</v>
      </c>
      <c r="S217" s="183">
        <v>0</v>
      </c>
      <c r="T217" s="184">
        <f>S217*H217</f>
        <v>0</v>
      </c>
      <c r="AR217" s="22" t="s">
        <v>178</v>
      </c>
      <c r="AT217" s="22" t="s">
        <v>138</v>
      </c>
      <c r="AU217" s="22" t="s">
        <v>81</v>
      </c>
      <c r="AY217" s="22" t="s">
        <v>143</v>
      </c>
      <c r="BE217" s="185">
        <f>IF(N217="základní",J217,0)</f>
        <v>0</v>
      </c>
      <c r="BF217" s="185">
        <f>IF(N217="snížená",J217,0)</f>
        <v>0</v>
      </c>
      <c r="BG217" s="185">
        <f>IF(N217="zákl. přenesená",J217,0)</f>
        <v>0</v>
      </c>
      <c r="BH217" s="185">
        <f>IF(N217="sníž. přenesená",J217,0)</f>
        <v>0</v>
      </c>
      <c r="BI217" s="185">
        <f>IF(N217="nulová",J217,0)</f>
        <v>0</v>
      </c>
      <c r="BJ217" s="22" t="s">
        <v>79</v>
      </c>
      <c r="BK217" s="185">
        <f>ROUND(I217*H217,2)</f>
        <v>0</v>
      </c>
      <c r="BL217" s="22" t="s">
        <v>178</v>
      </c>
      <c r="BM217" s="22" t="s">
        <v>399</v>
      </c>
    </row>
    <row r="218" spans="2:65" s="1" customFormat="1" ht="38.25" customHeight="1">
      <c r="B218" s="39"/>
      <c r="C218" s="174" t="s">
        <v>71</v>
      </c>
      <c r="D218" s="174" t="s">
        <v>138</v>
      </c>
      <c r="E218" s="175" t="s">
        <v>850</v>
      </c>
      <c r="F218" s="176" t="s">
        <v>851</v>
      </c>
      <c r="G218" s="177" t="s">
        <v>177</v>
      </c>
      <c r="H218" s="178">
        <v>1</v>
      </c>
      <c r="I218" s="179"/>
      <c r="J218" s="180">
        <f>ROUND(I218*H218,2)</f>
        <v>0</v>
      </c>
      <c r="K218" s="176" t="s">
        <v>21</v>
      </c>
      <c r="L218" s="59"/>
      <c r="M218" s="181" t="s">
        <v>21</v>
      </c>
      <c r="N218" s="182" t="s">
        <v>42</v>
      </c>
      <c r="O218" s="40"/>
      <c r="P218" s="183">
        <f>O218*H218</f>
        <v>0</v>
      </c>
      <c r="Q218" s="183">
        <v>0</v>
      </c>
      <c r="R218" s="183">
        <f>Q218*H218</f>
        <v>0</v>
      </c>
      <c r="S218" s="183">
        <v>0</v>
      </c>
      <c r="T218" s="184">
        <f>S218*H218</f>
        <v>0</v>
      </c>
      <c r="AR218" s="22" t="s">
        <v>178</v>
      </c>
      <c r="AT218" s="22" t="s">
        <v>138</v>
      </c>
      <c r="AU218" s="22" t="s">
        <v>81</v>
      </c>
      <c r="AY218" s="22" t="s">
        <v>143</v>
      </c>
      <c r="BE218" s="185">
        <f>IF(N218="základní",J218,0)</f>
        <v>0</v>
      </c>
      <c r="BF218" s="185">
        <f>IF(N218="snížená",J218,0)</f>
        <v>0</v>
      </c>
      <c r="BG218" s="185">
        <f>IF(N218="zákl. přenesená",J218,0)</f>
        <v>0</v>
      </c>
      <c r="BH218" s="185">
        <f>IF(N218="sníž. přenesená",J218,0)</f>
        <v>0</v>
      </c>
      <c r="BI218" s="185">
        <f>IF(N218="nulová",J218,0)</f>
        <v>0</v>
      </c>
      <c r="BJ218" s="22" t="s">
        <v>79</v>
      </c>
      <c r="BK218" s="185">
        <f>ROUND(I218*H218,2)</f>
        <v>0</v>
      </c>
      <c r="BL218" s="22" t="s">
        <v>178</v>
      </c>
      <c r="BM218" s="22" t="s">
        <v>402</v>
      </c>
    </row>
    <row r="219" spans="2:65" s="10" customFormat="1" ht="37.35" customHeight="1">
      <c r="B219" s="186"/>
      <c r="C219" s="187"/>
      <c r="D219" s="188" t="s">
        <v>70</v>
      </c>
      <c r="E219" s="189" t="s">
        <v>852</v>
      </c>
      <c r="F219" s="189" t="s">
        <v>853</v>
      </c>
      <c r="G219" s="187"/>
      <c r="H219" s="187"/>
      <c r="I219" s="190"/>
      <c r="J219" s="191">
        <f>BK219</f>
        <v>0</v>
      </c>
      <c r="K219" s="187"/>
      <c r="L219" s="192"/>
      <c r="M219" s="193"/>
      <c r="N219" s="194"/>
      <c r="O219" s="194"/>
      <c r="P219" s="195">
        <f>P220</f>
        <v>0</v>
      </c>
      <c r="Q219" s="194"/>
      <c r="R219" s="195">
        <f>R220</f>
        <v>0</v>
      </c>
      <c r="S219" s="194"/>
      <c r="T219" s="196">
        <f>T220</f>
        <v>0</v>
      </c>
      <c r="AR219" s="197" t="s">
        <v>81</v>
      </c>
      <c r="AT219" s="198" t="s">
        <v>70</v>
      </c>
      <c r="AU219" s="198" t="s">
        <v>71</v>
      </c>
      <c r="AY219" s="197" t="s">
        <v>143</v>
      </c>
      <c r="BK219" s="199">
        <f>BK220</f>
        <v>0</v>
      </c>
    </row>
    <row r="220" spans="2:65" s="10" customFormat="1" ht="19.899999999999999" customHeight="1">
      <c r="B220" s="186"/>
      <c r="C220" s="187"/>
      <c r="D220" s="188" t="s">
        <v>70</v>
      </c>
      <c r="E220" s="200" t="s">
        <v>258</v>
      </c>
      <c r="F220" s="200" t="s">
        <v>259</v>
      </c>
      <c r="G220" s="187"/>
      <c r="H220" s="187"/>
      <c r="I220" s="190"/>
      <c r="J220" s="201">
        <f>BK220</f>
        <v>0</v>
      </c>
      <c r="K220" s="187"/>
      <c r="L220" s="192"/>
      <c r="M220" s="193"/>
      <c r="N220" s="194"/>
      <c r="O220" s="194"/>
      <c r="P220" s="195">
        <f>SUM(P221:P225)</f>
        <v>0</v>
      </c>
      <c r="Q220" s="194"/>
      <c r="R220" s="195">
        <f>SUM(R221:R225)</f>
        <v>0</v>
      </c>
      <c r="S220" s="194"/>
      <c r="T220" s="196">
        <f>SUM(T221:T225)</f>
        <v>0</v>
      </c>
      <c r="AR220" s="197" t="s">
        <v>81</v>
      </c>
      <c r="AT220" s="198" t="s">
        <v>70</v>
      </c>
      <c r="AU220" s="198" t="s">
        <v>79</v>
      </c>
      <c r="AY220" s="197" t="s">
        <v>143</v>
      </c>
      <c r="BK220" s="199">
        <f>SUM(BK221:BK225)</f>
        <v>0</v>
      </c>
    </row>
    <row r="221" spans="2:65" s="1" customFormat="1" ht="25.5" customHeight="1">
      <c r="B221" s="39"/>
      <c r="C221" s="174" t="s">
        <v>71</v>
      </c>
      <c r="D221" s="174" t="s">
        <v>138</v>
      </c>
      <c r="E221" s="175" t="s">
        <v>854</v>
      </c>
      <c r="F221" s="176" t="s">
        <v>855</v>
      </c>
      <c r="G221" s="177" t="s">
        <v>177</v>
      </c>
      <c r="H221" s="178">
        <v>4</v>
      </c>
      <c r="I221" s="179"/>
      <c r="J221" s="180">
        <f>ROUND(I221*H221,2)</f>
        <v>0</v>
      </c>
      <c r="K221" s="176" t="s">
        <v>21</v>
      </c>
      <c r="L221" s="59"/>
      <c r="M221" s="181" t="s">
        <v>21</v>
      </c>
      <c r="N221" s="182" t="s">
        <v>42</v>
      </c>
      <c r="O221" s="40"/>
      <c r="P221" s="183">
        <f>O221*H221</f>
        <v>0</v>
      </c>
      <c r="Q221" s="183">
        <v>0</v>
      </c>
      <c r="R221" s="183">
        <f>Q221*H221</f>
        <v>0</v>
      </c>
      <c r="S221" s="183">
        <v>0</v>
      </c>
      <c r="T221" s="184">
        <f>S221*H221</f>
        <v>0</v>
      </c>
      <c r="AR221" s="22" t="s">
        <v>178</v>
      </c>
      <c r="AT221" s="22" t="s">
        <v>138</v>
      </c>
      <c r="AU221" s="22" t="s">
        <v>81</v>
      </c>
      <c r="AY221" s="22" t="s">
        <v>143</v>
      </c>
      <c r="BE221" s="185">
        <f>IF(N221="základní",J221,0)</f>
        <v>0</v>
      </c>
      <c r="BF221" s="185">
        <f>IF(N221="snížená",J221,0)</f>
        <v>0</v>
      </c>
      <c r="BG221" s="185">
        <f>IF(N221="zákl. přenesená",J221,0)</f>
        <v>0</v>
      </c>
      <c r="BH221" s="185">
        <f>IF(N221="sníž. přenesená",J221,0)</f>
        <v>0</v>
      </c>
      <c r="BI221" s="185">
        <f>IF(N221="nulová",J221,0)</f>
        <v>0</v>
      </c>
      <c r="BJ221" s="22" t="s">
        <v>79</v>
      </c>
      <c r="BK221" s="185">
        <f>ROUND(I221*H221,2)</f>
        <v>0</v>
      </c>
      <c r="BL221" s="22" t="s">
        <v>178</v>
      </c>
      <c r="BM221" s="22" t="s">
        <v>404</v>
      </c>
    </row>
    <row r="222" spans="2:65" s="1" customFormat="1" ht="25.5" customHeight="1">
      <c r="B222" s="39"/>
      <c r="C222" s="174" t="s">
        <v>71</v>
      </c>
      <c r="D222" s="174" t="s">
        <v>138</v>
      </c>
      <c r="E222" s="175" t="s">
        <v>856</v>
      </c>
      <c r="F222" s="176" t="s">
        <v>857</v>
      </c>
      <c r="G222" s="177" t="s">
        <v>177</v>
      </c>
      <c r="H222" s="178">
        <v>6</v>
      </c>
      <c r="I222" s="179"/>
      <c r="J222" s="180">
        <f>ROUND(I222*H222,2)</f>
        <v>0</v>
      </c>
      <c r="K222" s="176" t="s">
        <v>21</v>
      </c>
      <c r="L222" s="59"/>
      <c r="M222" s="181" t="s">
        <v>21</v>
      </c>
      <c r="N222" s="182" t="s">
        <v>42</v>
      </c>
      <c r="O222" s="40"/>
      <c r="P222" s="183">
        <f>O222*H222</f>
        <v>0</v>
      </c>
      <c r="Q222" s="183">
        <v>0</v>
      </c>
      <c r="R222" s="183">
        <f>Q222*H222</f>
        <v>0</v>
      </c>
      <c r="S222" s="183">
        <v>0</v>
      </c>
      <c r="T222" s="184">
        <f>S222*H222</f>
        <v>0</v>
      </c>
      <c r="AR222" s="22" t="s">
        <v>178</v>
      </c>
      <c r="AT222" s="22" t="s">
        <v>138</v>
      </c>
      <c r="AU222" s="22" t="s">
        <v>81</v>
      </c>
      <c r="AY222" s="22" t="s">
        <v>143</v>
      </c>
      <c r="BE222" s="185">
        <f>IF(N222="základní",J222,0)</f>
        <v>0</v>
      </c>
      <c r="BF222" s="185">
        <f>IF(N222="snížená",J222,0)</f>
        <v>0</v>
      </c>
      <c r="BG222" s="185">
        <f>IF(N222="zákl. přenesená",J222,0)</f>
        <v>0</v>
      </c>
      <c r="BH222" s="185">
        <f>IF(N222="sníž. přenesená",J222,0)</f>
        <v>0</v>
      </c>
      <c r="BI222" s="185">
        <f>IF(N222="nulová",J222,0)</f>
        <v>0</v>
      </c>
      <c r="BJ222" s="22" t="s">
        <v>79</v>
      </c>
      <c r="BK222" s="185">
        <f>ROUND(I222*H222,2)</f>
        <v>0</v>
      </c>
      <c r="BL222" s="22" t="s">
        <v>178</v>
      </c>
      <c r="BM222" s="22" t="s">
        <v>407</v>
      </c>
    </row>
    <row r="223" spans="2:65" s="1" customFormat="1" ht="25.5" customHeight="1">
      <c r="B223" s="39"/>
      <c r="C223" s="174" t="s">
        <v>71</v>
      </c>
      <c r="D223" s="174" t="s">
        <v>138</v>
      </c>
      <c r="E223" s="175" t="s">
        <v>858</v>
      </c>
      <c r="F223" s="176" t="s">
        <v>859</v>
      </c>
      <c r="G223" s="177" t="s">
        <v>172</v>
      </c>
      <c r="H223" s="178">
        <v>11</v>
      </c>
      <c r="I223" s="179"/>
      <c r="J223" s="180">
        <f>ROUND(I223*H223,2)</f>
        <v>0</v>
      </c>
      <c r="K223" s="176" t="s">
        <v>21</v>
      </c>
      <c r="L223" s="59"/>
      <c r="M223" s="181" t="s">
        <v>21</v>
      </c>
      <c r="N223" s="182" t="s">
        <v>42</v>
      </c>
      <c r="O223" s="40"/>
      <c r="P223" s="183">
        <f>O223*H223</f>
        <v>0</v>
      </c>
      <c r="Q223" s="183">
        <v>0</v>
      </c>
      <c r="R223" s="183">
        <f>Q223*H223</f>
        <v>0</v>
      </c>
      <c r="S223" s="183">
        <v>0</v>
      </c>
      <c r="T223" s="184">
        <f>S223*H223</f>
        <v>0</v>
      </c>
      <c r="AR223" s="22" t="s">
        <v>178</v>
      </c>
      <c r="AT223" s="22" t="s">
        <v>138</v>
      </c>
      <c r="AU223" s="22" t="s">
        <v>81</v>
      </c>
      <c r="AY223" s="22" t="s">
        <v>143</v>
      </c>
      <c r="BE223" s="185">
        <f>IF(N223="základní",J223,0)</f>
        <v>0</v>
      </c>
      <c r="BF223" s="185">
        <f>IF(N223="snížená",J223,0)</f>
        <v>0</v>
      </c>
      <c r="BG223" s="185">
        <f>IF(N223="zákl. přenesená",J223,0)</f>
        <v>0</v>
      </c>
      <c r="BH223" s="185">
        <f>IF(N223="sníž. přenesená",J223,0)</f>
        <v>0</v>
      </c>
      <c r="BI223" s="185">
        <f>IF(N223="nulová",J223,0)</f>
        <v>0</v>
      </c>
      <c r="BJ223" s="22" t="s">
        <v>79</v>
      </c>
      <c r="BK223" s="185">
        <f>ROUND(I223*H223,2)</f>
        <v>0</v>
      </c>
      <c r="BL223" s="22" t="s">
        <v>178</v>
      </c>
      <c r="BM223" s="22" t="s">
        <v>409</v>
      </c>
    </row>
    <row r="224" spans="2:65" s="1" customFormat="1" ht="25.5" customHeight="1">
      <c r="B224" s="39"/>
      <c r="C224" s="174" t="s">
        <v>71</v>
      </c>
      <c r="D224" s="174" t="s">
        <v>138</v>
      </c>
      <c r="E224" s="175" t="s">
        <v>860</v>
      </c>
      <c r="F224" s="176" t="s">
        <v>861</v>
      </c>
      <c r="G224" s="177" t="s">
        <v>177</v>
      </c>
      <c r="H224" s="178">
        <v>2</v>
      </c>
      <c r="I224" s="179"/>
      <c r="J224" s="180">
        <f>ROUND(I224*H224,2)</f>
        <v>0</v>
      </c>
      <c r="K224" s="176" t="s">
        <v>21</v>
      </c>
      <c r="L224" s="59"/>
      <c r="M224" s="181" t="s">
        <v>21</v>
      </c>
      <c r="N224" s="182" t="s">
        <v>42</v>
      </c>
      <c r="O224" s="40"/>
      <c r="P224" s="183">
        <f>O224*H224</f>
        <v>0</v>
      </c>
      <c r="Q224" s="183">
        <v>0</v>
      </c>
      <c r="R224" s="183">
        <f>Q224*H224</f>
        <v>0</v>
      </c>
      <c r="S224" s="183">
        <v>0</v>
      </c>
      <c r="T224" s="184">
        <f>S224*H224</f>
        <v>0</v>
      </c>
      <c r="AR224" s="22" t="s">
        <v>178</v>
      </c>
      <c r="AT224" s="22" t="s">
        <v>138</v>
      </c>
      <c r="AU224" s="22" t="s">
        <v>81</v>
      </c>
      <c r="AY224" s="22" t="s">
        <v>143</v>
      </c>
      <c r="BE224" s="185">
        <f>IF(N224="základní",J224,0)</f>
        <v>0</v>
      </c>
      <c r="BF224" s="185">
        <f>IF(N224="snížená",J224,0)</f>
        <v>0</v>
      </c>
      <c r="BG224" s="185">
        <f>IF(N224="zákl. přenesená",J224,0)</f>
        <v>0</v>
      </c>
      <c r="BH224" s="185">
        <f>IF(N224="sníž. přenesená",J224,0)</f>
        <v>0</v>
      </c>
      <c r="BI224" s="185">
        <f>IF(N224="nulová",J224,0)</f>
        <v>0</v>
      </c>
      <c r="BJ224" s="22" t="s">
        <v>79</v>
      </c>
      <c r="BK224" s="185">
        <f>ROUND(I224*H224,2)</f>
        <v>0</v>
      </c>
      <c r="BL224" s="22" t="s">
        <v>178</v>
      </c>
      <c r="BM224" s="22" t="s">
        <v>412</v>
      </c>
    </row>
    <row r="225" spans="2:65" s="1" customFormat="1" ht="25.5" customHeight="1">
      <c r="B225" s="39"/>
      <c r="C225" s="174" t="s">
        <v>71</v>
      </c>
      <c r="D225" s="174" t="s">
        <v>138</v>
      </c>
      <c r="E225" s="175" t="s">
        <v>862</v>
      </c>
      <c r="F225" s="176" t="s">
        <v>863</v>
      </c>
      <c r="G225" s="177" t="s">
        <v>263</v>
      </c>
      <c r="H225" s="178">
        <v>360</v>
      </c>
      <c r="I225" s="179"/>
      <c r="J225" s="180">
        <f>ROUND(I225*H225,2)</f>
        <v>0</v>
      </c>
      <c r="K225" s="176" t="s">
        <v>21</v>
      </c>
      <c r="L225" s="59"/>
      <c r="M225" s="181" t="s">
        <v>21</v>
      </c>
      <c r="N225" s="182" t="s">
        <v>42</v>
      </c>
      <c r="O225" s="40"/>
      <c r="P225" s="183">
        <f>O225*H225</f>
        <v>0</v>
      </c>
      <c r="Q225" s="183">
        <v>0</v>
      </c>
      <c r="R225" s="183">
        <f>Q225*H225</f>
        <v>0</v>
      </c>
      <c r="S225" s="183">
        <v>0</v>
      </c>
      <c r="T225" s="184">
        <f>S225*H225</f>
        <v>0</v>
      </c>
      <c r="AR225" s="22" t="s">
        <v>178</v>
      </c>
      <c r="AT225" s="22" t="s">
        <v>138</v>
      </c>
      <c r="AU225" s="22" t="s">
        <v>81</v>
      </c>
      <c r="AY225" s="22" t="s">
        <v>143</v>
      </c>
      <c r="BE225" s="185">
        <f>IF(N225="základní",J225,0)</f>
        <v>0</v>
      </c>
      <c r="BF225" s="185">
        <f>IF(N225="snížená",J225,0)</f>
        <v>0</v>
      </c>
      <c r="BG225" s="185">
        <f>IF(N225="zákl. přenesená",J225,0)</f>
        <v>0</v>
      </c>
      <c r="BH225" s="185">
        <f>IF(N225="sníž. přenesená",J225,0)</f>
        <v>0</v>
      </c>
      <c r="BI225" s="185">
        <f>IF(N225="nulová",J225,0)</f>
        <v>0</v>
      </c>
      <c r="BJ225" s="22" t="s">
        <v>79</v>
      </c>
      <c r="BK225" s="185">
        <f>ROUND(I225*H225,2)</f>
        <v>0</v>
      </c>
      <c r="BL225" s="22" t="s">
        <v>178</v>
      </c>
      <c r="BM225" s="22" t="s">
        <v>414</v>
      </c>
    </row>
    <row r="226" spans="2:65" s="10" customFormat="1" ht="37.35" customHeight="1">
      <c r="B226" s="186"/>
      <c r="C226" s="187"/>
      <c r="D226" s="188" t="s">
        <v>70</v>
      </c>
      <c r="E226" s="189" t="s">
        <v>268</v>
      </c>
      <c r="F226" s="189" t="s">
        <v>269</v>
      </c>
      <c r="G226" s="187"/>
      <c r="H226" s="187"/>
      <c r="I226" s="190"/>
      <c r="J226" s="191">
        <f>BK226</f>
        <v>0</v>
      </c>
      <c r="K226" s="187"/>
      <c r="L226" s="192"/>
      <c r="M226" s="193"/>
      <c r="N226" s="194"/>
      <c r="O226" s="194"/>
      <c r="P226" s="195">
        <f>P227+P232+P233</f>
        <v>0</v>
      </c>
      <c r="Q226" s="194"/>
      <c r="R226" s="195">
        <f>R227+R232+R233</f>
        <v>3.3336600000000001</v>
      </c>
      <c r="S226" s="194"/>
      <c r="T226" s="196">
        <f>T227+T232+T233</f>
        <v>0</v>
      </c>
      <c r="AR226" s="197" t="s">
        <v>81</v>
      </c>
      <c r="AT226" s="198" t="s">
        <v>70</v>
      </c>
      <c r="AU226" s="198" t="s">
        <v>71</v>
      </c>
      <c r="AY226" s="197" t="s">
        <v>143</v>
      </c>
      <c r="BK226" s="199">
        <f>BK227+BK232+BK233</f>
        <v>0</v>
      </c>
    </row>
    <row r="227" spans="2:65" s="10" customFormat="1" ht="19.899999999999999" customHeight="1">
      <c r="B227" s="186"/>
      <c r="C227" s="187"/>
      <c r="D227" s="188" t="s">
        <v>70</v>
      </c>
      <c r="E227" s="200" t="s">
        <v>864</v>
      </c>
      <c r="F227" s="200" t="s">
        <v>865</v>
      </c>
      <c r="G227" s="187"/>
      <c r="H227" s="187"/>
      <c r="I227" s="190"/>
      <c r="J227" s="201">
        <f>BK227</f>
        <v>0</v>
      </c>
      <c r="K227" s="187"/>
      <c r="L227" s="192"/>
      <c r="M227" s="193"/>
      <c r="N227" s="194"/>
      <c r="O227" s="194"/>
      <c r="P227" s="195">
        <f>SUM(P228:P231)</f>
        <v>0</v>
      </c>
      <c r="Q227" s="194"/>
      <c r="R227" s="195">
        <f>SUM(R228:R231)</f>
        <v>2.8878599999999999</v>
      </c>
      <c r="S227" s="194"/>
      <c r="T227" s="196">
        <f>SUM(T228:T231)</f>
        <v>0</v>
      </c>
      <c r="AR227" s="197" t="s">
        <v>81</v>
      </c>
      <c r="AT227" s="198" t="s">
        <v>70</v>
      </c>
      <c r="AU227" s="198" t="s">
        <v>79</v>
      </c>
      <c r="AY227" s="197" t="s">
        <v>143</v>
      </c>
      <c r="BK227" s="199">
        <f>SUM(BK228:BK231)</f>
        <v>0</v>
      </c>
    </row>
    <row r="228" spans="2:65" s="1" customFormat="1" ht="16.5" customHeight="1">
      <c r="B228" s="39"/>
      <c r="C228" s="174" t="s">
        <v>71</v>
      </c>
      <c r="D228" s="174" t="s">
        <v>138</v>
      </c>
      <c r="E228" s="175" t="s">
        <v>866</v>
      </c>
      <c r="F228" s="176" t="s">
        <v>867</v>
      </c>
      <c r="G228" s="177" t="s">
        <v>172</v>
      </c>
      <c r="H228" s="178">
        <v>55</v>
      </c>
      <c r="I228" s="179"/>
      <c r="J228" s="180">
        <f>ROUND(I228*H228,2)</f>
        <v>0</v>
      </c>
      <c r="K228" s="176" t="s">
        <v>21</v>
      </c>
      <c r="L228" s="59"/>
      <c r="M228" s="181" t="s">
        <v>21</v>
      </c>
      <c r="N228" s="182" t="s">
        <v>42</v>
      </c>
      <c r="O228" s="40"/>
      <c r="P228" s="183">
        <f>O228*H228</f>
        <v>0</v>
      </c>
      <c r="Q228" s="183">
        <v>5.0000000000000001E-4</v>
      </c>
      <c r="R228" s="183">
        <f>Q228*H228</f>
        <v>2.75E-2</v>
      </c>
      <c r="S228" s="183">
        <v>0</v>
      </c>
      <c r="T228" s="184">
        <f>S228*H228</f>
        <v>0</v>
      </c>
      <c r="AR228" s="22" t="s">
        <v>178</v>
      </c>
      <c r="AT228" s="22" t="s">
        <v>138</v>
      </c>
      <c r="AU228" s="22" t="s">
        <v>81</v>
      </c>
      <c r="AY228" s="22" t="s">
        <v>143</v>
      </c>
      <c r="BE228" s="185">
        <f>IF(N228="základní",J228,0)</f>
        <v>0</v>
      </c>
      <c r="BF228" s="185">
        <f>IF(N228="snížená",J228,0)</f>
        <v>0</v>
      </c>
      <c r="BG228" s="185">
        <f>IF(N228="zákl. přenesená",J228,0)</f>
        <v>0</v>
      </c>
      <c r="BH228" s="185">
        <f>IF(N228="sníž. přenesená",J228,0)</f>
        <v>0</v>
      </c>
      <c r="BI228" s="185">
        <f>IF(N228="nulová",J228,0)</f>
        <v>0</v>
      </c>
      <c r="BJ228" s="22" t="s">
        <v>79</v>
      </c>
      <c r="BK228" s="185">
        <f>ROUND(I228*H228,2)</f>
        <v>0</v>
      </c>
      <c r="BL228" s="22" t="s">
        <v>178</v>
      </c>
      <c r="BM228" s="22" t="s">
        <v>417</v>
      </c>
    </row>
    <row r="229" spans="2:65" s="1" customFormat="1" ht="25.5" customHeight="1">
      <c r="B229" s="39"/>
      <c r="C229" s="174" t="s">
        <v>71</v>
      </c>
      <c r="D229" s="174" t="s">
        <v>138</v>
      </c>
      <c r="E229" s="175" t="s">
        <v>868</v>
      </c>
      <c r="F229" s="176" t="s">
        <v>869</v>
      </c>
      <c r="G229" s="177" t="s">
        <v>192</v>
      </c>
      <c r="H229" s="178">
        <v>106</v>
      </c>
      <c r="I229" s="179"/>
      <c r="J229" s="180">
        <f>ROUND(I229*H229,2)</f>
        <v>0</v>
      </c>
      <c r="K229" s="176" t="s">
        <v>21</v>
      </c>
      <c r="L229" s="59"/>
      <c r="M229" s="181" t="s">
        <v>21</v>
      </c>
      <c r="N229" s="182" t="s">
        <v>42</v>
      </c>
      <c r="O229" s="40"/>
      <c r="P229" s="183">
        <f>O229*H229</f>
        <v>0</v>
      </c>
      <c r="Q229" s="183">
        <v>1.56E-3</v>
      </c>
      <c r="R229" s="183">
        <f>Q229*H229</f>
        <v>0.16536000000000001</v>
      </c>
      <c r="S229" s="183">
        <v>0</v>
      </c>
      <c r="T229" s="184">
        <f>S229*H229</f>
        <v>0</v>
      </c>
      <c r="AR229" s="22" t="s">
        <v>178</v>
      </c>
      <c r="AT229" s="22" t="s">
        <v>138</v>
      </c>
      <c r="AU229" s="22" t="s">
        <v>81</v>
      </c>
      <c r="AY229" s="22" t="s">
        <v>143</v>
      </c>
      <c r="BE229" s="185">
        <f>IF(N229="základní",J229,0)</f>
        <v>0</v>
      </c>
      <c r="BF229" s="185">
        <f>IF(N229="snížená",J229,0)</f>
        <v>0</v>
      </c>
      <c r="BG229" s="185">
        <f>IF(N229="zákl. přenesená",J229,0)</f>
        <v>0</v>
      </c>
      <c r="BH229" s="185">
        <f>IF(N229="sníž. přenesená",J229,0)</f>
        <v>0</v>
      </c>
      <c r="BI229" s="185">
        <f>IF(N229="nulová",J229,0)</f>
        <v>0</v>
      </c>
      <c r="BJ229" s="22" t="s">
        <v>79</v>
      </c>
      <c r="BK229" s="185">
        <f>ROUND(I229*H229,2)</f>
        <v>0</v>
      </c>
      <c r="BL229" s="22" t="s">
        <v>178</v>
      </c>
      <c r="BM229" s="22" t="s">
        <v>419</v>
      </c>
    </row>
    <row r="230" spans="2:65" s="1" customFormat="1" ht="16.5" customHeight="1">
      <c r="B230" s="39"/>
      <c r="C230" s="174" t="s">
        <v>71</v>
      </c>
      <c r="D230" s="174" t="s">
        <v>138</v>
      </c>
      <c r="E230" s="175" t="s">
        <v>870</v>
      </c>
      <c r="F230" s="176" t="s">
        <v>871</v>
      </c>
      <c r="G230" s="177" t="s">
        <v>192</v>
      </c>
      <c r="H230" s="178">
        <v>134.75</v>
      </c>
      <c r="I230" s="179"/>
      <c r="J230" s="180">
        <f>ROUND(I230*H230,2)</f>
        <v>0</v>
      </c>
      <c r="K230" s="176" t="s">
        <v>21</v>
      </c>
      <c r="L230" s="59"/>
      <c r="M230" s="181" t="s">
        <v>21</v>
      </c>
      <c r="N230" s="182" t="s">
        <v>42</v>
      </c>
      <c r="O230" s="40"/>
      <c r="P230" s="183">
        <f>O230*H230</f>
        <v>0</v>
      </c>
      <c r="Q230" s="183">
        <v>0.02</v>
      </c>
      <c r="R230" s="183">
        <f>Q230*H230</f>
        <v>2.6949999999999998</v>
      </c>
      <c r="S230" s="183">
        <v>0</v>
      </c>
      <c r="T230" s="184">
        <f>S230*H230</f>
        <v>0</v>
      </c>
      <c r="AR230" s="22" t="s">
        <v>178</v>
      </c>
      <c r="AT230" s="22" t="s">
        <v>138</v>
      </c>
      <c r="AU230" s="22" t="s">
        <v>81</v>
      </c>
      <c r="AY230" s="22" t="s">
        <v>143</v>
      </c>
      <c r="BE230" s="185">
        <f>IF(N230="základní",J230,0)</f>
        <v>0</v>
      </c>
      <c r="BF230" s="185">
        <f>IF(N230="snížená",J230,0)</f>
        <v>0</v>
      </c>
      <c r="BG230" s="185">
        <f>IF(N230="zákl. přenesená",J230,0)</f>
        <v>0</v>
      </c>
      <c r="BH230" s="185">
        <f>IF(N230="sníž. přenesená",J230,0)</f>
        <v>0</v>
      </c>
      <c r="BI230" s="185">
        <f>IF(N230="nulová",J230,0)</f>
        <v>0</v>
      </c>
      <c r="BJ230" s="22" t="s">
        <v>79</v>
      </c>
      <c r="BK230" s="185">
        <f>ROUND(I230*H230,2)</f>
        <v>0</v>
      </c>
      <c r="BL230" s="22" t="s">
        <v>178</v>
      </c>
      <c r="BM230" s="22" t="s">
        <v>422</v>
      </c>
    </row>
    <row r="231" spans="2:65" s="1" customFormat="1" ht="16.5" customHeight="1">
      <c r="B231" s="39"/>
      <c r="C231" s="174" t="s">
        <v>71</v>
      </c>
      <c r="D231" s="174" t="s">
        <v>138</v>
      </c>
      <c r="E231" s="175" t="s">
        <v>872</v>
      </c>
      <c r="F231" s="176" t="s">
        <v>873</v>
      </c>
      <c r="G231" s="177" t="s">
        <v>153</v>
      </c>
      <c r="H231" s="178">
        <v>2.8879999999999999</v>
      </c>
      <c r="I231" s="179"/>
      <c r="J231" s="180">
        <f>ROUND(I231*H231,2)</f>
        <v>0</v>
      </c>
      <c r="K231" s="176" t="s">
        <v>21</v>
      </c>
      <c r="L231" s="59"/>
      <c r="M231" s="181" t="s">
        <v>21</v>
      </c>
      <c r="N231" s="182" t="s">
        <v>42</v>
      </c>
      <c r="O231" s="40"/>
      <c r="P231" s="183">
        <f>O231*H231</f>
        <v>0</v>
      </c>
      <c r="Q231" s="183">
        <v>0</v>
      </c>
      <c r="R231" s="183">
        <f>Q231*H231</f>
        <v>0</v>
      </c>
      <c r="S231" s="183">
        <v>0</v>
      </c>
      <c r="T231" s="184">
        <f>S231*H231</f>
        <v>0</v>
      </c>
      <c r="AR231" s="22" t="s">
        <v>178</v>
      </c>
      <c r="AT231" s="22" t="s">
        <v>138</v>
      </c>
      <c r="AU231" s="22" t="s">
        <v>81</v>
      </c>
      <c r="AY231" s="22" t="s">
        <v>143</v>
      </c>
      <c r="BE231" s="185">
        <f>IF(N231="základní",J231,0)</f>
        <v>0</v>
      </c>
      <c r="BF231" s="185">
        <f>IF(N231="snížená",J231,0)</f>
        <v>0</v>
      </c>
      <c r="BG231" s="185">
        <f>IF(N231="zákl. přenesená",J231,0)</f>
        <v>0</v>
      </c>
      <c r="BH231" s="185">
        <f>IF(N231="sníž. přenesená",J231,0)</f>
        <v>0</v>
      </c>
      <c r="BI231" s="185">
        <f>IF(N231="nulová",J231,0)</f>
        <v>0</v>
      </c>
      <c r="BJ231" s="22" t="s">
        <v>79</v>
      </c>
      <c r="BK231" s="185">
        <f>ROUND(I231*H231,2)</f>
        <v>0</v>
      </c>
      <c r="BL231" s="22" t="s">
        <v>178</v>
      </c>
      <c r="BM231" s="22" t="s">
        <v>424</v>
      </c>
    </row>
    <row r="232" spans="2:65" s="10" customFormat="1" ht="29.85" customHeight="1">
      <c r="B232" s="186"/>
      <c r="C232" s="187"/>
      <c r="D232" s="188" t="s">
        <v>70</v>
      </c>
      <c r="E232" s="200" t="s">
        <v>874</v>
      </c>
      <c r="F232" s="200" t="s">
        <v>875</v>
      </c>
      <c r="G232" s="187"/>
      <c r="H232" s="187"/>
      <c r="I232" s="190"/>
      <c r="J232" s="201">
        <f>BK232</f>
        <v>0</v>
      </c>
      <c r="K232" s="187"/>
      <c r="L232" s="192"/>
      <c r="M232" s="193"/>
      <c r="N232" s="194"/>
      <c r="O232" s="194"/>
      <c r="P232" s="195">
        <v>0</v>
      </c>
      <c r="Q232" s="194"/>
      <c r="R232" s="195">
        <v>0</v>
      </c>
      <c r="S232" s="194"/>
      <c r="T232" s="196">
        <v>0</v>
      </c>
      <c r="AR232" s="197" t="s">
        <v>81</v>
      </c>
      <c r="AT232" s="198" t="s">
        <v>70</v>
      </c>
      <c r="AU232" s="198" t="s">
        <v>79</v>
      </c>
      <c r="AY232" s="197" t="s">
        <v>143</v>
      </c>
      <c r="BK232" s="199">
        <v>0</v>
      </c>
    </row>
    <row r="233" spans="2:65" s="10" customFormat="1" ht="19.899999999999999" customHeight="1">
      <c r="B233" s="186"/>
      <c r="C233" s="187"/>
      <c r="D233" s="188" t="s">
        <v>70</v>
      </c>
      <c r="E233" s="200" t="s">
        <v>876</v>
      </c>
      <c r="F233" s="200" t="s">
        <v>877</v>
      </c>
      <c r="G233" s="187"/>
      <c r="H233" s="187"/>
      <c r="I233" s="190"/>
      <c r="J233" s="201">
        <f>BK233</f>
        <v>0</v>
      </c>
      <c r="K233" s="187"/>
      <c r="L233" s="192"/>
      <c r="M233" s="193"/>
      <c r="N233" s="194"/>
      <c r="O233" s="194"/>
      <c r="P233" s="195">
        <f>SUM(P234:P236)</f>
        <v>0</v>
      </c>
      <c r="Q233" s="194"/>
      <c r="R233" s="195">
        <f>SUM(R234:R236)</f>
        <v>0.44580000000000003</v>
      </c>
      <c r="S233" s="194"/>
      <c r="T233" s="196">
        <f>SUM(T234:T236)</f>
        <v>0</v>
      </c>
      <c r="AR233" s="197" t="s">
        <v>81</v>
      </c>
      <c r="AT233" s="198" t="s">
        <v>70</v>
      </c>
      <c r="AU233" s="198" t="s">
        <v>79</v>
      </c>
      <c r="AY233" s="197" t="s">
        <v>143</v>
      </c>
      <c r="BK233" s="199">
        <f>SUM(BK234:BK236)</f>
        <v>0</v>
      </c>
    </row>
    <row r="234" spans="2:65" s="1" customFormat="1" ht="25.5" customHeight="1">
      <c r="B234" s="39"/>
      <c r="C234" s="174" t="s">
        <v>71</v>
      </c>
      <c r="D234" s="174" t="s">
        <v>138</v>
      </c>
      <c r="E234" s="175" t="s">
        <v>878</v>
      </c>
      <c r="F234" s="176" t="s">
        <v>879</v>
      </c>
      <c r="G234" s="177" t="s">
        <v>192</v>
      </c>
      <c r="H234" s="178">
        <v>15</v>
      </c>
      <c r="I234" s="179"/>
      <c r="J234" s="180">
        <f>ROUND(I234*H234,2)</f>
        <v>0</v>
      </c>
      <c r="K234" s="176" t="s">
        <v>21</v>
      </c>
      <c r="L234" s="59"/>
      <c r="M234" s="181" t="s">
        <v>21</v>
      </c>
      <c r="N234" s="182" t="s">
        <v>42</v>
      </c>
      <c r="O234" s="40"/>
      <c r="P234" s="183">
        <f>O234*H234</f>
        <v>0</v>
      </c>
      <c r="Q234" s="183">
        <v>1.72E-3</v>
      </c>
      <c r="R234" s="183">
        <f>Q234*H234</f>
        <v>2.58E-2</v>
      </c>
      <c r="S234" s="183">
        <v>0</v>
      </c>
      <c r="T234" s="184">
        <f>S234*H234</f>
        <v>0</v>
      </c>
      <c r="AR234" s="22" t="s">
        <v>178</v>
      </c>
      <c r="AT234" s="22" t="s">
        <v>138</v>
      </c>
      <c r="AU234" s="22" t="s">
        <v>81</v>
      </c>
      <c r="AY234" s="22" t="s">
        <v>143</v>
      </c>
      <c r="BE234" s="185">
        <f>IF(N234="základní",J234,0)</f>
        <v>0</v>
      </c>
      <c r="BF234" s="185">
        <f>IF(N234="snížená",J234,0)</f>
        <v>0</v>
      </c>
      <c r="BG234" s="185">
        <f>IF(N234="zákl. přenesená",J234,0)</f>
        <v>0</v>
      </c>
      <c r="BH234" s="185">
        <f>IF(N234="sníž. přenesená",J234,0)</f>
        <v>0</v>
      </c>
      <c r="BI234" s="185">
        <f>IF(N234="nulová",J234,0)</f>
        <v>0</v>
      </c>
      <c r="BJ234" s="22" t="s">
        <v>79</v>
      </c>
      <c r="BK234" s="185">
        <f>ROUND(I234*H234,2)</f>
        <v>0</v>
      </c>
      <c r="BL234" s="22" t="s">
        <v>178</v>
      </c>
      <c r="BM234" s="22" t="s">
        <v>426</v>
      </c>
    </row>
    <row r="235" spans="2:65" s="1" customFormat="1" ht="25.5" customHeight="1">
      <c r="B235" s="39"/>
      <c r="C235" s="229" t="s">
        <v>71</v>
      </c>
      <c r="D235" s="229" t="s">
        <v>172</v>
      </c>
      <c r="E235" s="230" t="s">
        <v>880</v>
      </c>
      <c r="F235" s="231" t="s">
        <v>881</v>
      </c>
      <c r="G235" s="232" t="s">
        <v>192</v>
      </c>
      <c r="H235" s="233">
        <v>20</v>
      </c>
      <c r="I235" s="234"/>
      <c r="J235" s="235">
        <f>ROUND(I235*H235,2)</f>
        <v>0</v>
      </c>
      <c r="K235" s="231" t="s">
        <v>21</v>
      </c>
      <c r="L235" s="236"/>
      <c r="M235" s="237" t="s">
        <v>21</v>
      </c>
      <c r="N235" s="238" t="s">
        <v>42</v>
      </c>
      <c r="O235" s="40"/>
      <c r="P235" s="183">
        <f>O235*H235</f>
        <v>0</v>
      </c>
      <c r="Q235" s="183">
        <v>2.1000000000000001E-2</v>
      </c>
      <c r="R235" s="183">
        <f>Q235*H235</f>
        <v>0.42000000000000004</v>
      </c>
      <c r="S235" s="183">
        <v>0</v>
      </c>
      <c r="T235" s="184">
        <f>S235*H235</f>
        <v>0</v>
      </c>
      <c r="AR235" s="22" t="s">
        <v>207</v>
      </c>
      <c r="AT235" s="22" t="s">
        <v>172</v>
      </c>
      <c r="AU235" s="22" t="s">
        <v>81</v>
      </c>
      <c r="AY235" s="22" t="s">
        <v>143</v>
      </c>
      <c r="BE235" s="185">
        <f>IF(N235="základní",J235,0)</f>
        <v>0</v>
      </c>
      <c r="BF235" s="185">
        <f>IF(N235="snížená",J235,0)</f>
        <v>0</v>
      </c>
      <c r="BG235" s="185">
        <f>IF(N235="zákl. přenesená",J235,0)</f>
        <v>0</v>
      </c>
      <c r="BH235" s="185">
        <f>IF(N235="sníž. přenesená",J235,0)</f>
        <v>0</v>
      </c>
      <c r="BI235" s="185">
        <f>IF(N235="nulová",J235,0)</f>
        <v>0</v>
      </c>
      <c r="BJ235" s="22" t="s">
        <v>79</v>
      </c>
      <c r="BK235" s="185">
        <f>ROUND(I235*H235,2)</f>
        <v>0</v>
      </c>
      <c r="BL235" s="22" t="s">
        <v>178</v>
      </c>
      <c r="BM235" s="22" t="s">
        <v>430</v>
      </c>
    </row>
    <row r="236" spans="2:65" s="1" customFormat="1" ht="16.5" customHeight="1">
      <c r="B236" s="39"/>
      <c r="C236" s="174" t="s">
        <v>71</v>
      </c>
      <c r="D236" s="174" t="s">
        <v>138</v>
      </c>
      <c r="E236" s="175" t="s">
        <v>882</v>
      </c>
      <c r="F236" s="176" t="s">
        <v>883</v>
      </c>
      <c r="G236" s="177" t="s">
        <v>153</v>
      </c>
      <c r="H236" s="178">
        <v>0.44600000000000001</v>
      </c>
      <c r="I236" s="179"/>
      <c r="J236" s="180">
        <f>ROUND(I236*H236,2)</f>
        <v>0</v>
      </c>
      <c r="K236" s="176" t="s">
        <v>21</v>
      </c>
      <c r="L236" s="59"/>
      <c r="M236" s="181" t="s">
        <v>21</v>
      </c>
      <c r="N236" s="182" t="s">
        <v>42</v>
      </c>
      <c r="O236" s="40"/>
      <c r="P236" s="183">
        <f>O236*H236</f>
        <v>0</v>
      </c>
      <c r="Q236" s="183">
        <v>0</v>
      </c>
      <c r="R236" s="183">
        <f>Q236*H236</f>
        <v>0</v>
      </c>
      <c r="S236" s="183">
        <v>0</v>
      </c>
      <c r="T236" s="184">
        <f>S236*H236</f>
        <v>0</v>
      </c>
      <c r="AR236" s="22" t="s">
        <v>178</v>
      </c>
      <c r="AT236" s="22" t="s">
        <v>138</v>
      </c>
      <c r="AU236" s="22" t="s">
        <v>81</v>
      </c>
      <c r="AY236" s="22" t="s">
        <v>143</v>
      </c>
      <c r="BE236" s="185">
        <f>IF(N236="základní",J236,0)</f>
        <v>0</v>
      </c>
      <c r="BF236" s="185">
        <f>IF(N236="snížená",J236,0)</f>
        <v>0</v>
      </c>
      <c r="BG236" s="185">
        <f>IF(N236="zákl. přenesená",J236,0)</f>
        <v>0</v>
      </c>
      <c r="BH236" s="185">
        <f>IF(N236="sníž. přenesená",J236,0)</f>
        <v>0</v>
      </c>
      <c r="BI236" s="185">
        <f>IF(N236="nulová",J236,0)</f>
        <v>0</v>
      </c>
      <c r="BJ236" s="22" t="s">
        <v>79</v>
      </c>
      <c r="BK236" s="185">
        <f>ROUND(I236*H236,2)</f>
        <v>0</v>
      </c>
      <c r="BL236" s="22" t="s">
        <v>178</v>
      </c>
      <c r="BM236" s="22" t="s">
        <v>433</v>
      </c>
    </row>
    <row r="237" spans="2:65" s="10" customFormat="1" ht="37.35" customHeight="1">
      <c r="B237" s="186"/>
      <c r="C237" s="187"/>
      <c r="D237" s="188" t="s">
        <v>70</v>
      </c>
      <c r="E237" s="189" t="s">
        <v>884</v>
      </c>
      <c r="F237" s="189" t="s">
        <v>885</v>
      </c>
      <c r="G237" s="187"/>
      <c r="H237" s="187"/>
      <c r="I237" s="190"/>
      <c r="J237" s="191">
        <f>BK237</f>
        <v>0</v>
      </c>
      <c r="K237" s="187"/>
      <c r="L237" s="192"/>
      <c r="M237" s="193"/>
      <c r="N237" s="194"/>
      <c r="O237" s="194"/>
      <c r="P237" s="195">
        <f>P238</f>
        <v>0</v>
      </c>
      <c r="Q237" s="194"/>
      <c r="R237" s="195">
        <f>R238</f>
        <v>2.0400000000000001E-2</v>
      </c>
      <c r="S237" s="194"/>
      <c r="T237" s="196">
        <f>T238</f>
        <v>0</v>
      </c>
      <c r="AR237" s="197" t="s">
        <v>81</v>
      </c>
      <c r="AT237" s="198" t="s">
        <v>70</v>
      </c>
      <c r="AU237" s="198" t="s">
        <v>71</v>
      </c>
      <c r="AY237" s="197" t="s">
        <v>143</v>
      </c>
      <c r="BK237" s="199">
        <f>BK238</f>
        <v>0</v>
      </c>
    </row>
    <row r="238" spans="2:65" s="10" customFormat="1" ht="19.899999999999999" customHeight="1">
      <c r="B238" s="186"/>
      <c r="C238" s="187"/>
      <c r="D238" s="188" t="s">
        <v>70</v>
      </c>
      <c r="E238" s="200" t="s">
        <v>886</v>
      </c>
      <c r="F238" s="200" t="s">
        <v>887</v>
      </c>
      <c r="G238" s="187"/>
      <c r="H238" s="187"/>
      <c r="I238" s="190"/>
      <c r="J238" s="201">
        <f>BK238</f>
        <v>0</v>
      </c>
      <c r="K238" s="187"/>
      <c r="L238" s="192"/>
      <c r="M238" s="193"/>
      <c r="N238" s="194"/>
      <c r="O238" s="194"/>
      <c r="P238" s="195">
        <f>P239</f>
        <v>0</v>
      </c>
      <c r="Q238" s="194"/>
      <c r="R238" s="195">
        <f>R239</f>
        <v>2.0400000000000001E-2</v>
      </c>
      <c r="S238" s="194"/>
      <c r="T238" s="196">
        <f>T239</f>
        <v>0</v>
      </c>
      <c r="AR238" s="197" t="s">
        <v>81</v>
      </c>
      <c r="AT238" s="198" t="s">
        <v>70</v>
      </c>
      <c r="AU238" s="198" t="s">
        <v>79</v>
      </c>
      <c r="AY238" s="197" t="s">
        <v>143</v>
      </c>
      <c r="BK238" s="199">
        <f>BK239</f>
        <v>0</v>
      </c>
    </row>
    <row r="239" spans="2:65" s="1" customFormat="1" ht="16.5" customHeight="1">
      <c r="B239" s="39"/>
      <c r="C239" s="174" t="s">
        <v>71</v>
      </c>
      <c r="D239" s="174" t="s">
        <v>138</v>
      </c>
      <c r="E239" s="175" t="s">
        <v>888</v>
      </c>
      <c r="F239" s="176" t="s">
        <v>889</v>
      </c>
      <c r="G239" s="177" t="s">
        <v>192</v>
      </c>
      <c r="H239" s="178">
        <v>120</v>
      </c>
      <c r="I239" s="179"/>
      <c r="J239" s="180">
        <f>ROUND(I239*H239,2)</f>
        <v>0</v>
      </c>
      <c r="K239" s="176" t="s">
        <v>21</v>
      </c>
      <c r="L239" s="59"/>
      <c r="M239" s="181" t="s">
        <v>21</v>
      </c>
      <c r="N239" s="182" t="s">
        <v>42</v>
      </c>
      <c r="O239" s="40"/>
      <c r="P239" s="183">
        <f>O239*H239</f>
        <v>0</v>
      </c>
      <c r="Q239" s="183">
        <v>1.7000000000000001E-4</v>
      </c>
      <c r="R239" s="183">
        <f>Q239*H239</f>
        <v>2.0400000000000001E-2</v>
      </c>
      <c r="S239" s="183">
        <v>0</v>
      </c>
      <c r="T239" s="184">
        <f>S239*H239</f>
        <v>0</v>
      </c>
      <c r="AR239" s="22" t="s">
        <v>178</v>
      </c>
      <c r="AT239" s="22" t="s">
        <v>138</v>
      </c>
      <c r="AU239" s="22" t="s">
        <v>81</v>
      </c>
      <c r="AY239" s="22" t="s">
        <v>143</v>
      </c>
      <c r="BE239" s="185">
        <f>IF(N239="základní",J239,0)</f>
        <v>0</v>
      </c>
      <c r="BF239" s="185">
        <f>IF(N239="snížená",J239,0)</f>
        <v>0</v>
      </c>
      <c r="BG239" s="185">
        <f>IF(N239="zákl. přenesená",J239,0)</f>
        <v>0</v>
      </c>
      <c r="BH239" s="185">
        <f>IF(N239="sníž. přenesená",J239,0)</f>
        <v>0</v>
      </c>
      <c r="BI239" s="185">
        <f>IF(N239="nulová",J239,0)</f>
        <v>0</v>
      </c>
      <c r="BJ239" s="22" t="s">
        <v>79</v>
      </c>
      <c r="BK239" s="185">
        <f>ROUND(I239*H239,2)</f>
        <v>0</v>
      </c>
      <c r="BL239" s="22" t="s">
        <v>178</v>
      </c>
      <c r="BM239" s="22" t="s">
        <v>437</v>
      </c>
    </row>
    <row r="240" spans="2:65" s="10" customFormat="1" ht="37.35" customHeight="1">
      <c r="B240" s="186"/>
      <c r="C240" s="187"/>
      <c r="D240" s="188" t="s">
        <v>70</v>
      </c>
      <c r="E240" s="189" t="s">
        <v>890</v>
      </c>
      <c r="F240" s="189" t="s">
        <v>891</v>
      </c>
      <c r="G240" s="187"/>
      <c r="H240" s="187"/>
      <c r="I240" s="190"/>
      <c r="J240" s="191">
        <f>BK240</f>
        <v>0</v>
      </c>
      <c r="K240" s="187"/>
      <c r="L240" s="192"/>
      <c r="M240" s="193"/>
      <c r="N240" s="194"/>
      <c r="O240" s="194"/>
      <c r="P240" s="195">
        <f>P241</f>
        <v>0</v>
      </c>
      <c r="Q240" s="194"/>
      <c r="R240" s="195">
        <f>R241</f>
        <v>0.23399999999999999</v>
      </c>
      <c r="S240" s="194"/>
      <c r="T240" s="196">
        <f>T241</f>
        <v>0</v>
      </c>
      <c r="AR240" s="197" t="s">
        <v>81</v>
      </c>
      <c r="AT240" s="198" t="s">
        <v>70</v>
      </c>
      <c r="AU240" s="198" t="s">
        <v>71</v>
      </c>
      <c r="AY240" s="197" t="s">
        <v>143</v>
      </c>
      <c r="BK240" s="199">
        <f>BK241</f>
        <v>0</v>
      </c>
    </row>
    <row r="241" spans="2:65" s="10" customFormat="1" ht="19.899999999999999" customHeight="1">
      <c r="B241" s="186"/>
      <c r="C241" s="187"/>
      <c r="D241" s="188" t="s">
        <v>70</v>
      </c>
      <c r="E241" s="200" t="s">
        <v>892</v>
      </c>
      <c r="F241" s="200" t="s">
        <v>893</v>
      </c>
      <c r="G241" s="187"/>
      <c r="H241" s="187"/>
      <c r="I241" s="190"/>
      <c r="J241" s="201">
        <f>BK241</f>
        <v>0</v>
      </c>
      <c r="K241" s="187"/>
      <c r="L241" s="192"/>
      <c r="M241" s="193"/>
      <c r="N241" s="194"/>
      <c r="O241" s="194"/>
      <c r="P241" s="195">
        <f>SUM(P242:P243)</f>
        <v>0</v>
      </c>
      <c r="Q241" s="194"/>
      <c r="R241" s="195">
        <f>SUM(R242:R243)</f>
        <v>0.23399999999999999</v>
      </c>
      <c r="S241" s="194"/>
      <c r="T241" s="196">
        <f>SUM(T242:T243)</f>
        <v>0</v>
      </c>
      <c r="AR241" s="197" t="s">
        <v>81</v>
      </c>
      <c r="AT241" s="198" t="s">
        <v>70</v>
      </c>
      <c r="AU241" s="198" t="s">
        <v>79</v>
      </c>
      <c r="AY241" s="197" t="s">
        <v>143</v>
      </c>
      <c r="BK241" s="199">
        <f>SUM(BK242:BK243)</f>
        <v>0</v>
      </c>
    </row>
    <row r="242" spans="2:65" s="1" customFormat="1" ht="16.5" customHeight="1">
      <c r="B242" s="39"/>
      <c r="C242" s="174" t="s">
        <v>71</v>
      </c>
      <c r="D242" s="174" t="s">
        <v>138</v>
      </c>
      <c r="E242" s="175" t="s">
        <v>894</v>
      </c>
      <c r="F242" s="176" t="s">
        <v>895</v>
      </c>
      <c r="G242" s="177" t="s">
        <v>192</v>
      </c>
      <c r="H242" s="178">
        <v>450</v>
      </c>
      <c r="I242" s="179"/>
      <c r="J242" s="180">
        <f>ROUND(I242*H242,2)</f>
        <v>0</v>
      </c>
      <c r="K242" s="176" t="s">
        <v>21</v>
      </c>
      <c r="L242" s="59"/>
      <c r="M242" s="181" t="s">
        <v>21</v>
      </c>
      <c r="N242" s="182" t="s">
        <v>42</v>
      </c>
      <c r="O242" s="40"/>
      <c r="P242" s="183">
        <f>O242*H242</f>
        <v>0</v>
      </c>
      <c r="Q242" s="183">
        <v>2.7999999999999998E-4</v>
      </c>
      <c r="R242" s="183">
        <f>Q242*H242</f>
        <v>0.126</v>
      </c>
      <c r="S242" s="183">
        <v>0</v>
      </c>
      <c r="T242" s="184">
        <f>S242*H242</f>
        <v>0</v>
      </c>
      <c r="AR242" s="22" t="s">
        <v>178</v>
      </c>
      <c r="AT242" s="22" t="s">
        <v>138</v>
      </c>
      <c r="AU242" s="22" t="s">
        <v>81</v>
      </c>
      <c r="AY242" s="22" t="s">
        <v>143</v>
      </c>
      <c r="BE242" s="185">
        <f>IF(N242="základní",J242,0)</f>
        <v>0</v>
      </c>
      <c r="BF242" s="185">
        <f>IF(N242="snížená",J242,0)</f>
        <v>0</v>
      </c>
      <c r="BG242" s="185">
        <f>IF(N242="zákl. přenesená",J242,0)</f>
        <v>0</v>
      </c>
      <c r="BH242" s="185">
        <f>IF(N242="sníž. přenesená",J242,0)</f>
        <v>0</v>
      </c>
      <c r="BI242" s="185">
        <f>IF(N242="nulová",J242,0)</f>
        <v>0</v>
      </c>
      <c r="BJ242" s="22" t="s">
        <v>79</v>
      </c>
      <c r="BK242" s="185">
        <f>ROUND(I242*H242,2)</f>
        <v>0</v>
      </c>
      <c r="BL242" s="22" t="s">
        <v>178</v>
      </c>
      <c r="BM242" s="22" t="s">
        <v>440</v>
      </c>
    </row>
    <row r="243" spans="2:65" s="1" customFormat="1" ht="16.5" customHeight="1">
      <c r="B243" s="39"/>
      <c r="C243" s="174" t="s">
        <v>71</v>
      </c>
      <c r="D243" s="174" t="s">
        <v>138</v>
      </c>
      <c r="E243" s="175" t="s">
        <v>896</v>
      </c>
      <c r="F243" s="176" t="s">
        <v>897</v>
      </c>
      <c r="G243" s="177" t="s">
        <v>192</v>
      </c>
      <c r="H243" s="178">
        <v>450</v>
      </c>
      <c r="I243" s="179"/>
      <c r="J243" s="180">
        <f>ROUND(I243*H243,2)</f>
        <v>0</v>
      </c>
      <c r="K243" s="176" t="s">
        <v>21</v>
      </c>
      <c r="L243" s="59"/>
      <c r="M243" s="181" t="s">
        <v>21</v>
      </c>
      <c r="N243" s="182" t="s">
        <v>42</v>
      </c>
      <c r="O243" s="40"/>
      <c r="P243" s="183">
        <f>O243*H243</f>
        <v>0</v>
      </c>
      <c r="Q243" s="183">
        <v>2.4000000000000001E-4</v>
      </c>
      <c r="R243" s="183">
        <f>Q243*H243</f>
        <v>0.108</v>
      </c>
      <c r="S243" s="183">
        <v>0</v>
      </c>
      <c r="T243" s="184">
        <f>S243*H243</f>
        <v>0</v>
      </c>
      <c r="AR243" s="22" t="s">
        <v>178</v>
      </c>
      <c r="AT243" s="22" t="s">
        <v>138</v>
      </c>
      <c r="AU243" s="22" t="s">
        <v>81</v>
      </c>
      <c r="AY243" s="22" t="s">
        <v>143</v>
      </c>
      <c r="BE243" s="185">
        <f>IF(N243="základní",J243,0)</f>
        <v>0</v>
      </c>
      <c r="BF243" s="185">
        <f>IF(N243="snížená",J243,0)</f>
        <v>0</v>
      </c>
      <c r="BG243" s="185">
        <f>IF(N243="zákl. přenesená",J243,0)</f>
        <v>0</v>
      </c>
      <c r="BH243" s="185">
        <f>IF(N243="sníž. přenesená",J243,0)</f>
        <v>0</v>
      </c>
      <c r="BI243" s="185">
        <f>IF(N243="nulová",J243,0)</f>
        <v>0</v>
      </c>
      <c r="BJ243" s="22" t="s">
        <v>79</v>
      </c>
      <c r="BK243" s="185">
        <f>ROUND(I243*H243,2)</f>
        <v>0</v>
      </c>
      <c r="BL243" s="22" t="s">
        <v>178</v>
      </c>
      <c r="BM243" s="22" t="s">
        <v>443</v>
      </c>
    </row>
    <row r="244" spans="2:65" s="10" customFormat="1" ht="37.35" customHeight="1">
      <c r="B244" s="186"/>
      <c r="C244" s="187"/>
      <c r="D244" s="188" t="s">
        <v>70</v>
      </c>
      <c r="E244" s="189" t="s">
        <v>898</v>
      </c>
      <c r="F244" s="189" t="s">
        <v>899</v>
      </c>
      <c r="G244" s="187"/>
      <c r="H244" s="187"/>
      <c r="I244" s="190"/>
      <c r="J244" s="191">
        <f>BK244</f>
        <v>0</v>
      </c>
      <c r="K244" s="187"/>
      <c r="L244" s="192"/>
      <c r="M244" s="225"/>
      <c r="N244" s="226"/>
      <c r="O244" s="226"/>
      <c r="P244" s="227">
        <v>0</v>
      </c>
      <c r="Q244" s="226"/>
      <c r="R244" s="227">
        <v>0</v>
      </c>
      <c r="S244" s="226"/>
      <c r="T244" s="228">
        <v>0</v>
      </c>
      <c r="AR244" s="197" t="s">
        <v>79</v>
      </c>
      <c r="AT244" s="198" t="s">
        <v>70</v>
      </c>
      <c r="AU244" s="198" t="s">
        <v>71</v>
      </c>
      <c r="AY244" s="197" t="s">
        <v>143</v>
      </c>
      <c r="BK244" s="199">
        <v>0</v>
      </c>
    </row>
    <row r="245" spans="2:65" s="1" customFormat="1" ht="6.95" customHeight="1">
      <c r="B245" s="54"/>
      <c r="C245" s="55"/>
      <c r="D245" s="55"/>
      <c r="E245" s="55"/>
      <c r="F245" s="55"/>
      <c r="G245" s="55"/>
      <c r="H245" s="55"/>
      <c r="I245" s="137"/>
      <c r="J245" s="55"/>
      <c r="K245" s="55"/>
      <c r="L245" s="59"/>
    </row>
  </sheetData>
  <sheetProtection algorithmName="SHA-512" hashValue="w/iAV0UY1W1nlHIhrgdTijKh+BOkBJhavmS39vQna+K/eWOkPHrWHorzw9yi6fZ2fcHjOsGhIRIJmSO19Svr0A==" saltValue="py32e2BMNOpkvnIeec7hw5iJkjrI9UtTZHX9eQHUfGo/mYFCWyGydI4+bPwhieLcchPCypvfFrHpbA7K354JQA==" spinCount="100000" sheet="1" objects="1" scenarios="1" formatColumns="0" formatRows="0" autoFilter="0"/>
  <autoFilter ref="C121:K244"/>
  <mergeCells count="10">
    <mergeCell ref="J51:J52"/>
    <mergeCell ref="E112:H112"/>
    <mergeCell ref="E114:H114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121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tabSelected="1" zoomScaleNormal="100" workbookViewId="0"/>
  </sheetViews>
  <sheetFormatPr defaultRowHeight="13.5"/>
  <cols>
    <col min="1" max="1" width="8.33203125" style="246" customWidth="1"/>
    <col min="2" max="2" width="1.6640625" style="246" customWidth="1"/>
    <col min="3" max="4" width="5" style="246" customWidth="1"/>
    <col min="5" max="5" width="11.6640625" style="246" customWidth="1"/>
    <col min="6" max="6" width="9.1640625" style="246" customWidth="1"/>
    <col min="7" max="7" width="5" style="246" customWidth="1"/>
    <col min="8" max="8" width="77.83203125" style="246" customWidth="1"/>
    <col min="9" max="10" width="20" style="246" customWidth="1"/>
    <col min="11" max="11" width="1.6640625" style="246" customWidth="1"/>
  </cols>
  <sheetData>
    <row r="1" spans="2:11" ht="37.5" customHeight="1"/>
    <row r="2" spans="2:1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pans="2:11" s="13" customFormat="1" ht="45" customHeight="1">
      <c r="B3" s="250"/>
      <c r="C3" s="374" t="s">
        <v>900</v>
      </c>
      <c r="D3" s="374"/>
      <c r="E3" s="374"/>
      <c r="F3" s="374"/>
      <c r="G3" s="374"/>
      <c r="H3" s="374"/>
      <c r="I3" s="374"/>
      <c r="J3" s="374"/>
      <c r="K3" s="251"/>
    </row>
    <row r="4" spans="2:11" ht="25.5" customHeight="1">
      <c r="B4" s="252"/>
      <c r="C4" s="378" t="s">
        <v>901</v>
      </c>
      <c r="D4" s="378"/>
      <c r="E4" s="378"/>
      <c r="F4" s="378"/>
      <c r="G4" s="378"/>
      <c r="H4" s="378"/>
      <c r="I4" s="378"/>
      <c r="J4" s="378"/>
      <c r="K4" s="253"/>
    </row>
    <row r="5" spans="2:11" ht="5.25" customHeight="1">
      <c r="B5" s="252"/>
      <c r="C5" s="254"/>
      <c r="D5" s="254"/>
      <c r="E5" s="254"/>
      <c r="F5" s="254"/>
      <c r="G5" s="254"/>
      <c r="H5" s="254"/>
      <c r="I5" s="254"/>
      <c r="J5" s="254"/>
      <c r="K5" s="253"/>
    </row>
    <row r="6" spans="2:11" ht="15" customHeight="1">
      <c r="B6" s="252"/>
      <c r="C6" s="377" t="s">
        <v>902</v>
      </c>
      <c r="D6" s="377"/>
      <c r="E6" s="377"/>
      <c r="F6" s="377"/>
      <c r="G6" s="377"/>
      <c r="H6" s="377"/>
      <c r="I6" s="377"/>
      <c r="J6" s="377"/>
      <c r="K6" s="253"/>
    </row>
    <row r="7" spans="2:11" ht="15" customHeight="1">
      <c r="B7" s="256"/>
      <c r="C7" s="377" t="s">
        <v>903</v>
      </c>
      <c r="D7" s="377"/>
      <c r="E7" s="377"/>
      <c r="F7" s="377"/>
      <c r="G7" s="377"/>
      <c r="H7" s="377"/>
      <c r="I7" s="377"/>
      <c r="J7" s="377"/>
      <c r="K7" s="253"/>
    </row>
    <row r="8" spans="2:11" ht="12.75" customHeight="1">
      <c r="B8" s="256"/>
      <c r="C8" s="255"/>
      <c r="D8" s="255"/>
      <c r="E8" s="255"/>
      <c r="F8" s="255"/>
      <c r="G8" s="255"/>
      <c r="H8" s="255"/>
      <c r="I8" s="255"/>
      <c r="J8" s="255"/>
      <c r="K8" s="253"/>
    </row>
    <row r="9" spans="2:11" ht="15" customHeight="1">
      <c r="B9" s="256"/>
      <c r="C9" s="377" t="s">
        <v>904</v>
      </c>
      <c r="D9" s="377"/>
      <c r="E9" s="377"/>
      <c r="F9" s="377"/>
      <c r="G9" s="377"/>
      <c r="H9" s="377"/>
      <c r="I9" s="377"/>
      <c r="J9" s="377"/>
      <c r="K9" s="253"/>
    </row>
    <row r="10" spans="2:11" ht="15" customHeight="1">
      <c r="B10" s="256"/>
      <c r="C10" s="255"/>
      <c r="D10" s="377" t="s">
        <v>905</v>
      </c>
      <c r="E10" s="377"/>
      <c r="F10" s="377"/>
      <c r="G10" s="377"/>
      <c r="H10" s="377"/>
      <c r="I10" s="377"/>
      <c r="J10" s="377"/>
      <c r="K10" s="253"/>
    </row>
    <row r="11" spans="2:11" ht="15" customHeight="1">
      <c r="B11" s="256"/>
      <c r="C11" s="257"/>
      <c r="D11" s="377" t="s">
        <v>906</v>
      </c>
      <c r="E11" s="377"/>
      <c r="F11" s="377"/>
      <c r="G11" s="377"/>
      <c r="H11" s="377"/>
      <c r="I11" s="377"/>
      <c r="J11" s="377"/>
      <c r="K11" s="253"/>
    </row>
    <row r="12" spans="2:11" ht="12.75" customHeight="1">
      <c r="B12" s="256"/>
      <c r="C12" s="257"/>
      <c r="D12" s="257"/>
      <c r="E12" s="257"/>
      <c r="F12" s="257"/>
      <c r="G12" s="257"/>
      <c r="H12" s="257"/>
      <c r="I12" s="257"/>
      <c r="J12" s="257"/>
      <c r="K12" s="253"/>
    </row>
    <row r="13" spans="2:11" ht="15" customHeight="1">
      <c r="B13" s="256"/>
      <c r="C13" s="257"/>
      <c r="D13" s="377" t="s">
        <v>907</v>
      </c>
      <c r="E13" s="377"/>
      <c r="F13" s="377"/>
      <c r="G13" s="377"/>
      <c r="H13" s="377"/>
      <c r="I13" s="377"/>
      <c r="J13" s="377"/>
      <c r="K13" s="253"/>
    </row>
    <row r="14" spans="2:11" ht="15" customHeight="1">
      <c r="B14" s="256"/>
      <c r="C14" s="257"/>
      <c r="D14" s="377" t="s">
        <v>908</v>
      </c>
      <c r="E14" s="377"/>
      <c r="F14" s="377"/>
      <c r="G14" s="377"/>
      <c r="H14" s="377"/>
      <c r="I14" s="377"/>
      <c r="J14" s="377"/>
      <c r="K14" s="253"/>
    </row>
    <row r="15" spans="2:11" ht="15" customHeight="1">
      <c r="B15" s="256"/>
      <c r="C15" s="257"/>
      <c r="D15" s="377" t="s">
        <v>909</v>
      </c>
      <c r="E15" s="377"/>
      <c r="F15" s="377"/>
      <c r="G15" s="377"/>
      <c r="H15" s="377"/>
      <c r="I15" s="377"/>
      <c r="J15" s="377"/>
      <c r="K15" s="253"/>
    </row>
    <row r="16" spans="2:11" ht="15" customHeight="1">
      <c r="B16" s="256"/>
      <c r="C16" s="257"/>
      <c r="D16" s="257"/>
      <c r="E16" s="258" t="s">
        <v>78</v>
      </c>
      <c r="F16" s="377" t="s">
        <v>910</v>
      </c>
      <c r="G16" s="377"/>
      <c r="H16" s="377"/>
      <c r="I16" s="377"/>
      <c r="J16" s="377"/>
      <c r="K16" s="253"/>
    </row>
    <row r="17" spans="2:11" ht="15" customHeight="1">
      <c r="B17" s="256"/>
      <c r="C17" s="257"/>
      <c r="D17" s="257"/>
      <c r="E17" s="258" t="s">
        <v>911</v>
      </c>
      <c r="F17" s="377" t="s">
        <v>912</v>
      </c>
      <c r="G17" s="377"/>
      <c r="H17" s="377"/>
      <c r="I17" s="377"/>
      <c r="J17" s="377"/>
      <c r="K17" s="253"/>
    </row>
    <row r="18" spans="2:11" ht="15" customHeight="1">
      <c r="B18" s="256"/>
      <c r="C18" s="257"/>
      <c r="D18" s="257"/>
      <c r="E18" s="258" t="s">
        <v>913</v>
      </c>
      <c r="F18" s="377" t="s">
        <v>914</v>
      </c>
      <c r="G18" s="377"/>
      <c r="H18" s="377"/>
      <c r="I18" s="377"/>
      <c r="J18" s="377"/>
      <c r="K18" s="253"/>
    </row>
    <row r="19" spans="2:11" ht="15" customHeight="1">
      <c r="B19" s="256"/>
      <c r="C19" s="257"/>
      <c r="D19" s="257"/>
      <c r="E19" s="258" t="s">
        <v>915</v>
      </c>
      <c r="F19" s="377" t="s">
        <v>916</v>
      </c>
      <c r="G19" s="377"/>
      <c r="H19" s="377"/>
      <c r="I19" s="377"/>
      <c r="J19" s="377"/>
      <c r="K19" s="253"/>
    </row>
    <row r="20" spans="2:11" ht="15" customHeight="1">
      <c r="B20" s="256"/>
      <c r="C20" s="257"/>
      <c r="D20" s="257"/>
      <c r="E20" s="258" t="s">
        <v>917</v>
      </c>
      <c r="F20" s="377" t="s">
        <v>918</v>
      </c>
      <c r="G20" s="377"/>
      <c r="H20" s="377"/>
      <c r="I20" s="377"/>
      <c r="J20" s="377"/>
      <c r="K20" s="253"/>
    </row>
    <row r="21" spans="2:11" ht="15" customHeight="1">
      <c r="B21" s="256"/>
      <c r="C21" s="257"/>
      <c r="D21" s="257"/>
      <c r="E21" s="258" t="s">
        <v>919</v>
      </c>
      <c r="F21" s="377" t="s">
        <v>920</v>
      </c>
      <c r="G21" s="377"/>
      <c r="H21" s="377"/>
      <c r="I21" s="377"/>
      <c r="J21" s="377"/>
      <c r="K21" s="253"/>
    </row>
    <row r="22" spans="2:11" ht="12.75" customHeight="1">
      <c r="B22" s="256"/>
      <c r="C22" s="257"/>
      <c r="D22" s="257"/>
      <c r="E22" s="257"/>
      <c r="F22" s="257"/>
      <c r="G22" s="257"/>
      <c r="H22" s="257"/>
      <c r="I22" s="257"/>
      <c r="J22" s="257"/>
      <c r="K22" s="253"/>
    </row>
    <row r="23" spans="2:11" ht="15" customHeight="1">
      <c r="B23" s="256"/>
      <c r="C23" s="377" t="s">
        <v>921</v>
      </c>
      <c r="D23" s="377"/>
      <c r="E23" s="377"/>
      <c r="F23" s="377"/>
      <c r="G23" s="377"/>
      <c r="H23" s="377"/>
      <c r="I23" s="377"/>
      <c r="J23" s="377"/>
      <c r="K23" s="253"/>
    </row>
    <row r="24" spans="2:11" ht="15" customHeight="1">
      <c r="B24" s="256"/>
      <c r="C24" s="377" t="s">
        <v>922</v>
      </c>
      <c r="D24" s="377"/>
      <c r="E24" s="377"/>
      <c r="F24" s="377"/>
      <c r="G24" s="377"/>
      <c r="H24" s="377"/>
      <c r="I24" s="377"/>
      <c r="J24" s="377"/>
      <c r="K24" s="253"/>
    </row>
    <row r="25" spans="2:11" ht="15" customHeight="1">
      <c r="B25" s="256"/>
      <c r="C25" s="255"/>
      <c r="D25" s="377" t="s">
        <v>923</v>
      </c>
      <c r="E25" s="377"/>
      <c r="F25" s="377"/>
      <c r="G25" s="377"/>
      <c r="H25" s="377"/>
      <c r="I25" s="377"/>
      <c r="J25" s="377"/>
      <c r="K25" s="253"/>
    </row>
    <row r="26" spans="2:11" ht="15" customHeight="1">
      <c r="B26" s="256"/>
      <c r="C26" s="257"/>
      <c r="D26" s="377" t="s">
        <v>924</v>
      </c>
      <c r="E26" s="377"/>
      <c r="F26" s="377"/>
      <c r="G26" s="377"/>
      <c r="H26" s="377"/>
      <c r="I26" s="377"/>
      <c r="J26" s="377"/>
      <c r="K26" s="253"/>
    </row>
    <row r="27" spans="2:11" ht="12.75" customHeight="1">
      <c r="B27" s="256"/>
      <c r="C27" s="257"/>
      <c r="D27" s="257"/>
      <c r="E27" s="257"/>
      <c r="F27" s="257"/>
      <c r="G27" s="257"/>
      <c r="H27" s="257"/>
      <c r="I27" s="257"/>
      <c r="J27" s="257"/>
      <c r="K27" s="253"/>
    </row>
    <row r="28" spans="2:11" ht="15" customHeight="1">
      <c r="B28" s="256"/>
      <c r="C28" s="257"/>
      <c r="D28" s="377" t="s">
        <v>925</v>
      </c>
      <c r="E28" s="377"/>
      <c r="F28" s="377"/>
      <c r="G28" s="377"/>
      <c r="H28" s="377"/>
      <c r="I28" s="377"/>
      <c r="J28" s="377"/>
      <c r="K28" s="253"/>
    </row>
    <row r="29" spans="2:11" ht="15" customHeight="1">
      <c r="B29" s="256"/>
      <c r="C29" s="257"/>
      <c r="D29" s="377" t="s">
        <v>926</v>
      </c>
      <c r="E29" s="377"/>
      <c r="F29" s="377"/>
      <c r="G29" s="377"/>
      <c r="H29" s="377"/>
      <c r="I29" s="377"/>
      <c r="J29" s="377"/>
      <c r="K29" s="253"/>
    </row>
    <row r="30" spans="2:11" ht="12.75" customHeight="1">
      <c r="B30" s="256"/>
      <c r="C30" s="257"/>
      <c r="D30" s="257"/>
      <c r="E30" s="257"/>
      <c r="F30" s="257"/>
      <c r="G30" s="257"/>
      <c r="H30" s="257"/>
      <c r="I30" s="257"/>
      <c r="J30" s="257"/>
      <c r="K30" s="253"/>
    </row>
    <row r="31" spans="2:11" ht="15" customHeight="1">
      <c r="B31" s="256"/>
      <c r="C31" s="257"/>
      <c r="D31" s="377" t="s">
        <v>927</v>
      </c>
      <c r="E31" s="377"/>
      <c r="F31" s="377"/>
      <c r="G31" s="377"/>
      <c r="H31" s="377"/>
      <c r="I31" s="377"/>
      <c r="J31" s="377"/>
      <c r="K31" s="253"/>
    </row>
    <row r="32" spans="2:11" ht="15" customHeight="1">
      <c r="B32" s="256"/>
      <c r="C32" s="257"/>
      <c r="D32" s="377" t="s">
        <v>928</v>
      </c>
      <c r="E32" s="377"/>
      <c r="F32" s="377"/>
      <c r="G32" s="377"/>
      <c r="H32" s="377"/>
      <c r="I32" s="377"/>
      <c r="J32" s="377"/>
      <c r="K32" s="253"/>
    </row>
    <row r="33" spans="2:11" ht="15" customHeight="1">
      <c r="B33" s="256"/>
      <c r="C33" s="257"/>
      <c r="D33" s="377" t="s">
        <v>929</v>
      </c>
      <c r="E33" s="377"/>
      <c r="F33" s="377"/>
      <c r="G33" s="377"/>
      <c r="H33" s="377"/>
      <c r="I33" s="377"/>
      <c r="J33" s="377"/>
      <c r="K33" s="253"/>
    </row>
    <row r="34" spans="2:11" ht="15" customHeight="1">
      <c r="B34" s="256"/>
      <c r="C34" s="257"/>
      <c r="D34" s="255"/>
      <c r="E34" s="259" t="s">
        <v>125</v>
      </c>
      <c r="F34" s="255"/>
      <c r="G34" s="377" t="s">
        <v>930</v>
      </c>
      <c r="H34" s="377"/>
      <c r="I34" s="377"/>
      <c r="J34" s="377"/>
      <c r="K34" s="253"/>
    </row>
    <row r="35" spans="2:11" ht="30.75" customHeight="1">
      <c r="B35" s="256"/>
      <c r="C35" s="257"/>
      <c r="D35" s="255"/>
      <c r="E35" s="259" t="s">
        <v>931</v>
      </c>
      <c r="F35" s="255"/>
      <c r="G35" s="377" t="s">
        <v>932</v>
      </c>
      <c r="H35" s="377"/>
      <c r="I35" s="377"/>
      <c r="J35" s="377"/>
      <c r="K35" s="253"/>
    </row>
    <row r="36" spans="2:11" ht="15" customHeight="1">
      <c r="B36" s="256"/>
      <c r="C36" s="257"/>
      <c r="D36" s="255"/>
      <c r="E36" s="259" t="s">
        <v>52</v>
      </c>
      <c r="F36" s="255"/>
      <c r="G36" s="377" t="s">
        <v>139</v>
      </c>
      <c r="H36" s="377"/>
      <c r="I36" s="377"/>
      <c r="J36" s="377"/>
      <c r="K36" s="253"/>
    </row>
    <row r="37" spans="2:11" ht="15" customHeight="1">
      <c r="B37" s="256"/>
      <c r="C37" s="257"/>
      <c r="D37" s="255"/>
      <c r="E37" s="259" t="s">
        <v>126</v>
      </c>
      <c r="F37" s="255"/>
      <c r="G37" s="377" t="s">
        <v>933</v>
      </c>
      <c r="H37" s="377"/>
      <c r="I37" s="377"/>
      <c r="J37" s="377"/>
      <c r="K37" s="253"/>
    </row>
    <row r="38" spans="2:11" ht="15" customHeight="1">
      <c r="B38" s="256"/>
      <c r="C38" s="257"/>
      <c r="D38" s="255"/>
      <c r="E38" s="259" t="s">
        <v>127</v>
      </c>
      <c r="F38" s="255"/>
      <c r="G38" s="377" t="s">
        <v>934</v>
      </c>
      <c r="H38" s="377"/>
      <c r="I38" s="377"/>
      <c r="J38" s="377"/>
      <c r="K38" s="253"/>
    </row>
    <row r="39" spans="2:11" ht="15" customHeight="1">
      <c r="B39" s="256"/>
      <c r="C39" s="257"/>
      <c r="D39" s="255"/>
      <c r="E39" s="259" t="s">
        <v>128</v>
      </c>
      <c r="F39" s="255"/>
      <c r="G39" s="377" t="s">
        <v>935</v>
      </c>
      <c r="H39" s="377"/>
      <c r="I39" s="377"/>
      <c r="J39" s="377"/>
      <c r="K39" s="253"/>
    </row>
    <row r="40" spans="2:11" ht="15" customHeight="1">
      <c r="B40" s="256"/>
      <c r="C40" s="257"/>
      <c r="D40" s="255"/>
      <c r="E40" s="259" t="s">
        <v>936</v>
      </c>
      <c r="F40" s="255"/>
      <c r="G40" s="377" t="s">
        <v>937</v>
      </c>
      <c r="H40" s="377"/>
      <c r="I40" s="377"/>
      <c r="J40" s="377"/>
      <c r="K40" s="253"/>
    </row>
    <row r="41" spans="2:11" ht="15" customHeight="1">
      <c r="B41" s="256"/>
      <c r="C41" s="257"/>
      <c r="D41" s="255"/>
      <c r="E41" s="259"/>
      <c r="F41" s="255"/>
      <c r="G41" s="377" t="s">
        <v>938</v>
      </c>
      <c r="H41" s="377"/>
      <c r="I41" s="377"/>
      <c r="J41" s="377"/>
      <c r="K41" s="253"/>
    </row>
    <row r="42" spans="2:11" ht="15" customHeight="1">
      <c r="B42" s="256"/>
      <c r="C42" s="257"/>
      <c r="D42" s="255"/>
      <c r="E42" s="259" t="s">
        <v>939</v>
      </c>
      <c r="F42" s="255"/>
      <c r="G42" s="377" t="s">
        <v>940</v>
      </c>
      <c r="H42" s="377"/>
      <c r="I42" s="377"/>
      <c r="J42" s="377"/>
      <c r="K42" s="253"/>
    </row>
    <row r="43" spans="2:11" ht="15" customHeight="1">
      <c r="B43" s="256"/>
      <c r="C43" s="257"/>
      <c r="D43" s="255"/>
      <c r="E43" s="259" t="s">
        <v>130</v>
      </c>
      <c r="F43" s="255"/>
      <c r="G43" s="377" t="s">
        <v>941</v>
      </c>
      <c r="H43" s="377"/>
      <c r="I43" s="377"/>
      <c r="J43" s="377"/>
      <c r="K43" s="253"/>
    </row>
    <row r="44" spans="2:11" ht="12.75" customHeight="1">
      <c r="B44" s="256"/>
      <c r="C44" s="257"/>
      <c r="D44" s="255"/>
      <c r="E44" s="255"/>
      <c r="F44" s="255"/>
      <c r="G44" s="255"/>
      <c r="H44" s="255"/>
      <c r="I44" s="255"/>
      <c r="J44" s="255"/>
      <c r="K44" s="253"/>
    </row>
    <row r="45" spans="2:11" ht="15" customHeight="1">
      <c r="B45" s="256"/>
      <c r="C45" s="257"/>
      <c r="D45" s="377" t="s">
        <v>942</v>
      </c>
      <c r="E45" s="377"/>
      <c r="F45" s="377"/>
      <c r="G45" s="377"/>
      <c r="H45" s="377"/>
      <c r="I45" s="377"/>
      <c r="J45" s="377"/>
      <c r="K45" s="253"/>
    </row>
    <row r="46" spans="2:11" ht="15" customHeight="1">
      <c r="B46" s="256"/>
      <c r="C46" s="257"/>
      <c r="D46" s="257"/>
      <c r="E46" s="377" t="s">
        <v>943</v>
      </c>
      <c r="F46" s="377"/>
      <c r="G46" s="377"/>
      <c r="H46" s="377"/>
      <c r="I46" s="377"/>
      <c r="J46" s="377"/>
      <c r="K46" s="253"/>
    </row>
    <row r="47" spans="2:11" ht="15" customHeight="1">
      <c r="B47" s="256"/>
      <c r="C47" s="257"/>
      <c r="D47" s="257"/>
      <c r="E47" s="377" t="s">
        <v>944</v>
      </c>
      <c r="F47" s="377"/>
      <c r="G47" s="377"/>
      <c r="H47" s="377"/>
      <c r="I47" s="377"/>
      <c r="J47" s="377"/>
      <c r="K47" s="253"/>
    </row>
    <row r="48" spans="2:11" ht="15" customHeight="1">
      <c r="B48" s="256"/>
      <c r="C48" s="257"/>
      <c r="D48" s="257"/>
      <c r="E48" s="377" t="s">
        <v>945</v>
      </c>
      <c r="F48" s="377"/>
      <c r="G48" s="377"/>
      <c r="H48" s="377"/>
      <c r="I48" s="377"/>
      <c r="J48" s="377"/>
      <c r="K48" s="253"/>
    </row>
    <row r="49" spans="2:11" ht="15" customHeight="1">
      <c r="B49" s="256"/>
      <c r="C49" s="257"/>
      <c r="D49" s="377" t="s">
        <v>946</v>
      </c>
      <c r="E49" s="377"/>
      <c r="F49" s="377"/>
      <c r="G49" s="377"/>
      <c r="H49" s="377"/>
      <c r="I49" s="377"/>
      <c r="J49" s="377"/>
      <c r="K49" s="253"/>
    </row>
    <row r="50" spans="2:11" ht="25.5" customHeight="1">
      <c r="B50" s="252"/>
      <c r="C50" s="378" t="s">
        <v>947</v>
      </c>
      <c r="D50" s="378"/>
      <c r="E50" s="378"/>
      <c r="F50" s="378"/>
      <c r="G50" s="378"/>
      <c r="H50" s="378"/>
      <c r="I50" s="378"/>
      <c r="J50" s="378"/>
      <c r="K50" s="253"/>
    </row>
    <row r="51" spans="2:11" ht="5.25" customHeight="1">
      <c r="B51" s="252"/>
      <c r="C51" s="254"/>
      <c r="D51" s="254"/>
      <c r="E51" s="254"/>
      <c r="F51" s="254"/>
      <c r="G51" s="254"/>
      <c r="H51" s="254"/>
      <c r="I51" s="254"/>
      <c r="J51" s="254"/>
      <c r="K51" s="253"/>
    </row>
    <row r="52" spans="2:11" ht="15" customHeight="1">
      <c r="B52" s="252"/>
      <c r="C52" s="377" t="s">
        <v>948</v>
      </c>
      <c r="D52" s="377"/>
      <c r="E52" s="377"/>
      <c r="F52" s="377"/>
      <c r="G52" s="377"/>
      <c r="H52" s="377"/>
      <c r="I52" s="377"/>
      <c r="J52" s="377"/>
      <c r="K52" s="253"/>
    </row>
    <row r="53" spans="2:11" ht="15" customHeight="1">
      <c r="B53" s="252"/>
      <c r="C53" s="377" t="s">
        <v>949</v>
      </c>
      <c r="D53" s="377"/>
      <c r="E53" s="377"/>
      <c r="F53" s="377"/>
      <c r="G53" s="377"/>
      <c r="H53" s="377"/>
      <c r="I53" s="377"/>
      <c r="J53" s="377"/>
      <c r="K53" s="253"/>
    </row>
    <row r="54" spans="2:11" ht="12.75" customHeight="1">
      <c r="B54" s="252"/>
      <c r="C54" s="255"/>
      <c r="D54" s="255"/>
      <c r="E54" s="255"/>
      <c r="F54" s="255"/>
      <c r="G54" s="255"/>
      <c r="H54" s="255"/>
      <c r="I54" s="255"/>
      <c r="J54" s="255"/>
      <c r="K54" s="253"/>
    </row>
    <row r="55" spans="2:11" ht="15" customHeight="1">
      <c r="B55" s="252"/>
      <c r="C55" s="377" t="s">
        <v>950</v>
      </c>
      <c r="D55" s="377"/>
      <c r="E55" s="377"/>
      <c r="F55" s="377"/>
      <c r="G55" s="377"/>
      <c r="H55" s="377"/>
      <c r="I55" s="377"/>
      <c r="J55" s="377"/>
      <c r="K55" s="253"/>
    </row>
    <row r="56" spans="2:11" ht="15" customHeight="1">
      <c r="B56" s="252"/>
      <c r="C56" s="257"/>
      <c r="D56" s="377" t="s">
        <v>951</v>
      </c>
      <c r="E56" s="377"/>
      <c r="F56" s="377"/>
      <c r="G56" s="377"/>
      <c r="H56" s="377"/>
      <c r="I56" s="377"/>
      <c r="J56" s="377"/>
      <c r="K56" s="253"/>
    </row>
    <row r="57" spans="2:11" ht="15" customHeight="1">
      <c r="B57" s="252"/>
      <c r="C57" s="257"/>
      <c r="D57" s="377" t="s">
        <v>952</v>
      </c>
      <c r="E57" s="377"/>
      <c r="F57" s="377"/>
      <c r="G57" s="377"/>
      <c r="H57" s="377"/>
      <c r="I57" s="377"/>
      <c r="J57" s="377"/>
      <c r="K57" s="253"/>
    </row>
    <row r="58" spans="2:11" ht="15" customHeight="1">
      <c r="B58" s="252"/>
      <c r="C58" s="257"/>
      <c r="D58" s="377" t="s">
        <v>953</v>
      </c>
      <c r="E58" s="377"/>
      <c r="F58" s="377"/>
      <c r="G58" s="377"/>
      <c r="H58" s="377"/>
      <c r="I58" s="377"/>
      <c r="J58" s="377"/>
      <c r="K58" s="253"/>
    </row>
    <row r="59" spans="2:11" ht="15" customHeight="1">
      <c r="B59" s="252"/>
      <c r="C59" s="257"/>
      <c r="D59" s="377" t="s">
        <v>954</v>
      </c>
      <c r="E59" s="377"/>
      <c r="F59" s="377"/>
      <c r="G59" s="377"/>
      <c r="H59" s="377"/>
      <c r="I59" s="377"/>
      <c r="J59" s="377"/>
      <c r="K59" s="253"/>
    </row>
    <row r="60" spans="2:11" ht="15" customHeight="1">
      <c r="B60" s="252"/>
      <c r="C60" s="257"/>
      <c r="D60" s="376" t="s">
        <v>955</v>
      </c>
      <c r="E60" s="376"/>
      <c r="F60" s="376"/>
      <c r="G60" s="376"/>
      <c r="H60" s="376"/>
      <c r="I60" s="376"/>
      <c r="J60" s="376"/>
      <c r="K60" s="253"/>
    </row>
    <row r="61" spans="2:11" ht="15" customHeight="1">
      <c r="B61" s="252"/>
      <c r="C61" s="257"/>
      <c r="D61" s="377" t="s">
        <v>956</v>
      </c>
      <c r="E61" s="377"/>
      <c r="F61" s="377"/>
      <c r="G61" s="377"/>
      <c r="H61" s="377"/>
      <c r="I61" s="377"/>
      <c r="J61" s="377"/>
      <c r="K61" s="253"/>
    </row>
    <row r="62" spans="2:11" ht="12.75" customHeight="1">
      <c r="B62" s="252"/>
      <c r="C62" s="257"/>
      <c r="D62" s="257"/>
      <c r="E62" s="260"/>
      <c r="F62" s="257"/>
      <c r="G62" s="257"/>
      <c r="H62" s="257"/>
      <c r="I62" s="257"/>
      <c r="J62" s="257"/>
      <c r="K62" s="253"/>
    </row>
    <row r="63" spans="2:11" ht="15" customHeight="1">
      <c r="B63" s="252"/>
      <c r="C63" s="257"/>
      <c r="D63" s="377" t="s">
        <v>957</v>
      </c>
      <c r="E63" s="377"/>
      <c r="F63" s="377"/>
      <c r="G63" s="377"/>
      <c r="H63" s="377"/>
      <c r="I63" s="377"/>
      <c r="J63" s="377"/>
      <c r="K63" s="253"/>
    </row>
    <row r="64" spans="2:11" ht="15" customHeight="1">
      <c r="B64" s="252"/>
      <c r="C64" s="257"/>
      <c r="D64" s="376" t="s">
        <v>958</v>
      </c>
      <c r="E64" s="376"/>
      <c r="F64" s="376"/>
      <c r="G64" s="376"/>
      <c r="H64" s="376"/>
      <c r="I64" s="376"/>
      <c r="J64" s="376"/>
      <c r="K64" s="253"/>
    </row>
    <row r="65" spans="2:11" ht="15" customHeight="1">
      <c r="B65" s="252"/>
      <c r="C65" s="257"/>
      <c r="D65" s="377" t="s">
        <v>959</v>
      </c>
      <c r="E65" s="377"/>
      <c r="F65" s="377"/>
      <c r="G65" s="377"/>
      <c r="H65" s="377"/>
      <c r="I65" s="377"/>
      <c r="J65" s="377"/>
      <c r="K65" s="253"/>
    </row>
    <row r="66" spans="2:11" ht="15" customHeight="1">
      <c r="B66" s="252"/>
      <c r="C66" s="257"/>
      <c r="D66" s="377" t="s">
        <v>960</v>
      </c>
      <c r="E66" s="377"/>
      <c r="F66" s="377"/>
      <c r="G66" s="377"/>
      <c r="H66" s="377"/>
      <c r="I66" s="377"/>
      <c r="J66" s="377"/>
      <c r="K66" s="253"/>
    </row>
    <row r="67" spans="2:11" ht="15" customHeight="1">
      <c r="B67" s="252"/>
      <c r="C67" s="257"/>
      <c r="D67" s="377" t="s">
        <v>961</v>
      </c>
      <c r="E67" s="377"/>
      <c r="F67" s="377"/>
      <c r="G67" s="377"/>
      <c r="H67" s="377"/>
      <c r="I67" s="377"/>
      <c r="J67" s="377"/>
      <c r="K67" s="253"/>
    </row>
    <row r="68" spans="2:11" ht="15" customHeight="1">
      <c r="B68" s="252"/>
      <c r="C68" s="257"/>
      <c r="D68" s="377" t="s">
        <v>962</v>
      </c>
      <c r="E68" s="377"/>
      <c r="F68" s="377"/>
      <c r="G68" s="377"/>
      <c r="H68" s="377"/>
      <c r="I68" s="377"/>
      <c r="J68" s="377"/>
      <c r="K68" s="253"/>
    </row>
    <row r="69" spans="2:11" ht="12.75" customHeight="1">
      <c r="B69" s="261"/>
      <c r="C69" s="262"/>
      <c r="D69" s="262"/>
      <c r="E69" s="262"/>
      <c r="F69" s="262"/>
      <c r="G69" s="262"/>
      <c r="H69" s="262"/>
      <c r="I69" s="262"/>
      <c r="J69" s="262"/>
      <c r="K69" s="263"/>
    </row>
    <row r="70" spans="2:11" ht="18.75" customHeight="1">
      <c r="B70" s="264"/>
      <c r="C70" s="264"/>
      <c r="D70" s="264"/>
      <c r="E70" s="264"/>
      <c r="F70" s="264"/>
      <c r="G70" s="264"/>
      <c r="H70" s="264"/>
      <c r="I70" s="264"/>
      <c r="J70" s="264"/>
      <c r="K70" s="265"/>
    </row>
    <row r="71" spans="2:11" ht="18.75" customHeight="1">
      <c r="B71" s="265"/>
      <c r="C71" s="265"/>
      <c r="D71" s="265"/>
      <c r="E71" s="265"/>
      <c r="F71" s="265"/>
      <c r="G71" s="265"/>
      <c r="H71" s="265"/>
      <c r="I71" s="265"/>
      <c r="J71" s="265"/>
      <c r="K71" s="265"/>
    </row>
    <row r="72" spans="2:11" ht="7.5" customHeight="1">
      <c r="B72" s="266"/>
      <c r="C72" s="267"/>
      <c r="D72" s="267"/>
      <c r="E72" s="267"/>
      <c r="F72" s="267"/>
      <c r="G72" s="267"/>
      <c r="H72" s="267"/>
      <c r="I72" s="267"/>
      <c r="J72" s="267"/>
      <c r="K72" s="268"/>
    </row>
    <row r="73" spans="2:11" ht="45" customHeight="1">
      <c r="B73" s="269"/>
      <c r="C73" s="375" t="s">
        <v>103</v>
      </c>
      <c r="D73" s="375"/>
      <c r="E73" s="375"/>
      <c r="F73" s="375"/>
      <c r="G73" s="375"/>
      <c r="H73" s="375"/>
      <c r="I73" s="375"/>
      <c r="J73" s="375"/>
      <c r="K73" s="270"/>
    </row>
    <row r="74" spans="2:11" ht="17.25" customHeight="1">
      <c r="B74" s="269"/>
      <c r="C74" s="271" t="s">
        <v>963</v>
      </c>
      <c r="D74" s="271"/>
      <c r="E74" s="271"/>
      <c r="F74" s="271" t="s">
        <v>964</v>
      </c>
      <c r="G74" s="272"/>
      <c r="H74" s="271" t="s">
        <v>126</v>
      </c>
      <c r="I74" s="271" t="s">
        <v>56</v>
      </c>
      <c r="J74" s="271" t="s">
        <v>965</v>
      </c>
      <c r="K74" s="270"/>
    </row>
    <row r="75" spans="2:11" ht="17.25" customHeight="1">
      <c r="B75" s="269"/>
      <c r="C75" s="273" t="s">
        <v>966</v>
      </c>
      <c r="D75" s="273"/>
      <c r="E75" s="273"/>
      <c r="F75" s="274" t="s">
        <v>967</v>
      </c>
      <c r="G75" s="275"/>
      <c r="H75" s="273"/>
      <c r="I75" s="273"/>
      <c r="J75" s="273" t="s">
        <v>968</v>
      </c>
      <c r="K75" s="270"/>
    </row>
    <row r="76" spans="2:11" ht="5.25" customHeight="1">
      <c r="B76" s="269"/>
      <c r="C76" s="276"/>
      <c r="D76" s="276"/>
      <c r="E76" s="276"/>
      <c r="F76" s="276"/>
      <c r="G76" s="277"/>
      <c r="H76" s="276"/>
      <c r="I76" s="276"/>
      <c r="J76" s="276"/>
      <c r="K76" s="270"/>
    </row>
    <row r="77" spans="2:11" ht="15" customHeight="1">
      <c r="B77" s="269"/>
      <c r="C77" s="259" t="s">
        <v>52</v>
      </c>
      <c r="D77" s="276"/>
      <c r="E77" s="276"/>
      <c r="F77" s="278" t="s">
        <v>969</v>
      </c>
      <c r="G77" s="277"/>
      <c r="H77" s="259" t="s">
        <v>970</v>
      </c>
      <c r="I77" s="259" t="s">
        <v>971</v>
      </c>
      <c r="J77" s="259">
        <v>20</v>
      </c>
      <c r="K77" s="270"/>
    </row>
    <row r="78" spans="2:11" ht="15" customHeight="1">
      <c r="B78" s="269"/>
      <c r="C78" s="259" t="s">
        <v>972</v>
      </c>
      <c r="D78" s="259"/>
      <c r="E78" s="259"/>
      <c r="F78" s="278" t="s">
        <v>969</v>
      </c>
      <c r="G78" s="277"/>
      <c r="H78" s="259" t="s">
        <v>973</v>
      </c>
      <c r="I78" s="259" t="s">
        <v>971</v>
      </c>
      <c r="J78" s="259">
        <v>120</v>
      </c>
      <c r="K78" s="270"/>
    </row>
    <row r="79" spans="2:11" ht="15" customHeight="1">
      <c r="B79" s="279"/>
      <c r="C79" s="259" t="s">
        <v>974</v>
      </c>
      <c r="D79" s="259"/>
      <c r="E79" s="259"/>
      <c r="F79" s="278" t="s">
        <v>975</v>
      </c>
      <c r="G79" s="277"/>
      <c r="H79" s="259" t="s">
        <v>976</v>
      </c>
      <c r="I79" s="259" t="s">
        <v>971</v>
      </c>
      <c r="J79" s="259">
        <v>50</v>
      </c>
      <c r="K79" s="270"/>
    </row>
    <row r="80" spans="2:11" ht="15" customHeight="1">
      <c r="B80" s="279"/>
      <c r="C80" s="259" t="s">
        <v>977</v>
      </c>
      <c r="D80" s="259"/>
      <c r="E80" s="259"/>
      <c r="F80" s="278" t="s">
        <v>969</v>
      </c>
      <c r="G80" s="277"/>
      <c r="H80" s="259" t="s">
        <v>978</v>
      </c>
      <c r="I80" s="259" t="s">
        <v>979</v>
      </c>
      <c r="J80" s="259"/>
      <c r="K80" s="270"/>
    </row>
    <row r="81" spans="2:11" ht="15" customHeight="1">
      <c r="B81" s="279"/>
      <c r="C81" s="280" t="s">
        <v>980</v>
      </c>
      <c r="D81" s="280"/>
      <c r="E81" s="280"/>
      <c r="F81" s="281" t="s">
        <v>975</v>
      </c>
      <c r="G81" s="280"/>
      <c r="H81" s="280" t="s">
        <v>981</v>
      </c>
      <c r="I81" s="280" t="s">
        <v>971</v>
      </c>
      <c r="J81" s="280">
        <v>15</v>
      </c>
      <c r="K81" s="270"/>
    </row>
    <row r="82" spans="2:11" ht="15" customHeight="1">
      <c r="B82" s="279"/>
      <c r="C82" s="280" t="s">
        <v>982</v>
      </c>
      <c r="D82" s="280"/>
      <c r="E82" s="280"/>
      <c r="F82" s="281" t="s">
        <v>975</v>
      </c>
      <c r="G82" s="280"/>
      <c r="H82" s="280" t="s">
        <v>983</v>
      </c>
      <c r="I82" s="280" t="s">
        <v>971</v>
      </c>
      <c r="J82" s="280">
        <v>15</v>
      </c>
      <c r="K82" s="270"/>
    </row>
    <row r="83" spans="2:11" ht="15" customHeight="1">
      <c r="B83" s="279"/>
      <c r="C83" s="280" t="s">
        <v>984</v>
      </c>
      <c r="D83" s="280"/>
      <c r="E83" s="280"/>
      <c r="F83" s="281" t="s">
        <v>975</v>
      </c>
      <c r="G83" s="280"/>
      <c r="H83" s="280" t="s">
        <v>985</v>
      </c>
      <c r="I83" s="280" t="s">
        <v>971</v>
      </c>
      <c r="J83" s="280">
        <v>20</v>
      </c>
      <c r="K83" s="270"/>
    </row>
    <row r="84" spans="2:11" ht="15" customHeight="1">
      <c r="B84" s="279"/>
      <c r="C84" s="280" t="s">
        <v>986</v>
      </c>
      <c r="D84" s="280"/>
      <c r="E84" s="280"/>
      <c r="F84" s="281" t="s">
        <v>975</v>
      </c>
      <c r="G84" s="280"/>
      <c r="H84" s="280" t="s">
        <v>987</v>
      </c>
      <c r="I84" s="280" t="s">
        <v>971</v>
      </c>
      <c r="J84" s="280">
        <v>20</v>
      </c>
      <c r="K84" s="270"/>
    </row>
    <row r="85" spans="2:11" ht="15" customHeight="1">
      <c r="B85" s="279"/>
      <c r="C85" s="259" t="s">
        <v>988</v>
      </c>
      <c r="D85" s="259"/>
      <c r="E85" s="259"/>
      <c r="F85" s="278" t="s">
        <v>975</v>
      </c>
      <c r="G85" s="277"/>
      <c r="H85" s="259" t="s">
        <v>989</v>
      </c>
      <c r="I85" s="259" t="s">
        <v>971</v>
      </c>
      <c r="J85" s="259">
        <v>50</v>
      </c>
      <c r="K85" s="270"/>
    </row>
    <row r="86" spans="2:11" ht="15" customHeight="1">
      <c r="B86" s="279"/>
      <c r="C86" s="259" t="s">
        <v>990</v>
      </c>
      <c r="D86" s="259"/>
      <c r="E86" s="259"/>
      <c r="F86" s="278" t="s">
        <v>975</v>
      </c>
      <c r="G86" s="277"/>
      <c r="H86" s="259" t="s">
        <v>991</v>
      </c>
      <c r="I86" s="259" t="s">
        <v>971</v>
      </c>
      <c r="J86" s="259">
        <v>20</v>
      </c>
      <c r="K86" s="270"/>
    </row>
    <row r="87" spans="2:11" ht="15" customHeight="1">
      <c r="B87" s="279"/>
      <c r="C87" s="259" t="s">
        <v>992</v>
      </c>
      <c r="D87" s="259"/>
      <c r="E87" s="259"/>
      <c r="F87" s="278" t="s">
        <v>975</v>
      </c>
      <c r="G87" s="277"/>
      <c r="H87" s="259" t="s">
        <v>993</v>
      </c>
      <c r="I87" s="259" t="s">
        <v>971</v>
      </c>
      <c r="J87" s="259">
        <v>20</v>
      </c>
      <c r="K87" s="270"/>
    </row>
    <row r="88" spans="2:11" ht="15" customHeight="1">
      <c r="B88" s="279"/>
      <c r="C88" s="259" t="s">
        <v>994</v>
      </c>
      <c r="D88" s="259"/>
      <c r="E88" s="259"/>
      <c r="F88" s="278" t="s">
        <v>975</v>
      </c>
      <c r="G88" s="277"/>
      <c r="H88" s="259" t="s">
        <v>995</v>
      </c>
      <c r="I88" s="259" t="s">
        <v>971</v>
      </c>
      <c r="J88" s="259">
        <v>50</v>
      </c>
      <c r="K88" s="270"/>
    </row>
    <row r="89" spans="2:11" ht="15" customHeight="1">
      <c r="B89" s="279"/>
      <c r="C89" s="259" t="s">
        <v>996</v>
      </c>
      <c r="D89" s="259"/>
      <c r="E89" s="259"/>
      <c r="F89" s="278" t="s">
        <v>975</v>
      </c>
      <c r="G89" s="277"/>
      <c r="H89" s="259" t="s">
        <v>996</v>
      </c>
      <c r="I89" s="259" t="s">
        <v>971</v>
      </c>
      <c r="J89" s="259">
        <v>50</v>
      </c>
      <c r="K89" s="270"/>
    </row>
    <row r="90" spans="2:11" ht="15" customHeight="1">
      <c r="B90" s="279"/>
      <c r="C90" s="259" t="s">
        <v>131</v>
      </c>
      <c r="D90" s="259"/>
      <c r="E90" s="259"/>
      <c r="F90" s="278" t="s">
        <v>975</v>
      </c>
      <c r="G90" s="277"/>
      <c r="H90" s="259" t="s">
        <v>997</v>
      </c>
      <c r="I90" s="259" t="s">
        <v>971</v>
      </c>
      <c r="J90" s="259">
        <v>255</v>
      </c>
      <c r="K90" s="270"/>
    </row>
    <row r="91" spans="2:11" ht="15" customHeight="1">
      <c r="B91" s="279"/>
      <c r="C91" s="259" t="s">
        <v>998</v>
      </c>
      <c r="D91" s="259"/>
      <c r="E91" s="259"/>
      <c r="F91" s="278" t="s">
        <v>969</v>
      </c>
      <c r="G91" s="277"/>
      <c r="H91" s="259" t="s">
        <v>999</v>
      </c>
      <c r="I91" s="259" t="s">
        <v>1000</v>
      </c>
      <c r="J91" s="259"/>
      <c r="K91" s="270"/>
    </row>
    <row r="92" spans="2:11" ht="15" customHeight="1">
      <c r="B92" s="279"/>
      <c r="C92" s="259" t="s">
        <v>1001</v>
      </c>
      <c r="D92" s="259"/>
      <c r="E92" s="259"/>
      <c r="F92" s="278" t="s">
        <v>969</v>
      </c>
      <c r="G92" s="277"/>
      <c r="H92" s="259" t="s">
        <v>1002</v>
      </c>
      <c r="I92" s="259" t="s">
        <v>1003</v>
      </c>
      <c r="J92" s="259"/>
      <c r="K92" s="270"/>
    </row>
    <row r="93" spans="2:11" ht="15" customHeight="1">
      <c r="B93" s="279"/>
      <c r="C93" s="259" t="s">
        <v>1004</v>
      </c>
      <c r="D93" s="259"/>
      <c r="E93" s="259"/>
      <c r="F93" s="278" t="s">
        <v>969</v>
      </c>
      <c r="G93" s="277"/>
      <c r="H93" s="259" t="s">
        <v>1004</v>
      </c>
      <c r="I93" s="259" t="s">
        <v>1003</v>
      </c>
      <c r="J93" s="259"/>
      <c r="K93" s="270"/>
    </row>
    <row r="94" spans="2:11" ht="15" customHeight="1">
      <c r="B94" s="279"/>
      <c r="C94" s="259" t="s">
        <v>37</v>
      </c>
      <c r="D94" s="259"/>
      <c r="E94" s="259"/>
      <c r="F94" s="278" t="s">
        <v>969</v>
      </c>
      <c r="G94" s="277"/>
      <c r="H94" s="259" t="s">
        <v>1005</v>
      </c>
      <c r="I94" s="259" t="s">
        <v>1003</v>
      </c>
      <c r="J94" s="259"/>
      <c r="K94" s="270"/>
    </row>
    <row r="95" spans="2:11" ht="15" customHeight="1">
      <c r="B95" s="279"/>
      <c r="C95" s="259" t="s">
        <v>47</v>
      </c>
      <c r="D95" s="259"/>
      <c r="E95" s="259"/>
      <c r="F95" s="278" t="s">
        <v>969</v>
      </c>
      <c r="G95" s="277"/>
      <c r="H95" s="259" t="s">
        <v>1006</v>
      </c>
      <c r="I95" s="259" t="s">
        <v>1003</v>
      </c>
      <c r="J95" s="259"/>
      <c r="K95" s="270"/>
    </row>
    <row r="96" spans="2:11" ht="15" customHeight="1">
      <c r="B96" s="282"/>
      <c r="C96" s="283"/>
      <c r="D96" s="283"/>
      <c r="E96" s="283"/>
      <c r="F96" s="283"/>
      <c r="G96" s="283"/>
      <c r="H96" s="283"/>
      <c r="I96" s="283"/>
      <c r="J96" s="283"/>
      <c r="K96" s="284"/>
    </row>
    <row r="97" spans="2:11" ht="18.75" customHeight="1">
      <c r="B97" s="285"/>
      <c r="C97" s="286"/>
      <c r="D97" s="286"/>
      <c r="E97" s="286"/>
      <c r="F97" s="286"/>
      <c r="G97" s="286"/>
      <c r="H97" s="286"/>
      <c r="I97" s="286"/>
      <c r="J97" s="286"/>
      <c r="K97" s="285"/>
    </row>
    <row r="98" spans="2:11" ht="18.75" customHeight="1">
      <c r="B98" s="265"/>
      <c r="C98" s="265"/>
      <c r="D98" s="265"/>
      <c r="E98" s="265"/>
      <c r="F98" s="265"/>
      <c r="G98" s="265"/>
      <c r="H98" s="265"/>
      <c r="I98" s="265"/>
      <c r="J98" s="265"/>
      <c r="K98" s="265"/>
    </row>
    <row r="99" spans="2:11" ht="7.5" customHeight="1">
      <c r="B99" s="266"/>
      <c r="C99" s="267"/>
      <c r="D99" s="267"/>
      <c r="E99" s="267"/>
      <c r="F99" s="267"/>
      <c r="G99" s="267"/>
      <c r="H99" s="267"/>
      <c r="I99" s="267"/>
      <c r="J99" s="267"/>
      <c r="K99" s="268"/>
    </row>
    <row r="100" spans="2:11" ht="45" customHeight="1">
      <c r="B100" s="269"/>
      <c r="C100" s="375" t="s">
        <v>1007</v>
      </c>
      <c r="D100" s="375"/>
      <c r="E100" s="375"/>
      <c r="F100" s="375"/>
      <c r="G100" s="375"/>
      <c r="H100" s="375"/>
      <c r="I100" s="375"/>
      <c r="J100" s="375"/>
      <c r="K100" s="270"/>
    </row>
    <row r="101" spans="2:11" ht="17.25" customHeight="1">
      <c r="B101" s="269"/>
      <c r="C101" s="271" t="s">
        <v>963</v>
      </c>
      <c r="D101" s="271"/>
      <c r="E101" s="271"/>
      <c r="F101" s="271" t="s">
        <v>964</v>
      </c>
      <c r="G101" s="272"/>
      <c r="H101" s="271" t="s">
        <v>126</v>
      </c>
      <c r="I101" s="271" t="s">
        <v>56</v>
      </c>
      <c r="J101" s="271" t="s">
        <v>965</v>
      </c>
      <c r="K101" s="270"/>
    </row>
    <row r="102" spans="2:11" ht="17.25" customHeight="1">
      <c r="B102" s="269"/>
      <c r="C102" s="273" t="s">
        <v>966</v>
      </c>
      <c r="D102" s="273"/>
      <c r="E102" s="273"/>
      <c r="F102" s="274" t="s">
        <v>967</v>
      </c>
      <c r="G102" s="275"/>
      <c r="H102" s="273"/>
      <c r="I102" s="273"/>
      <c r="J102" s="273" t="s">
        <v>968</v>
      </c>
      <c r="K102" s="270"/>
    </row>
    <row r="103" spans="2:11" ht="5.25" customHeight="1">
      <c r="B103" s="269"/>
      <c r="C103" s="271"/>
      <c r="D103" s="271"/>
      <c r="E103" s="271"/>
      <c r="F103" s="271"/>
      <c r="G103" s="287"/>
      <c r="H103" s="271"/>
      <c r="I103" s="271"/>
      <c r="J103" s="271"/>
      <c r="K103" s="270"/>
    </row>
    <row r="104" spans="2:11" ht="15" customHeight="1">
      <c r="B104" s="269"/>
      <c r="C104" s="259" t="s">
        <v>52</v>
      </c>
      <c r="D104" s="276"/>
      <c r="E104" s="276"/>
      <c r="F104" s="278" t="s">
        <v>969</v>
      </c>
      <c r="G104" s="287"/>
      <c r="H104" s="259" t="s">
        <v>1008</v>
      </c>
      <c r="I104" s="259" t="s">
        <v>971</v>
      </c>
      <c r="J104" s="259">
        <v>20</v>
      </c>
      <c r="K104" s="270"/>
    </row>
    <row r="105" spans="2:11" ht="15" customHeight="1">
      <c r="B105" s="269"/>
      <c r="C105" s="259" t="s">
        <v>972</v>
      </c>
      <c r="D105" s="259"/>
      <c r="E105" s="259"/>
      <c r="F105" s="278" t="s">
        <v>969</v>
      </c>
      <c r="G105" s="259"/>
      <c r="H105" s="259" t="s">
        <v>1008</v>
      </c>
      <c r="I105" s="259" t="s">
        <v>971</v>
      </c>
      <c r="J105" s="259">
        <v>120</v>
      </c>
      <c r="K105" s="270"/>
    </row>
    <row r="106" spans="2:11" ht="15" customHeight="1">
      <c r="B106" s="279"/>
      <c r="C106" s="259" t="s">
        <v>974</v>
      </c>
      <c r="D106" s="259"/>
      <c r="E106" s="259"/>
      <c r="F106" s="278" t="s">
        <v>975</v>
      </c>
      <c r="G106" s="259"/>
      <c r="H106" s="259" t="s">
        <v>1008</v>
      </c>
      <c r="I106" s="259" t="s">
        <v>971</v>
      </c>
      <c r="J106" s="259">
        <v>50</v>
      </c>
      <c r="K106" s="270"/>
    </row>
    <row r="107" spans="2:11" ht="15" customHeight="1">
      <c r="B107" s="279"/>
      <c r="C107" s="259" t="s">
        <v>977</v>
      </c>
      <c r="D107" s="259"/>
      <c r="E107" s="259"/>
      <c r="F107" s="278" t="s">
        <v>969</v>
      </c>
      <c r="G107" s="259"/>
      <c r="H107" s="259" t="s">
        <v>1008</v>
      </c>
      <c r="I107" s="259" t="s">
        <v>979</v>
      </c>
      <c r="J107" s="259"/>
      <c r="K107" s="270"/>
    </row>
    <row r="108" spans="2:11" ht="15" customHeight="1">
      <c r="B108" s="279"/>
      <c r="C108" s="259" t="s">
        <v>988</v>
      </c>
      <c r="D108" s="259"/>
      <c r="E108" s="259"/>
      <c r="F108" s="278" t="s">
        <v>975</v>
      </c>
      <c r="G108" s="259"/>
      <c r="H108" s="259" t="s">
        <v>1008</v>
      </c>
      <c r="I108" s="259" t="s">
        <v>971</v>
      </c>
      <c r="J108" s="259">
        <v>50</v>
      </c>
      <c r="K108" s="270"/>
    </row>
    <row r="109" spans="2:11" ht="15" customHeight="1">
      <c r="B109" s="279"/>
      <c r="C109" s="259" t="s">
        <v>996</v>
      </c>
      <c r="D109" s="259"/>
      <c r="E109" s="259"/>
      <c r="F109" s="278" t="s">
        <v>975</v>
      </c>
      <c r="G109" s="259"/>
      <c r="H109" s="259" t="s">
        <v>1008</v>
      </c>
      <c r="I109" s="259" t="s">
        <v>971</v>
      </c>
      <c r="J109" s="259">
        <v>50</v>
      </c>
      <c r="K109" s="270"/>
    </row>
    <row r="110" spans="2:11" ht="15" customHeight="1">
      <c r="B110" s="279"/>
      <c r="C110" s="259" t="s">
        <v>994</v>
      </c>
      <c r="D110" s="259"/>
      <c r="E110" s="259"/>
      <c r="F110" s="278" t="s">
        <v>975</v>
      </c>
      <c r="G110" s="259"/>
      <c r="H110" s="259" t="s">
        <v>1008</v>
      </c>
      <c r="I110" s="259" t="s">
        <v>971</v>
      </c>
      <c r="J110" s="259">
        <v>50</v>
      </c>
      <c r="K110" s="270"/>
    </row>
    <row r="111" spans="2:11" ht="15" customHeight="1">
      <c r="B111" s="279"/>
      <c r="C111" s="259" t="s">
        <v>52</v>
      </c>
      <c r="D111" s="259"/>
      <c r="E111" s="259"/>
      <c r="F111" s="278" t="s">
        <v>969</v>
      </c>
      <c r="G111" s="259"/>
      <c r="H111" s="259" t="s">
        <v>1009</v>
      </c>
      <c r="I111" s="259" t="s">
        <v>971</v>
      </c>
      <c r="J111" s="259">
        <v>20</v>
      </c>
      <c r="K111" s="270"/>
    </row>
    <row r="112" spans="2:11" ht="15" customHeight="1">
      <c r="B112" s="279"/>
      <c r="C112" s="259" t="s">
        <v>1010</v>
      </c>
      <c r="D112" s="259"/>
      <c r="E112" s="259"/>
      <c r="F112" s="278" t="s">
        <v>969</v>
      </c>
      <c r="G112" s="259"/>
      <c r="H112" s="259" t="s">
        <v>1011</v>
      </c>
      <c r="I112" s="259" t="s">
        <v>971</v>
      </c>
      <c r="J112" s="259">
        <v>120</v>
      </c>
      <c r="K112" s="270"/>
    </row>
    <row r="113" spans="2:11" ht="15" customHeight="1">
      <c r="B113" s="279"/>
      <c r="C113" s="259" t="s">
        <v>37</v>
      </c>
      <c r="D113" s="259"/>
      <c r="E113" s="259"/>
      <c r="F113" s="278" t="s">
        <v>969</v>
      </c>
      <c r="G113" s="259"/>
      <c r="H113" s="259" t="s">
        <v>1012</v>
      </c>
      <c r="I113" s="259" t="s">
        <v>1003</v>
      </c>
      <c r="J113" s="259"/>
      <c r="K113" s="270"/>
    </row>
    <row r="114" spans="2:11" ht="15" customHeight="1">
      <c r="B114" s="279"/>
      <c r="C114" s="259" t="s">
        <v>47</v>
      </c>
      <c r="D114" s="259"/>
      <c r="E114" s="259"/>
      <c r="F114" s="278" t="s">
        <v>969</v>
      </c>
      <c r="G114" s="259"/>
      <c r="H114" s="259" t="s">
        <v>1013</v>
      </c>
      <c r="I114" s="259" t="s">
        <v>1003</v>
      </c>
      <c r="J114" s="259"/>
      <c r="K114" s="270"/>
    </row>
    <row r="115" spans="2:11" ht="15" customHeight="1">
      <c r="B115" s="279"/>
      <c r="C115" s="259" t="s">
        <v>56</v>
      </c>
      <c r="D115" s="259"/>
      <c r="E115" s="259"/>
      <c r="F115" s="278" t="s">
        <v>969</v>
      </c>
      <c r="G115" s="259"/>
      <c r="H115" s="259" t="s">
        <v>1014</v>
      </c>
      <c r="I115" s="259" t="s">
        <v>1015</v>
      </c>
      <c r="J115" s="259"/>
      <c r="K115" s="270"/>
    </row>
    <row r="116" spans="2:11" ht="15" customHeight="1">
      <c r="B116" s="282"/>
      <c r="C116" s="288"/>
      <c r="D116" s="288"/>
      <c r="E116" s="288"/>
      <c r="F116" s="288"/>
      <c r="G116" s="288"/>
      <c r="H116" s="288"/>
      <c r="I116" s="288"/>
      <c r="J116" s="288"/>
      <c r="K116" s="284"/>
    </row>
    <row r="117" spans="2:11" ht="18.75" customHeight="1">
      <c r="B117" s="289"/>
      <c r="C117" s="255"/>
      <c r="D117" s="255"/>
      <c r="E117" s="255"/>
      <c r="F117" s="290"/>
      <c r="G117" s="255"/>
      <c r="H117" s="255"/>
      <c r="I117" s="255"/>
      <c r="J117" s="255"/>
      <c r="K117" s="289"/>
    </row>
    <row r="118" spans="2:11" ht="18.75" customHeight="1">
      <c r="B118" s="265"/>
      <c r="C118" s="265"/>
      <c r="D118" s="265"/>
      <c r="E118" s="265"/>
      <c r="F118" s="265"/>
      <c r="G118" s="265"/>
      <c r="H118" s="265"/>
      <c r="I118" s="265"/>
      <c r="J118" s="265"/>
      <c r="K118" s="265"/>
    </row>
    <row r="119" spans="2:11" ht="7.5" customHeight="1">
      <c r="B119" s="291"/>
      <c r="C119" s="292"/>
      <c r="D119" s="292"/>
      <c r="E119" s="292"/>
      <c r="F119" s="292"/>
      <c r="G119" s="292"/>
      <c r="H119" s="292"/>
      <c r="I119" s="292"/>
      <c r="J119" s="292"/>
      <c r="K119" s="293"/>
    </row>
    <row r="120" spans="2:11" ht="45" customHeight="1">
      <c r="B120" s="294"/>
      <c r="C120" s="374" t="s">
        <v>1016</v>
      </c>
      <c r="D120" s="374"/>
      <c r="E120" s="374"/>
      <c r="F120" s="374"/>
      <c r="G120" s="374"/>
      <c r="H120" s="374"/>
      <c r="I120" s="374"/>
      <c r="J120" s="374"/>
      <c r="K120" s="295"/>
    </row>
    <row r="121" spans="2:11" ht="17.25" customHeight="1">
      <c r="B121" s="296"/>
      <c r="C121" s="271" t="s">
        <v>963</v>
      </c>
      <c r="D121" s="271"/>
      <c r="E121" s="271"/>
      <c r="F121" s="271" t="s">
        <v>964</v>
      </c>
      <c r="G121" s="272"/>
      <c r="H121" s="271" t="s">
        <v>126</v>
      </c>
      <c r="I121" s="271" t="s">
        <v>56</v>
      </c>
      <c r="J121" s="271" t="s">
        <v>965</v>
      </c>
      <c r="K121" s="297"/>
    </row>
    <row r="122" spans="2:11" ht="17.25" customHeight="1">
      <c r="B122" s="296"/>
      <c r="C122" s="273" t="s">
        <v>966</v>
      </c>
      <c r="D122" s="273"/>
      <c r="E122" s="273"/>
      <c r="F122" s="274" t="s">
        <v>967</v>
      </c>
      <c r="G122" s="275"/>
      <c r="H122" s="273"/>
      <c r="I122" s="273"/>
      <c r="J122" s="273" t="s">
        <v>968</v>
      </c>
      <c r="K122" s="297"/>
    </row>
    <row r="123" spans="2:11" ht="5.25" customHeight="1">
      <c r="B123" s="298"/>
      <c r="C123" s="276"/>
      <c r="D123" s="276"/>
      <c r="E123" s="276"/>
      <c r="F123" s="276"/>
      <c r="G123" s="259"/>
      <c r="H123" s="276"/>
      <c r="I123" s="276"/>
      <c r="J123" s="276"/>
      <c r="K123" s="299"/>
    </row>
    <row r="124" spans="2:11" ht="15" customHeight="1">
      <c r="B124" s="298"/>
      <c r="C124" s="259" t="s">
        <v>972</v>
      </c>
      <c r="D124" s="276"/>
      <c r="E124" s="276"/>
      <c r="F124" s="278" t="s">
        <v>969</v>
      </c>
      <c r="G124" s="259"/>
      <c r="H124" s="259" t="s">
        <v>1008</v>
      </c>
      <c r="I124" s="259" t="s">
        <v>971</v>
      </c>
      <c r="J124" s="259">
        <v>120</v>
      </c>
      <c r="K124" s="300"/>
    </row>
    <row r="125" spans="2:11" ht="15" customHeight="1">
      <c r="B125" s="298"/>
      <c r="C125" s="259" t="s">
        <v>1017</v>
      </c>
      <c r="D125" s="259"/>
      <c r="E125" s="259"/>
      <c r="F125" s="278" t="s">
        <v>969</v>
      </c>
      <c r="G125" s="259"/>
      <c r="H125" s="259" t="s">
        <v>1018</v>
      </c>
      <c r="I125" s="259" t="s">
        <v>971</v>
      </c>
      <c r="J125" s="259" t="s">
        <v>1019</v>
      </c>
      <c r="K125" s="300"/>
    </row>
    <row r="126" spans="2:11" ht="15" customHeight="1">
      <c r="B126" s="298"/>
      <c r="C126" s="259" t="s">
        <v>919</v>
      </c>
      <c r="D126" s="259"/>
      <c r="E126" s="259"/>
      <c r="F126" s="278" t="s">
        <v>969</v>
      </c>
      <c r="G126" s="259"/>
      <c r="H126" s="259" t="s">
        <v>1020</v>
      </c>
      <c r="I126" s="259" t="s">
        <v>971</v>
      </c>
      <c r="J126" s="259" t="s">
        <v>1019</v>
      </c>
      <c r="K126" s="300"/>
    </row>
    <row r="127" spans="2:11" ht="15" customHeight="1">
      <c r="B127" s="298"/>
      <c r="C127" s="259" t="s">
        <v>980</v>
      </c>
      <c r="D127" s="259"/>
      <c r="E127" s="259"/>
      <c r="F127" s="278" t="s">
        <v>975</v>
      </c>
      <c r="G127" s="259"/>
      <c r="H127" s="259" t="s">
        <v>981</v>
      </c>
      <c r="I127" s="259" t="s">
        <v>971</v>
      </c>
      <c r="J127" s="259">
        <v>15</v>
      </c>
      <c r="K127" s="300"/>
    </row>
    <row r="128" spans="2:11" ht="15" customHeight="1">
      <c r="B128" s="298"/>
      <c r="C128" s="280" t="s">
        <v>982</v>
      </c>
      <c r="D128" s="280"/>
      <c r="E128" s="280"/>
      <c r="F128" s="281" t="s">
        <v>975</v>
      </c>
      <c r="G128" s="280"/>
      <c r="H128" s="280" t="s">
        <v>983</v>
      </c>
      <c r="I128" s="280" t="s">
        <v>971</v>
      </c>
      <c r="J128" s="280">
        <v>15</v>
      </c>
      <c r="K128" s="300"/>
    </row>
    <row r="129" spans="2:11" ht="15" customHeight="1">
      <c r="B129" s="298"/>
      <c r="C129" s="280" t="s">
        <v>984</v>
      </c>
      <c r="D129" s="280"/>
      <c r="E129" s="280"/>
      <c r="F129" s="281" t="s">
        <v>975</v>
      </c>
      <c r="G129" s="280"/>
      <c r="H129" s="280" t="s">
        <v>985</v>
      </c>
      <c r="I129" s="280" t="s">
        <v>971</v>
      </c>
      <c r="J129" s="280">
        <v>20</v>
      </c>
      <c r="K129" s="300"/>
    </row>
    <row r="130" spans="2:11" ht="15" customHeight="1">
      <c r="B130" s="298"/>
      <c r="C130" s="280" t="s">
        <v>986</v>
      </c>
      <c r="D130" s="280"/>
      <c r="E130" s="280"/>
      <c r="F130" s="281" t="s">
        <v>975</v>
      </c>
      <c r="G130" s="280"/>
      <c r="H130" s="280" t="s">
        <v>987</v>
      </c>
      <c r="I130" s="280" t="s">
        <v>971</v>
      </c>
      <c r="J130" s="280">
        <v>20</v>
      </c>
      <c r="K130" s="300"/>
    </row>
    <row r="131" spans="2:11" ht="15" customHeight="1">
      <c r="B131" s="298"/>
      <c r="C131" s="259" t="s">
        <v>974</v>
      </c>
      <c r="D131" s="259"/>
      <c r="E131" s="259"/>
      <c r="F131" s="278" t="s">
        <v>975</v>
      </c>
      <c r="G131" s="259"/>
      <c r="H131" s="259" t="s">
        <v>1008</v>
      </c>
      <c r="I131" s="259" t="s">
        <v>971</v>
      </c>
      <c r="J131" s="259">
        <v>50</v>
      </c>
      <c r="K131" s="300"/>
    </row>
    <row r="132" spans="2:11" ht="15" customHeight="1">
      <c r="B132" s="298"/>
      <c r="C132" s="259" t="s">
        <v>988</v>
      </c>
      <c r="D132" s="259"/>
      <c r="E132" s="259"/>
      <c r="F132" s="278" t="s">
        <v>975</v>
      </c>
      <c r="G132" s="259"/>
      <c r="H132" s="259" t="s">
        <v>1008</v>
      </c>
      <c r="I132" s="259" t="s">
        <v>971</v>
      </c>
      <c r="J132" s="259">
        <v>50</v>
      </c>
      <c r="K132" s="300"/>
    </row>
    <row r="133" spans="2:11" ht="15" customHeight="1">
      <c r="B133" s="298"/>
      <c r="C133" s="259" t="s">
        <v>994</v>
      </c>
      <c r="D133" s="259"/>
      <c r="E133" s="259"/>
      <c r="F133" s="278" t="s">
        <v>975</v>
      </c>
      <c r="G133" s="259"/>
      <c r="H133" s="259" t="s">
        <v>1008</v>
      </c>
      <c r="I133" s="259" t="s">
        <v>971</v>
      </c>
      <c r="J133" s="259">
        <v>50</v>
      </c>
      <c r="K133" s="300"/>
    </row>
    <row r="134" spans="2:11" ht="15" customHeight="1">
      <c r="B134" s="298"/>
      <c r="C134" s="259" t="s">
        <v>996</v>
      </c>
      <c r="D134" s="259"/>
      <c r="E134" s="259"/>
      <c r="F134" s="278" t="s">
        <v>975</v>
      </c>
      <c r="G134" s="259"/>
      <c r="H134" s="259" t="s">
        <v>1008</v>
      </c>
      <c r="I134" s="259" t="s">
        <v>971</v>
      </c>
      <c r="J134" s="259">
        <v>50</v>
      </c>
      <c r="K134" s="300"/>
    </row>
    <row r="135" spans="2:11" ht="15" customHeight="1">
      <c r="B135" s="298"/>
      <c r="C135" s="259" t="s">
        <v>131</v>
      </c>
      <c r="D135" s="259"/>
      <c r="E135" s="259"/>
      <c r="F135" s="278" t="s">
        <v>975</v>
      </c>
      <c r="G135" s="259"/>
      <c r="H135" s="259" t="s">
        <v>1021</v>
      </c>
      <c r="I135" s="259" t="s">
        <v>971</v>
      </c>
      <c r="J135" s="259">
        <v>255</v>
      </c>
      <c r="K135" s="300"/>
    </row>
    <row r="136" spans="2:11" ht="15" customHeight="1">
      <c r="B136" s="298"/>
      <c r="C136" s="259" t="s">
        <v>998</v>
      </c>
      <c r="D136" s="259"/>
      <c r="E136" s="259"/>
      <c r="F136" s="278" t="s">
        <v>969</v>
      </c>
      <c r="G136" s="259"/>
      <c r="H136" s="259" t="s">
        <v>1022</v>
      </c>
      <c r="I136" s="259" t="s">
        <v>1000</v>
      </c>
      <c r="J136" s="259"/>
      <c r="K136" s="300"/>
    </row>
    <row r="137" spans="2:11" ht="15" customHeight="1">
      <c r="B137" s="298"/>
      <c r="C137" s="259" t="s">
        <v>1001</v>
      </c>
      <c r="D137" s="259"/>
      <c r="E137" s="259"/>
      <c r="F137" s="278" t="s">
        <v>969</v>
      </c>
      <c r="G137" s="259"/>
      <c r="H137" s="259" t="s">
        <v>1023</v>
      </c>
      <c r="I137" s="259" t="s">
        <v>1003</v>
      </c>
      <c r="J137" s="259"/>
      <c r="K137" s="300"/>
    </row>
    <row r="138" spans="2:11" ht="15" customHeight="1">
      <c r="B138" s="298"/>
      <c r="C138" s="259" t="s">
        <v>1004</v>
      </c>
      <c r="D138" s="259"/>
      <c r="E138" s="259"/>
      <c r="F138" s="278" t="s">
        <v>969</v>
      </c>
      <c r="G138" s="259"/>
      <c r="H138" s="259" t="s">
        <v>1004</v>
      </c>
      <c r="I138" s="259" t="s">
        <v>1003</v>
      </c>
      <c r="J138" s="259"/>
      <c r="K138" s="300"/>
    </row>
    <row r="139" spans="2:11" ht="15" customHeight="1">
      <c r="B139" s="298"/>
      <c r="C139" s="259" t="s">
        <v>37</v>
      </c>
      <c r="D139" s="259"/>
      <c r="E139" s="259"/>
      <c r="F139" s="278" t="s">
        <v>969</v>
      </c>
      <c r="G139" s="259"/>
      <c r="H139" s="259" t="s">
        <v>1024</v>
      </c>
      <c r="I139" s="259" t="s">
        <v>1003</v>
      </c>
      <c r="J139" s="259"/>
      <c r="K139" s="300"/>
    </row>
    <row r="140" spans="2:11" ht="15" customHeight="1">
      <c r="B140" s="298"/>
      <c r="C140" s="259" t="s">
        <v>1025</v>
      </c>
      <c r="D140" s="259"/>
      <c r="E140" s="259"/>
      <c r="F140" s="278" t="s">
        <v>969</v>
      </c>
      <c r="G140" s="259"/>
      <c r="H140" s="259" t="s">
        <v>1026</v>
      </c>
      <c r="I140" s="259" t="s">
        <v>1003</v>
      </c>
      <c r="J140" s="259"/>
      <c r="K140" s="300"/>
    </row>
    <row r="141" spans="2:11" ht="15" customHeight="1">
      <c r="B141" s="301"/>
      <c r="C141" s="302"/>
      <c r="D141" s="302"/>
      <c r="E141" s="302"/>
      <c r="F141" s="302"/>
      <c r="G141" s="302"/>
      <c r="H141" s="302"/>
      <c r="I141" s="302"/>
      <c r="J141" s="302"/>
      <c r="K141" s="303"/>
    </row>
    <row r="142" spans="2:11" ht="18.75" customHeight="1">
      <c r="B142" s="255"/>
      <c r="C142" s="255"/>
      <c r="D142" s="255"/>
      <c r="E142" s="255"/>
      <c r="F142" s="290"/>
      <c r="G142" s="255"/>
      <c r="H142" s="255"/>
      <c r="I142" s="255"/>
      <c r="J142" s="255"/>
      <c r="K142" s="255"/>
    </row>
    <row r="143" spans="2:11" ht="18.75" customHeight="1">
      <c r="B143" s="265"/>
      <c r="C143" s="265"/>
      <c r="D143" s="265"/>
      <c r="E143" s="265"/>
      <c r="F143" s="265"/>
      <c r="G143" s="265"/>
      <c r="H143" s="265"/>
      <c r="I143" s="265"/>
      <c r="J143" s="265"/>
      <c r="K143" s="265"/>
    </row>
    <row r="144" spans="2:11" ht="7.5" customHeight="1">
      <c r="B144" s="266"/>
      <c r="C144" s="267"/>
      <c r="D144" s="267"/>
      <c r="E144" s="267"/>
      <c r="F144" s="267"/>
      <c r="G144" s="267"/>
      <c r="H144" s="267"/>
      <c r="I144" s="267"/>
      <c r="J144" s="267"/>
      <c r="K144" s="268"/>
    </row>
    <row r="145" spans="2:11" ht="45" customHeight="1">
      <c r="B145" s="269"/>
      <c r="C145" s="375" t="s">
        <v>1027</v>
      </c>
      <c r="D145" s="375"/>
      <c r="E145" s="375"/>
      <c r="F145" s="375"/>
      <c r="G145" s="375"/>
      <c r="H145" s="375"/>
      <c r="I145" s="375"/>
      <c r="J145" s="375"/>
      <c r="K145" s="270"/>
    </row>
    <row r="146" spans="2:11" ht="17.25" customHeight="1">
      <c r="B146" s="269"/>
      <c r="C146" s="271" t="s">
        <v>963</v>
      </c>
      <c r="D146" s="271"/>
      <c r="E146" s="271"/>
      <c r="F146" s="271" t="s">
        <v>964</v>
      </c>
      <c r="G146" s="272"/>
      <c r="H146" s="271" t="s">
        <v>126</v>
      </c>
      <c r="I146" s="271" t="s">
        <v>56</v>
      </c>
      <c r="J146" s="271" t="s">
        <v>965</v>
      </c>
      <c r="K146" s="270"/>
    </row>
    <row r="147" spans="2:11" ht="17.25" customHeight="1">
      <c r="B147" s="269"/>
      <c r="C147" s="273" t="s">
        <v>966</v>
      </c>
      <c r="D147" s="273"/>
      <c r="E147" s="273"/>
      <c r="F147" s="274" t="s">
        <v>967</v>
      </c>
      <c r="G147" s="275"/>
      <c r="H147" s="273"/>
      <c r="I147" s="273"/>
      <c r="J147" s="273" t="s">
        <v>968</v>
      </c>
      <c r="K147" s="270"/>
    </row>
    <row r="148" spans="2:11" ht="5.25" customHeight="1">
      <c r="B148" s="279"/>
      <c r="C148" s="276"/>
      <c r="D148" s="276"/>
      <c r="E148" s="276"/>
      <c r="F148" s="276"/>
      <c r="G148" s="277"/>
      <c r="H148" s="276"/>
      <c r="I148" s="276"/>
      <c r="J148" s="276"/>
      <c r="K148" s="300"/>
    </row>
    <row r="149" spans="2:11" ht="15" customHeight="1">
      <c r="B149" s="279"/>
      <c r="C149" s="304" t="s">
        <v>972</v>
      </c>
      <c r="D149" s="259"/>
      <c r="E149" s="259"/>
      <c r="F149" s="305" t="s">
        <v>969</v>
      </c>
      <c r="G149" s="259"/>
      <c r="H149" s="304" t="s">
        <v>1008</v>
      </c>
      <c r="I149" s="304" t="s">
        <v>971</v>
      </c>
      <c r="J149" s="304">
        <v>120</v>
      </c>
      <c r="K149" s="300"/>
    </row>
    <row r="150" spans="2:11" ht="15" customHeight="1">
      <c r="B150" s="279"/>
      <c r="C150" s="304" t="s">
        <v>1017</v>
      </c>
      <c r="D150" s="259"/>
      <c r="E150" s="259"/>
      <c r="F150" s="305" t="s">
        <v>969</v>
      </c>
      <c r="G150" s="259"/>
      <c r="H150" s="304" t="s">
        <v>1028</v>
      </c>
      <c r="I150" s="304" t="s">
        <v>971</v>
      </c>
      <c r="J150" s="304" t="s">
        <v>1019</v>
      </c>
      <c r="K150" s="300"/>
    </row>
    <row r="151" spans="2:11" ht="15" customHeight="1">
      <c r="B151" s="279"/>
      <c r="C151" s="304" t="s">
        <v>919</v>
      </c>
      <c r="D151" s="259"/>
      <c r="E151" s="259"/>
      <c r="F151" s="305" t="s">
        <v>969</v>
      </c>
      <c r="G151" s="259"/>
      <c r="H151" s="304" t="s">
        <v>1029</v>
      </c>
      <c r="I151" s="304" t="s">
        <v>971</v>
      </c>
      <c r="J151" s="304" t="s">
        <v>1019</v>
      </c>
      <c r="K151" s="300"/>
    </row>
    <row r="152" spans="2:11" ht="15" customHeight="1">
      <c r="B152" s="279"/>
      <c r="C152" s="304" t="s">
        <v>974</v>
      </c>
      <c r="D152" s="259"/>
      <c r="E152" s="259"/>
      <c r="F152" s="305" t="s">
        <v>975</v>
      </c>
      <c r="G152" s="259"/>
      <c r="H152" s="304" t="s">
        <v>1008</v>
      </c>
      <c r="I152" s="304" t="s">
        <v>971</v>
      </c>
      <c r="J152" s="304">
        <v>50</v>
      </c>
      <c r="K152" s="300"/>
    </row>
    <row r="153" spans="2:11" ht="15" customHeight="1">
      <c r="B153" s="279"/>
      <c r="C153" s="304" t="s">
        <v>977</v>
      </c>
      <c r="D153" s="259"/>
      <c r="E153" s="259"/>
      <c r="F153" s="305" t="s">
        <v>969</v>
      </c>
      <c r="G153" s="259"/>
      <c r="H153" s="304" t="s">
        <v>1008</v>
      </c>
      <c r="I153" s="304" t="s">
        <v>979</v>
      </c>
      <c r="J153" s="304"/>
      <c r="K153" s="300"/>
    </row>
    <row r="154" spans="2:11" ht="15" customHeight="1">
      <c r="B154" s="279"/>
      <c r="C154" s="304" t="s">
        <v>988</v>
      </c>
      <c r="D154" s="259"/>
      <c r="E154" s="259"/>
      <c r="F154" s="305" t="s">
        <v>975</v>
      </c>
      <c r="G154" s="259"/>
      <c r="H154" s="304" t="s">
        <v>1008</v>
      </c>
      <c r="I154" s="304" t="s">
        <v>971</v>
      </c>
      <c r="J154" s="304">
        <v>50</v>
      </c>
      <c r="K154" s="300"/>
    </row>
    <row r="155" spans="2:11" ht="15" customHeight="1">
      <c r="B155" s="279"/>
      <c r="C155" s="304" t="s">
        <v>996</v>
      </c>
      <c r="D155" s="259"/>
      <c r="E155" s="259"/>
      <c r="F155" s="305" t="s">
        <v>975</v>
      </c>
      <c r="G155" s="259"/>
      <c r="H155" s="304" t="s">
        <v>1008</v>
      </c>
      <c r="I155" s="304" t="s">
        <v>971</v>
      </c>
      <c r="J155" s="304">
        <v>50</v>
      </c>
      <c r="K155" s="300"/>
    </row>
    <row r="156" spans="2:11" ht="15" customHeight="1">
      <c r="B156" s="279"/>
      <c r="C156" s="304" t="s">
        <v>994</v>
      </c>
      <c r="D156" s="259"/>
      <c r="E156" s="259"/>
      <c r="F156" s="305" t="s">
        <v>975</v>
      </c>
      <c r="G156" s="259"/>
      <c r="H156" s="304" t="s">
        <v>1008</v>
      </c>
      <c r="I156" s="304" t="s">
        <v>971</v>
      </c>
      <c r="J156" s="304">
        <v>50</v>
      </c>
      <c r="K156" s="300"/>
    </row>
    <row r="157" spans="2:11" ht="15" customHeight="1">
      <c r="B157" s="279"/>
      <c r="C157" s="304" t="s">
        <v>110</v>
      </c>
      <c r="D157" s="259"/>
      <c r="E157" s="259"/>
      <c r="F157" s="305" t="s">
        <v>969</v>
      </c>
      <c r="G157" s="259"/>
      <c r="H157" s="304" t="s">
        <v>1030</v>
      </c>
      <c r="I157" s="304" t="s">
        <v>971</v>
      </c>
      <c r="J157" s="304" t="s">
        <v>1031</v>
      </c>
      <c r="K157" s="300"/>
    </row>
    <row r="158" spans="2:11" ht="15" customHeight="1">
      <c r="B158" s="279"/>
      <c r="C158" s="304" t="s">
        <v>1032</v>
      </c>
      <c r="D158" s="259"/>
      <c r="E158" s="259"/>
      <c r="F158" s="305" t="s">
        <v>969</v>
      </c>
      <c r="G158" s="259"/>
      <c r="H158" s="304" t="s">
        <v>1033</v>
      </c>
      <c r="I158" s="304" t="s">
        <v>1003</v>
      </c>
      <c r="J158" s="304"/>
      <c r="K158" s="300"/>
    </row>
    <row r="159" spans="2:11" ht="15" customHeight="1">
      <c r="B159" s="306"/>
      <c r="C159" s="288"/>
      <c r="D159" s="288"/>
      <c r="E159" s="288"/>
      <c r="F159" s="288"/>
      <c r="G159" s="288"/>
      <c r="H159" s="288"/>
      <c r="I159" s="288"/>
      <c r="J159" s="288"/>
      <c r="K159" s="307"/>
    </row>
    <row r="160" spans="2:11" ht="18.75" customHeight="1">
      <c r="B160" s="255"/>
      <c r="C160" s="259"/>
      <c r="D160" s="259"/>
      <c r="E160" s="259"/>
      <c r="F160" s="278"/>
      <c r="G160" s="259"/>
      <c r="H160" s="259"/>
      <c r="I160" s="259"/>
      <c r="J160" s="259"/>
      <c r="K160" s="255"/>
    </row>
    <row r="161" spans="2:11" ht="18.75" customHeight="1">
      <c r="B161" s="265"/>
      <c r="C161" s="265"/>
      <c r="D161" s="265"/>
      <c r="E161" s="265"/>
      <c r="F161" s="265"/>
      <c r="G161" s="265"/>
      <c r="H161" s="265"/>
      <c r="I161" s="265"/>
      <c r="J161" s="265"/>
      <c r="K161" s="265"/>
    </row>
    <row r="162" spans="2:11" ht="7.5" customHeight="1">
      <c r="B162" s="247"/>
      <c r="C162" s="248"/>
      <c r="D162" s="248"/>
      <c r="E162" s="248"/>
      <c r="F162" s="248"/>
      <c r="G162" s="248"/>
      <c r="H162" s="248"/>
      <c r="I162" s="248"/>
      <c r="J162" s="248"/>
      <c r="K162" s="249"/>
    </row>
    <row r="163" spans="2:11" ht="45" customHeight="1">
      <c r="B163" s="250"/>
      <c r="C163" s="374" t="s">
        <v>1034</v>
      </c>
      <c r="D163" s="374"/>
      <c r="E163" s="374"/>
      <c r="F163" s="374"/>
      <c r="G163" s="374"/>
      <c r="H163" s="374"/>
      <c r="I163" s="374"/>
      <c r="J163" s="374"/>
      <c r="K163" s="251"/>
    </row>
    <row r="164" spans="2:11" ht="17.25" customHeight="1">
      <c r="B164" s="250"/>
      <c r="C164" s="271" t="s">
        <v>963</v>
      </c>
      <c r="D164" s="271"/>
      <c r="E164" s="271"/>
      <c r="F164" s="271" t="s">
        <v>964</v>
      </c>
      <c r="G164" s="308"/>
      <c r="H164" s="309" t="s">
        <v>126</v>
      </c>
      <c r="I164" s="309" t="s">
        <v>56</v>
      </c>
      <c r="J164" s="271" t="s">
        <v>965</v>
      </c>
      <c r="K164" s="251"/>
    </row>
    <row r="165" spans="2:11" ht="17.25" customHeight="1">
      <c r="B165" s="252"/>
      <c r="C165" s="273" t="s">
        <v>966</v>
      </c>
      <c r="D165" s="273"/>
      <c r="E165" s="273"/>
      <c r="F165" s="274" t="s">
        <v>967</v>
      </c>
      <c r="G165" s="310"/>
      <c r="H165" s="311"/>
      <c r="I165" s="311"/>
      <c r="J165" s="273" t="s">
        <v>968</v>
      </c>
      <c r="K165" s="253"/>
    </row>
    <row r="166" spans="2:11" ht="5.25" customHeight="1">
      <c r="B166" s="279"/>
      <c r="C166" s="276"/>
      <c r="D166" s="276"/>
      <c r="E166" s="276"/>
      <c r="F166" s="276"/>
      <c r="G166" s="277"/>
      <c r="H166" s="276"/>
      <c r="I166" s="276"/>
      <c r="J166" s="276"/>
      <c r="K166" s="300"/>
    </row>
    <row r="167" spans="2:11" ht="15" customHeight="1">
      <c r="B167" s="279"/>
      <c r="C167" s="259" t="s">
        <v>972</v>
      </c>
      <c r="D167" s="259"/>
      <c r="E167" s="259"/>
      <c r="F167" s="278" t="s">
        <v>969</v>
      </c>
      <c r="G167" s="259"/>
      <c r="H167" s="259" t="s">
        <v>1008</v>
      </c>
      <c r="I167" s="259" t="s">
        <v>971</v>
      </c>
      <c r="J167" s="259">
        <v>120</v>
      </c>
      <c r="K167" s="300"/>
    </row>
    <row r="168" spans="2:11" ht="15" customHeight="1">
      <c r="B168" s="279"/>
      <c r="C168" s="259" t="s">
        <v>1017</v>
      </c>
      <c r="D168" s="259"/>
      <c r="E168" s="259"/>
      <c r="F168" s="278" t="s">
        <v>969</v>
      </c>
      <c r="G168" s="259"/>
      <c r="H168" s="259" t="s">
        <v>1018</v>
      </c>
      <c r="I168" s="259" t="s">
        <v>971</v>
      </c>
      <c r="J168" s="259" t="s">
        <v>1019</v>
      </c>
      <c r="K168" s="300"/>
    </row>
    <row r="169" spans="2:11" ht="15" customHeight="1">
      <c r="B169" s="279"/>
      <c r="C169" s="259" t="s">
        <v>919</v>
      </c>
      <c r="D169" s="259"/>
      <c r="E169" s="259"/>
      <c r="F169" s="278" t="s">
        <v>969</v>
      </c>
      <c r="G169" s="259"/>
      <c r="H169" s="259" t="s">
        <v>1035</v>
      </c>
      <c r="I169" s="259" t="s">
        <v>971</v>
      </c>
      <c r="J169" s="259" t="s">
        <v>1019</v>
      </c>
      <c r="K169" s="300"/>
    </row>
    <row r="170" spans="2:11" ht="15" customHeight="1">
      <c r="B170" s="279"/>
      <c r="C170" s="259" t="s">
        <v>974</v>
      </c>
      <c r="D170" s="259"/>
      <c r="E170" s="259"/>
      <c r="F170" s="278" t="s">
        <v>975</v>
      </c>
      <c r="G170" s="259"/>
      <c r="H170" s="259" t="s">
        <v>1035</v>
      </c>
      <c r="I170" s="259" t="s">
        <v>971</v>
      </c>
      <c r="J170" s="259">
        <v>50</v>
      </c>
      <c r="K170" s="300"/>
    </row>
    <row r="171" spans="2:11" ht="15" customHeight="1">
      <c r="B171" s="279"/>
      <c r="C171" s="259" t="s">
        <v>977</v>
      </c>
      <c r="D171" s="259"/>
      <c r="E171" s="259"/>
      <c r="F171" s="278" t="s">
        <v>969</v>
      </c>
      <c r="G171" s="259"/>
      <c r="H171" s="259" t="s">
        <v>1035</v>
      </c>
      <c r="I171" s="259" t="s">
        <v>979</v>
      </c>
      <c r="J171" s="259"/>
      <c r="K171" s="300"/>
    </row>
    <row r="172" spans="2:11" ht="15" customHeight="1">
      <c r="B172" s="279"/>
      <c r="C172" s="259" t="s">
        <v>988</v>
      </c>
      <c r="D172" s="259"/>
      <c r="E172" s="259"/>
      <c r="F172" s="278" t="s">
        <v>975</v>
      </c>
      <c r="G172" s="259"/>
      <c r="H172" s="259" t="s">
        <v>1035</v>
      </c>
      <c r="I172" s="259" t="s">
        <v>971</v>
      </c>
      <c r="J172" s="259">
        <v>50</v>
      </c>
      <c r="K172" s="300"/>
    </row>
    <row r="173" spans="2:11" ht="15" customHeight="1">
      <c r="B173" s="279"/>
      <c r="C173" s="259" t="s">
        <v>996</v>
      </c>
      <c r="D173" s="259"/>
      <c r="E173" s="259"/>
      <c r="F173" s="278" t="s">
        <v>975</v>
      </c>
      <c r="G173" s="259"/>
      <c r="H173" s="259" t="s">
        <v>1035</v>
      </c>
      <c r="I173" s="259" t="s">
        <v>971</v>
      </c>
      <c r="J173" s="259">
        <v>50</v>
      </c>
      <c r="K173" s="300"/>
    </row>
    <row r="174" spans="2:11" ht="15" customHeight="1">
      <c r="B174" s="279"/>
      <c r="C174" s="259" t="s">
        <v>994</v>
      </c>
      <c r="D174" s="259"/>
      <c r="E174" s="259"/>
      <c r="F174" s="278" t="s">
        <v>975</v>
      </c>
      <c r="G174" s="259"/>
      <c r="H174" s="259" t="s">
        <v>1035</v>
      </c>
      <c r="I174" s="259" t="s">
        <v>971</v>
      </c>
      <c r="J174" s="259">
        <v>50</v>
      </c>
      <c r="K174" s="300"/>
    </row>
    <row r="175" spans="2:11" ht="15" customHeight="1">
      <c r="B175" s="279"/>
      <c r="C175" s="259" t="s">
        <v>125</v>
      </c>
      <c r="D175" s="259"/>
      <c r="E175" s="259"/>
      <c r="F175" s="278" t="s">
        <v>969</v>
      </c>
      <c r="G175" s="259"/>
      <c r="H175" s="259" t="s">
        <v>1036</v>
      </c>
      <c r="I175" s="259" t="s">
        <v>1037</v>
      </c>
      <c r="J175" s="259"/>
      <c r="K175" s="300"/>
    </row>
    <row r="176" spans="2:11" ht="15" customHeight="1">
      <c r="B176" s="279"/>
      <c r="C176" s="259" t="s">
        <v>56</v>
      </c>
      <c r="D176" s="259"/>
      <c r="E176" s="259"/>
      <c r="F176" s="278" t="s">
        <v>969</v>
      </c>
      <c r="G176" s="259"/>
      <c r="H176" s="259" t="s">
        <v>1038</v>
      </c>
      <c r="I176" s="259" t="s">
        <v>1039</v>
      </c>
      <c r="J176" s="259">
        <v>1</v>
      </c>
      <c r="K176" s="300"/>
    </row>
    <row r="177" spans="2:11" ht="15" customHeight="1">
      <c r="B177" s="279"/>
      <c r="C177" s="259" t="s">
        <v>52</v>
      </c>
      <c r="D177" s="259"/>
      <c r="E177" s="259"/>
      <c r="F177" s="278" t="s">
        <v>969</v>
      </c>
      <c r="G177" s="259"/>
      <c r="H177" s="259" t="s">
        <v>1040</v>
      </c>
      <c r="I177" s="259" t="s">
        <v>971</v>
      </c>
      <c r="J177" s="259">
        <v>20</v>
      </c>
      <c r="K177" s="300"/>
    </row>
    <row r="178" spans="2:11" ht="15" customHeight="1">
      <c r="B178" s="279"/>
      <c r="C178" s="259" t="s">
        <v>126</v>
      </c>
      <c r="D178" s="259"/>
      <c r="E178" s="259"/>
      <c r="F178" s="278" t="s">
        <v>969</v>
      </c>
      <c r="G178" s="259"/>
      <c r="H178" s="259" t="s">
        <v>1041</v>
      </c>
      <c r="I178" s="259" t="s">
        <v>971</v>
      </c>
      <c r="J178" s="259">
        <v>255</v>
      </c>
      <c r="K178" s="300"/>
    </row>
    <row r="179" spans="2:11" ht="15" customHeight="1">
      <c r="B179" s="279"/>
      <c r="C179" s="259" t="s">
        <v>127</v>
      </c>
      <c r="D179" s="259"/>
      <c r="E179" s="259"/>
      <c r="F179" s="278" t="s">
        <v>969</v>
      </c>
      <c r="G179" s="259"/>
      <c r="H179" s="259" t="s">
        <v>934</v>
      </c>
      <c r="I179" s="259" t="s">
        <v>971</v>
      </c>
      <c r="J179" s="259">
        <v>10</v>
      </c>
      <c r="K179" s="300"/>
    </row>
    <row r="180" spans="2:11" ht="15" customHeight="1">
      <c r="B180" s="279"/>
      <c r="C180" s="259" t="s">
        <v>128</v>
      </c>
      <c r="D180" s="259"/>
      <c r="E180" s="259"/>
      <c r="F180" s="278" t="s">
        <v>969</v>
      </c>
      <c r="G180" s="259"/>
      <c r="H180" s="259" t="s">
        <v>1042</v>
      </c>
      <c r="I180" s="259" t="s">
        <v>1003</v>
      </c>
      <c r="J180" s="259"/>
      <c r="K180" s="300"/>
    </row>
    <row r="181" spans="2:11" ht="15" customHeight="1">
      <c r="B181" s="279"/>
      <c r="C181" s="259" t="s">
        <v>1043</v>
      </c>
      <c r="D181" s="259"/>
      <c r="E181" s="259"/>
      <c r="F181" s="278" t="s">
        <v>969</v>
      </c>
      <c r="G181" s="259"/>
      <c r="H181" s="259" t="s">
        <v>1044</v>
      </c>
      <c r="I181" s="259" t="s">
        <v>1003</v>
      </c>
      <c r="J181" s="259"/>
      <c r="K181" s="300"/>
    </row>
    <row r="182" spans="2:11" ht="15" customHeight="1">
      <c r="B182" s="279"/>
      <c r="C182" s="259" t="s">
        <v>1032</v>
      </c>
      <c r="D182" s="259"/>
      <c r="E182" s="259"/>
      <c r="F182" s="278" t="s">
        <v>969</v>
      </c>
      <c r="G182" s="259"/>
      <c r="H182" s="259" t="s">
        <v>1045</v>
      </c>
      <c r="I182" s="259" t="s">
        <v>1003</v>
      </c>
      <c r="J182" s="259"/>
      <c r="K182" s="300"/>
    </row>
    <row r="183" spans="2:11" ht="15" customHeight="1">
      <c r="B183" s="279"/>
      <c r="C183" s="259" t="s">
        <v>130</v>
      </c>
      <c r="D183" s="259"/>
      <c r="E183" s="259"/>
      <c r="F183" s="278" t="s">
        <v>975</v>
      </c>
      <c r="G183" s="259"/>
      <c r="H183" s="259" t="s">
        <v>1046</v>
      </c>
      <c r="I183" s="259" t="s">
        <v>971</v>
      </c>
      <c r="J183" s="259">
        <v>50</v>
      </c>
      <c r="K183" s="300"/>
    </row>
    <row r="184" spans="2:11" ht="15" customHeight="1">
      <c r="B184" s="279"/>
      <c r="C184" s="259" t="s">
        <v>1047</v>
      </c>
      <c r="D184" s="259"/>
      <c r="E184" s="259"/>
      <c r="F184" s="278" t="s">
        <v>975</v>
      </c>
      <c r="G184" s="259"/>
      <c r="H184" s="259" t="s">
        <v>1048</v>
      </c>
      <c r="I184" s="259" t="s">
        <v>1049</v>
      </c>
      <c r="J184" s="259"/>
      <c r="K184" s="300"/>
    </row>
    <row r="185" spans="2:11" ht="15" customHeight="1">
      <c r="B185" s="279"/>
      <c r="C185" s="259" t="s">
        <v>1050</v>
      </c>
      <c r="D185" s="259"/>
      <c r="E185" s="259"/>
      <c r="F185" s="278" t="s">
        <v>975</v>
      </c>
      <c r="G185" s="259"/>
      <c r="H185" s="259" t="s">
        <v>1051</v>
      </c>
      <c r="I185" s="259" t="s">
        <v>1049</v>
      </c>
      <c r="J185" s="259"/>
      <c r="K185" s="300"/>
    </row>
    <row r="186" spans="2:11" ht="15" customHeight="1">
      <c r="B186" s="279"/>
      <c r="C186" s="259" t="s">
        <v>1052</v>
      </c>
      <c r="D186" s="259"/>
      <c r="E186" s="259"/>
      <c r="F186" s="278" t="s">
        <v>975</v>
      </c>
      <c r="G186" s="259"/>
      <c r="H186" s="259" t="s">
        <v>1053</v>
      </c>
      <c r="I186" s="259" t="s">
        <v>1049</v>
      </c>
      <c r="J186" s="259"/>
      <c r="K186" s="300"/>
    </row>
    <row r="187" spans="2:11" ht="15" customHeight="1">
      <c r="B187" s="279"/>
      <c r="C187" s="312" t="s">
        <v>1054</v>
      </c>
      <c r="D187" s="259"/>
      <c r="E187" s="259"/>
      <c r="F187" s="278" t="s">
        <v>975</v>
      </c>
      <c r="G187" s="259"/>
      <c r="H187" s="259" t="s">
        <v>1055</v>
      </c>
      <c r="I187" s="259" t="s">
        <v>1056</v>
      </c>
      <c r="J187" s="313" t="s">
        <v>1057</v>
      </c>
      <c r="K187" s="300"/>
    </row>
    <row r="188" spans="2:11" ht="15" customHeight="1">
      <c r="B188" s="279"/>
      <c r="C188" s="264" t="s">
        <v>41</v>
      </c>
      <c r="D188" s="259"/>
      <c r="E188" s="259"/>
      <c r="F188" s="278" t="s">
        <v>969</v>
      </c>
      <c r="G188" s="259"/>
      <c r="H188" s="255" t="s">
        <v>1058</v>
      </c>
      <c r="I188" s="259" t="s">
        <v>1059</v>
      </c>
      <c r="J188" s="259"/>
      <c r="K188" s="300"/>
    </row>
    <row r="189" spans="2:11" ht="15" customHeight="1">
      <c r="B189" s="279"/>
      <c r="C189" s="264" t="s">
        <v>1060</v>
      </c>
      <c r="D189" s="259"/>
      <c r="E189" s="259"/>
      <c r="F189" s="278" t="s">
        <v>969</v>
      </c>
      <c r="G189" s="259"/>
      <c r="H189" s="259" t="s">
        <v>1061</v>
      </c>
      <c r="I189" s="259" t="s">
        <v>1003</v>
      </c>
      <c r="J189" s="259"/>
      <c r="K189" s="300"/>
    </row>
    <row r="190" spans="2:11" ht="15" customHeight="1">
      <c r="B190" s="279"/>
      <c r="C190" s="264" t="s">
        <v>1062</v>
      </c>
      <c r="D190" s="259"/>
      <c r="E190" s="259"/>
      <c r="F190" s="278" t="s">
        <v>969</v>
      </c>
      <c r="G190" s="259"/>
      <c r="H190" s="259" t="s">
        <v>1063</v>
      </c>
      <c r="I190" s="259" t="s">
        <v>1003</v>
      </c>
      <c r="J190" s="259"/>
      <c r="K190" s="300"/>
    </row>
    <row r="191" spans="2:11" ht="15" customHeight="1">
      <c r="B191" s="279"/>
      <c r="C191" s="264" t="s">
        <v>1064</v>
      </c>
      <c r="D191" s="259"/>
      <c r="E191" s="259"/>
      <c r="F191" s="278" t="s">
        <v>975</v>
      </c>
      <c r="G191" s="259"/>
      <c r="H191" s="259" t="s">
        <v>1065</v>
      </c>
      <c r="I191" s="259" t="s">
        <v>1003</v>
      </c>
      <c r="J191" s="259"/>
      <c r="K191" s="300"/>
    </row>
    <row r="192" spans="2:11" ht="15" customHeight="1">
      <c r="B192" s="306"/>
      <c r="C192" s="314"/>
      <c r="D192" s="288"/>
      <c r="E192" s="288"/>
      <c r="F192" s="288"/>
      <c r="G192" s="288"/>
      <c r="H192" s="288"/>
      <c r="I192" s="288"/>
      <c r="J192" s="288"/>
      <c r="K192" s="307"/>
    </row>
    <row r="193" spans="2:11" ht="18.75" customHeight="1">
      <c r="B193" s="255"/>
      <c r="C193" s="259"/>
      <c r="D193" s="259"/>
      <c r="E193" s="259"/>
      <c r="F193" s="278"/>
      <c r="G193" s="259"/>
      <c r="H193" s="259"/>
      <c r="I193" s="259"/>
      <c r="J193" s="259"/>
      <c r="K193" s="255"/>
    </row>
    <row r="194" spans="2:11" ht="18.75" customHeight="1">
      <c r="B194" s="255"/>
      <c r="C194" s="259"/>
      <c r="D194" s="259"/>
      <c r="E194" s="259"/>
      <c r="F194" s="278"/>
      <c r="G194" s="259"/>
      <c r="H194" s="259"/>
      <c r="I194" s="259"/>
      <c r="J194" s="259"/>
      <c r="K194" s="255"/>
    </row>
    <row r="195" spans="2:11" ht="18.75" customHeight="1">
      <c r="B195" s="265"/>
      <c r="C195" s="265"/>
      <c r="D195" s="265"/>
      <c r="E195" s="265"/>
      <c r="F195" s="265"/>
      <c r="G195" s="265"/>
      <c r="H195" s="265"/>
      <c r="I195" s="265"/>
      <c r="J195" s="265"/>
      <c r="K195" s="265"/>
    </row>
    <row r="196" spans="2:11">
      <c r="B196" s="247"/>
      <c r="C196" s="248"/>
      <c r="D196" s="248"/>
      <c r="E196" s="248"/>
      <c r="F196" s="248"/>
      <c r="G196" s="248"/>
      <c r="H196" s="248"/>
      <c r="I196" s="248"/>
      <c r="J196" s="248"/>
      <c r="K196" s="249"/>
    </row>
    <row r="197" spans="2:11" ht="21">
      <c r="B197" s="250"/>
      <c r="C197" s="374" t="s">
        <v>1066</v>
      </c>
      <c r="D197" s="374"/>
      <c r="E197" s="374"/>
      <c r="F197" s="374"/>
      <c r="G197" s="374"/>
      <c r="H197" s="374"/>
      <c r="I197" s="374"/>
      <c r="J197" s="374"/>
      <c r="K197" s="251"/>
    </row>
    <row r="198" spans="2:11" ht="25.5" customHeight="1">
      <c r="B198" s="250"/>
      <c r="C198" s="315" t="s">
        <v>1067</v>
      </c>
      <c r="D198" s="315"/>
      <c r="E198" s="315"/>
      <c r="F198" s="315" t="s">
        <v>1068</v>
      </c>
      <c r="G198" s="316"/>
      <c r="H198" s="373" t="s">
        <v>1069</v>
      </c>
      <c r="I198" s="373"/>
      <c r="J198" s="373"/>
      <c r="K198" s="251"/>
    </row>
    <row r="199" spans="2:11" ht="5.25" customHeight="1">
      <c r="B199" s="279"/>
      <c r="C199" s="276"/>
      <c r="D199" s="276"/>
      <c r="E199" s="276"/>
      <c r="F199" s="276"/>
      <c r="G199" s="259"/>
      <c r="H199" s="276"/>
      <c r="I199" s="276"/>
      <c r="J199" s="276"/>
      <c r="K199" s="300"/>
    </row>
    <row r="200" spans="2:11" ht="15" customHeight="1">
      <c r="B200" s="279"/>
      <c r="C200" s="259" t="s">
        <v>1059</v>
      </c>
      <c r="D200" s="259"/>
      <c r="E200" s="259"/>
      <c r="F200" s="278" t="s">
        <v>42</v>
      </c>
      <c r="G200" s="259"/>
      <c r="H200" s="371" t="s">
        <v>1070</v>
      </c>
      <c r="I200" s="371"/>
      <c r="J200" s="371"/>
      <c r="K200" s="300"/>
    </row>
    <row r="201" spans="2:11" ht="15" customHeight="1">
      <c r="B201" s="279"/>
      <c r="C201" s="285"/>
      <c r="D201" s="259"/>
      <c r="E201" s="259"/>
      <c r="F201" s="278" t="s">
        <v>43</v>
      </c>
      <c r="G201" s="259"/>
      <c r="H201" s="371" t="s">
        <v>1071</v>
      </c>
      <c r="I201" s="371"/>
      <c r="J201" s="371"/>
      <c r="K201" s="300"/>
    </row>
    <row r="202" spans="2:11" ht="15" customHeight="1">
      <c r="B202" s="279"/>
      <c r="C202" s="285"/>
      <c r="D202" s="259"/>
      <c r="E202" s="259"/>
      <c r="F202" s="278" t="s">
        <v>46</v>
      </c>
      <c r="G202" s="259"/>
      <c r="H202" s="371" t="s">
        <v>1072</v>
      </c>
      <c r="I202" s="371"/>
      <c r="J202" s="371"/>
      <c r="K202" s="300"/>
    </row>
    <row r="203" spans="2:11" ht="15" customHeight="1">
      <c r="B203" s="279"/>
      <c r="C203" s="259"/>
      <c r="D203" s="259"/>
      <c r="E203" s="259"/>
      <c r="F203" s="278" t="s">
        <v>44</v>
      </c>
      <c r="G203" s="259"/>
      <c r="H203" s="371" t="s">
        <v>1073</v>
      </c>
      <c r="I203" s="371"/>
      <c r="J203" s="371"/>
      <c r="K203" s="300"/>
    </row>
    <row r="204" spans="2:11" ht="15" customHeight="1">
      <c r="B204" s="279"/>
      <c r="C204" s="259"/>
      <c r="D204" s="259"/>
      <c r="E204" s="259"/>
      <c r="F204" s="278" t="s">
        <v>45</v>
      </c>
      <c r="G204" s="259"/>
      <c r="H204" s="371" t="s">
        <v>1074</v>
      </c>
      <c r="I204" s="371"/>
      <c r="J204" s="371"/>
      <c r="K204" s="300"/>
    </row>
    <row r="205" spans="2:11" ht="15" customHeight="1">
      <c r="B205" s="279"/>
      <c r="C205" s="259"/>
      <c r="D205" s="259"/>
      <c r="E205" s="259"/>
      <c r="F205" s="278"/>
      <c r="G205" s="259"/>
      <c r="H205" s="259"/>
      <c r="I205" s="259"/>
      <c r="J205" s="259"/>
      <c r="K205" s="300"/>
    </row>
    <row r="206" spans="2:11" ht="15" customHeight="1">
      <c r="B206" s="279"/>
      <c r="C206" s="259" t="s">
        <v>1015</v>
      </c>
      <c r="D206" s="259"/>
      <c r="E206" s="259"/>
      <c r="F206" s="278" t="s">
        <v>78</v>
      </c>
      <c r="G206" s="259"/>
      <c r="H206" s="371" t="s">
        <v>1075</v>
      </c>
      <c r="I206" s="371"/>
      <c r="J206" s="371"/>
      <c r="K206" s="300"/>
    </row>
    <row r="207" spans="2:11" ht="15" customHeight="1">
      <c r="B207" s="279"/>
      <c r="C207" s="285"/>
      <c r="D207" s="259"/>
      <c r="E207" s="259"/>
      <c r="F207" s="278" t="s">
        <v>913</v>
      </c>
      <c r="G207" s="259"/>
      <c r="H207" s="371" t="s">
        <v>914</v>
      </c>
      <c r="I207" s="371"/>
      <c r="J207" s="371"/>
      <c r="K207" s="300"/>
    </row>
    <row r="208" spans="2:11" ht="15" customHeight="1">
      <c r="B208" s="279"/>
      <c r="C208" s="259"/>
      <c r="D208" s="259"/>
      <c r="E208" s="259"/>
      <c r="F208" s="278" t="s">
        <v>911</v>
      </c>
      <c r="G208" s="259"/>
      <c r="H208" s="371" t="s">
        <v>1076</v>
      </c>
      <c r="I208" s="371"/>
      <c r="J208" s="371"/>
      <c r="K208" s="300"/>
    </row>
    <row r="209" spans="2:11" ht="15" customHeight="1">
      <c r="B209" s="317"/>
      <c r="C209" s="285"/>
      <c r="D209" s="285"/>
      <c r="E209" s="285"/>
      <c r="F209" s="278" t="s">
        <v>915</v>
      </c>
      <c r="G209" s="264"/>
      <c r="H209" s="372" t="s">
        <v>916</v>
      </c>
      <c r="I209" s="372"/>
      <c r="J209" s="372"/>
      <c r="K209" s="318"/>
    </row>
    <row r="210" spans="2:11" ht="15" customHeight="1">
      <c r="B210" s="317"/>
      <c r="C210" s="285"/>
      <c r="D210" s="285"/>
      <c r="E210" s="285"/>
      <c r="F210" s="278" t="s">
        <v>917</v>
      </c>
      <c r="G210" s="264"/>
      <c r="H210" s="372" t="s">
        <v>1077</v>
      </c>
      <c r="I210" s="372"/>
      <c r="J210" s="372"/>
      <c r="K210" s="318"/>
    </row>
    <row r="211" spans="2:11" ht="15" customHeight="1">
      <c r="B211" s="317"/>
      <c r="C211" s="285"/>
      <c r="D211" s="285"/>
      <c r="E211" s="285"/>
      <c r="F211" s="319"/>
      <c r="G211" s="264"/>
      <c r="H211" s="320"/>
      <c r="I211" s="320"/>
      <c r="J211" s="320"/>
      <c r="K211" s="318"/>
    </row>
    <row r="212" spans="2:11" ht="15" customHeight="1">
      <c r="B212" s="317"/>
      <c r="C212" s="259" t="s">
        <v>1039</v>
      </c>
      <c r="D212" s="285"/>
      <c r="E212" s="285"/>
      <c r="F212" s="278">
        <v>1</v>
      </c>
      <c r="G212" s="264"/>
      <c r="H212" s="372" t="s">
        <v>1078</v>
      </c>
      <c r="I212" s="372"/>
      <c r="J212" s="372"/>
      <c r="K212" s="318"/>
    </row>
    <row r="213" spans="2:11" ht="15" customHeight="1">
      <c r="B213" s="317"/>
      <c r="C213" s="285"/>
      <c r="D213" s="285"/>
      <c r="E213" s="285"/>
      <c r="F213" s="278">
        <v>2</v>
      </c>
      <c r="G213" s="264"/>
      <c r="H213" s="372" t="s">
        <v>1079</v>
      </c>
      <c r="I213" s="372"/>
      <c r="J213" s="372"/>
      <c r="K213" s="318"/>
    </row>
    <row r="214" spans="2:11" ht="15" customHeight="1">
      <c r="B214" s="317"/>
      <c r="C214" s="285"/>
      <c r="D214" s="285"/>
      <c r="E214" s="285"/>
      <c r="F214" s="278">
        <v>3</v>
      </c>
      <c r="G214" s="264"/>
      <c r="H214" s="372" t="s">
        <v>1080</v>
      </c>
      <c r="I214" s="372"/>
      <c r="J214" s="372"/>
      <c r="K214" s="318"/>
    </row>
    <row r="215" spans="2:11" ht="15" customHeight="1">
      <c r="B215" s="317"/>
      <c r="C215" s="285"/>
      <c r="D215" s="285"/>
      <c r="E215" s="285"/>
      <c r="F215" s="278">
        <v>4</v>
      </c>
      <c r="G215" s="264"/>
      <c r="H215" s="372" t="s">
        <v>1081</v>
      </c>
      <c r="I215" s="372"/>
      <c r="J215" s="372"/>
      <c r="K215" s="318"/>
    </row>
    <row r="216" spans="2:11" ht="12.75" customHeight="1">
      <c r="B216" s="321"/>
      <c r="C216" s="322"/>
      <c r="D216" s="322"/>
      <c r="E216" s="322"/>
      <c r="F216" s="322"/>
      <c r="G216" s="322"/>
      <c r="H216" s="322"/>
      <c r="I216" s="322"/>
      <c r="J216" s="322"/>
      <c r="K216" s="323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BOURACÍ PRÁCE - STAVEBNÍ ...</vt:lpstr>
      <vt:lpstr>ELEKTROINSTALACE - DPO si...</vt:lpstr>
      <vt:lpstr>VZDUCHOTECHNIKA - VZT 1 -...</vt:lpstr>
      <vt:lpstr>VZDUCHOTECHNIKA2 - VZT2</vt:lpstr>
      <vt:lpstr>VZDUCHOTECHNIKA3 - VZT3</vt:lpstr>
      <vt:lpstr>ZDRAVOTECHNIKA - ROZPOČET</vt:lpstr>
      <vt:lpstr>STAVEBNÍ ČÁST - HSV+PSV</vt:lpstr>
      <vt:lpstr>Pokyny pro vyplnění</vt:lpstr>
      <vt:lpstr>'BOURACÍ PRÁCE - STAVEBNÍ ...'!Názvy_tisku</vt:lpstr>
      <vt:lpstr>'ELEKTROINSTALACE - DPO si...'!Názvy_tisku</vt:lpstr>
      <vt:lpstr>'Rekapitulace stavby'!Názvy_tisku</vt:lpstr>
      <vt:lpstr>'STAVEBNÍ ČÁST - HSV+PSV'!Názvy_tisku</vt:lpstr>
      <vt:lpstr>'VZDUCHOTECHNIKA - VZT 1 -...'!Názvy_tisku</vt:lpstr>
      <vt:lpstr>'VZDUCHOTECHNIKA2 - VZT2'!Názvy_tisku</vt:lpstr>
      <vt:lpstr>'VZDUCHOTECHNIKA3 - VZT3'!Názvy_tisku</vt:lpstr>
      <vt:lpstr>'ZDRAVOTECHNIKA - ROZPOČET'!Názvy_tisku</vt:lpstr>
      <vt:lpstr>'BOURACÍ PRÁCE - STAVEBNÍ ...'!Oblast_tisku</vt:lpstr>
      <vt:lpstr>'ELEKTROINSTALACE - DPO si...'!Oblast_tisku</vt:lpstr>
      <vt:lpstr>'Pokyny pro vyplnění'!Oblast_tisku</vt:lpstr>
      <vt:lpstr>'Rekapitulace stavby'!Oblast_tisku</vt:lpstr>
      <vt:lpstr>'STAVEBNÍ ČÁST - HSV+PSV'!Oblast_tisku</vt:lpstr>
      <vt:lpstr>'VZDUCHOTECHNIKA - VZT 1 -...'!Oblast_tisku</vt:lpstr>
      <vt:lpstr>'VZDUCHOTECHNIKA2 - VZT2'!Oblast_tisku</vt:lpstr>
      <vt:lpstr>'VZDUCHOTECHNIKA3 - VZT3'!Oblast_tisku</vt:lpstr>
      <vt:lpstr>'ZDRAVOTECHNIKA - ROZPOČET'!Oblast_tisku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LAPTOP-D1IDG21I\MARTIN</dc:creator>
  <cp:lastModifiedBy>MARTIN</cp:lastModifiedBy>
  <dcterms:created xsi:type="dcterms:W3CDTF">2020-08-03T17:46:03Z</dcterms:created>
  <dcterms:modified xsi:type="dcterms:W3CDTF">2020-08-03T17:47:36Z</dcterms:modified>
</cp:coreProperties>
</file>