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_nové\Chodníky - ulice Školní\Výběrové řízení - Rekonstrukce chodníků na ul. školní - II. etapa, Bystřice pod Hostýnem\2.Výkazy výměr\"/>
    </mc:Choice>
  </mc:AlternateContent>
  <bookViews>
    <workbookView xWindow="0" yWindow="0" windowWidth="28800" windowHeight="1233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1" i="12" l="1"/>
  <c r="F39" i="1" s="1"/>
  <c r="F40" i="1" s="1"/>
  <c r="BA100" i="12"/>
  <c r="BA74" i="12"/>
  <c r="BA66" i="12"/>
  <c r="BA58" i="12"/>
  <c r="BA57" i="12"/>
  <c r="BA53" i="12"/>
  <c r="BA49" i="12"/>
  <c r="BA46" i="12"/>
  <c r="BA43" i="12"/>
  <c r="BA40" i="12"/>
  <c r="BA37" i="12"/>
  <c r="BA34" i="12"/>
  <c r="BA31" i="12"/>
  <c r="BA30" i="12"/>
  <c r="BA23" i="12"/>
  <c r="BA20" i="12"/>
  <c r="BA17" i="12"/>
  <c r="BA16" i="12"/>
  <c r="BA13" i="12"/>
  <c r="BA10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9" i="12"/>
  <c r="M19" i="12" s="1"/>
  <c r="I19" i="12"/>
  <c r="K19" i="12"/>
  <c r="O19" i="12"/>
  <c r="Q19" i="12"/>
  <c r="U19" i="12"/>
  <c r="G22" i="12"/>
  <c r="M22" i="12" s="1"/>
  <c r="I22" i="12"/>
  <c r="K22" i="12"/>
  <c r="O22" i="12"/>
  <c r="Q22" i="12"/>
  <c r="U22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52" i="12"/>
  <c r="G51" i="12" s="1"/>
  <c r="I48" i="1" s="1"/>
  <c r="I52" i="12"/>
  <c r="I51" i="12" s="1"/>
  <c r="K52" i="12"/>
  <c r="K51" i="12" s="1"/>
  <c r="O52" i="12"/>
  <c r="O51" i="12" s="1"/>
  <c r="Q52" i="12"/>
  <c r="Q51" i="12" s="1"/>
  <c r="U52" i="12"/>
  <c r="U51" i="12" s="1"/>
  <c r="G56" i="12"/>
  <c r="M56" i="12" s="1"/>
  <c r="I56" i="12"/>
  <c r="K56" i="12"/>
  <c r="O56" i="12"/>
  <c r="Q56" i="12"/>
  <c r="U56" i="12"/>
  <c r="G60" i="12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5" i="12"/>
  <c r="M65" i="12" s="1"/>
  <c r="I65" i="12"/>
  <c r="K65" i="12"/>
  <c r="O65" i="12"/>
  <c r="Q65" i="12"/>
  <c r="U65" i="12"/>
  <c r="G69" i="12"/>
  <c r="M69" i="12" s="1"/>
  <c r="I69" i="12"/>
  <c r="K69" i="12"/>
  <c r="O69" i="12"/>
  <c r="Q69" i="12"/>
  <c r="U69" i="12"/>
  <c r="G71" i="12"/>
  <c r="I71" i="12"/>
  <c r="K71" i="12"/>
  <c r="M71" i="12"/>
  <c r="O71" i="12"/>
  <c r="Q71" i="12"/>
  <c r="U71" i="12"/>
  <c r="G73" i="12"/>
  <c r="M73" i="12" s="1"/>
  <c r="I73" i="12"/>
  <c r="K73" i="12"/>
  <c r="O73" i="12"/>
  <c r="Q73" i="12"/>
  <c r="U73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8" i="12"/>
  <c r="I88" i="12"/>
  <c r="K88" i="12"/>
  <c r="O88" i="12"/>
  <c r="O87" i="12" s="1"/>
  <c r="Q88" i="12"/>
  <c r="U88" i="12"/>
  <c r="G90" i="12"/>
  <c r="M90" i="12" s="1"/>
  <c r="I90" i="12"/>
  <c r="K90" i="12"/>
  <c r="O90" i="12"/>
  <c r="Q90" i="12"/>
  <c r="U90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3" i="12"/>
  <c r="M103" i="12" s="1"/>
  <c r="M102" i="12" s="1"/>
  <c r="I103" i="12"/>
  <c r="I102" i="12" s="1"/>
  <c r="K103" i="12"/>
  <c r="K102" i="12" s="1"/>
  <c r="O103" i="12"/>
  <c r="O102" i="12" s="1"/>
  <c r="Q103" i="12"/>
  <c r="Q102" i="12" s="1"/>
  <c r="U103" i="12"/>
  <c r="U102" i="12" s="1"/>
  <c r="G105" i="12"/>
  <c r="M105" i="12" s="1"/>
  <c r="I105" i="12"/>
  <c r="K105" i="12"/>
  <c r="O105" i="12"/>
  <c r="Q105" i="12"/>
  <c r="U105" i="12"/>
  <c r="G107" i="12"/>
  <c r="M107" i="12" s="1"/>
  <c r="I107" i="12"/>
  <c r="K107" i="12"/>
  <c r="O107" i="12"/>
  <c r="Q107" i="12"/>
  <c r="U107" i="12"/>
  <c r="G110" i="12"/>
  <c r="M110" i="12" s="1"/>
  <c r="M109" i="12" s="1"/>
  <c r="I110" i="12"/>
  <c r="I109" i="12" s="1"/>
  <c r="K110" i="12"/>
  <c r="K109" i="12" s="1"/>
  <c r="O110" i="12"/>
  <c r="O109" i="12" s="1"/>
  <c r="Q110" i="12"/>
  <c r="Q109" i="12" s="1"/>
  <c r="U110" i="12"/>
  <c r="U109" i="12" s="1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G109" i="12" l="1"/>
  <c r="I54" i="1" s="1"/>
  <c r="Q104" i="12"/>
  <c r="Q87" i="12"/>
  <c r="K87" i="12"/>
  <c r="U104" i="12"/>
  <c r="I92" i="12"/>
  <c r="I87" i="12"/>
  <c r="G8" i="12"/>
  <c r="I47" i="1" s="1"/>
  <c r="G102" i="12"/>
  <c r="I52" i="1" s="1"/>
  <c r="M104" i="12"/>
  <c r="K92" i="12"/>
  <c r="Q92" i="12"/>
  <c r="G87" i="12"/>
  <c r="I50" i="1" s="1"/>
  <c r="O104" i="12"/>
  <c r="K104" i="12"/>
  <c r="O92" i="12"/>
  <c r="O111" i="12"/>
  <c r="G104" i="12"/>
  <c r="I53" i="1" s="1"/>
  <c r="U92" i="12"/>
  <c r="G55" i="12"/>
  <c r="I49" i="1" s="1"/>
  <c r="I55" i="12"/>
  <c r="I104" i="12"/>
  <c r="U87" i="12"/>
  <c r="M52" i="12"/>
  <c r="M51" i="12" s="1"/>
  <c r="K8" i="12"/>
  <c r="O8" i="12"/>
  <c r="AD121" i="12"/>
  <c r="G39" i="1" s="1"/>
  <c r="G40" i="1" s="1"/>
  <c r="G25" i="1" s="1"/>
  <c r="G26" i="1" s="1"/>
  <c r="Q111" i="12"/>
  <c r="Q8" i="12"/>
  <c r="U111" i="12"/>
  <c r="I111" i="12"/>
  <c r="K111" i="12"/>
  <c r="K55" i="12"/>
  <c r="O55" i="12"/>
  <c r="U8" i="12"/>
  <c r="Q55" i="12"/>
  <c r="U55" i="12"/>
  <c r="I8" i="12"/>
  <c r="G23" i="1"/>
  <c r="M92" i="12"/>
  <c r="M111" i="12"/>
  <c r="G111" i="12"/>
  <c r="I55" i="1" s="1"/>
  <c r="I19" i="1" s="1"/>
  <c r="G92" i="12"/>
  <c r="I51" i="1" s="1"/>
  <c r="M88" i="12"/>
  <c r="M87" i="12" s="1"/>
  <c r="M9" i="12"/>
  <c r="M8" i="12" s="1"/>
  <c r="M60" i="12"/>
  <c r="M55" i="12" s="1"/>
  <c r="G28" i="1" l="1"/>
  <c r="I56" i="1"/>
  <c r="I16" i="1"/>
  <c r="I21" i="1" s="1"/>
  <c r="H39" i="1"/>
  <c r="H40" i="1" s="1"/>
  <c r="G121" i="12"/>
  <c r="G24" i="1"/>
  <c r="G29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<sst xmlns="http://schemas.openxmlformats.org/spreadsheetml/2006/main" count="480" uniqueCount="257">
  <si>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</si>
  <si>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</si>
  <si>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</si>
  <si>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</si>
  <si>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</si>
  <si>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</si>
  <si>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</si>
  <si>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</si>
  <si>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</si>
  <si>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</si>
  <si>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</si>
  <si>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</si>
  <si>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</si>
  <si>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</si>
  <si>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</si>
  <si>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</si>
  <si>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</si>
  <si>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</si>
  <si>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</si>
  <si>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</si>
  <si>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</si>
  <si>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</si>
  <si>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</si>
  <si>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</si>
  <si>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</si>
  <si>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</si>
  <si>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</si>
  <si>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</si>
  <si>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</si>
  <si>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</si>
  <si>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</si>
  <si>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</si>
  <si>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</si>
  <si>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</si>
  <si>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</si>
  <si>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</si>
  <si>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</si>
  <si>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</si>
  <si>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</si>
  <si>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</si>
  <si>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</si>
  <si>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Bystřice pod Hostýnem, ul. Školní</t>
  </si>
  <si>
    <t>Rozpočet:</t>
  </si>
  <si>
    <t>Misto</t>
  </si>
  <si>
    <t>Ing. Tomáš Olša</t>
  </si>
  <si>
    <t>Rekonstrukce chodníků na ul. Školní - II. etapa (SO 103)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</si>
  <si>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</si>
  <si>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</si>
  <si>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</si>
  <si>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</si>
  <si>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</si>
  <si>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</si>
  <si>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</si>
  <si>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</si>
  <si>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</si>
  <si>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</si>
  <si>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</si>
  <si>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</si>
  <si>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</si>
  <si>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</si>
  <si>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</si>
  <si>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</si>
  <si>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</si>
  <si>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</si>
  <si>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</si>
  <si>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</si>
  <si>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</si>
  <si>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</si>
  <si>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</si>
  <si>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</si>
  <si>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</si>
  <si>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</si>
  <si>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</si>
  <si>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</si>
  <si>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</si>
  <si>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</si>
  <si>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</si>
  <si>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</si>
  <si>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</si>
  <si>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</si>
  <si>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</si>
  <si>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</si>
  <si>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</si>
  <si>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</si>
  <si>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</si>
  <si>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</si>
  <si>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</si>
  <si>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</si>
  <si>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</si>
  <si>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</si>
  <si>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</si>
  <si>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</si>
  <si>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</si>
  <si>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</si>
  <si>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</si>
  <si>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</si>
  <si>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</si>
  <si>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</si>
  <si>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</si>
  <si>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</si>
  <si>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</si>
  <si>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</si>
  <si>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</si>
  <si>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silničních, včetně naložení a odvozu na skládku do 1 km</t>
  </si>
  <si>
    <t>m</t>
  </si>
  <si>
    <t>POL1_0</t>
  </si>
  <si>
    <t>S vybouráním lože, naložením na dopravní prostředek a s přemístěním hmot na skládku na vzdálenost do 1 km.</t>
  </si>
  <si>
    <t>POP</t>
  </si>
  <si>
    <t>6,5+7,5+2,5</t>
  </si>
  <si>
    <t>VV</t>
  </si>
  <si>
    <t>113201111R00</t>
  </si>
  <si>
    <t>Vytrhání obrubníků chodníkových a parkových, včetně naložení a odvozu na skládku do 1 km</t>
  </si>
  <si>
    <t>24+43</t>
  </si>
  <si>
    <t>113106121R00</t>
  </si>
  <si>
    <t>Rozebrání dlažeb z betonových dlaždic na sucho, včetně naložení a odvozu na skládku do 1 km</t>
  </si>
  <si>
    <t>m2</t>
  </si>
  <si>
    <t>Rozebrání dlažeb, panelů s přemístěním hmot na skládku na vzdálenost do 3 m nebo s naložením na dopravní prostředek.</t>
  </si>
  <si>
    <t>Odstranění včetně podkladních vrstev.</t>
  </si>
  <si>
    <t>stávající chodník:112</t>
  </si>
  <si>
    <t>121101101R00</t>
  </si>
  <si>
    <t>Sejmutí humózní zeminy s přemístěním do 50 m, zpětný přesun, rozprostření v tl. do 20 cm</t>
  </si>
  <si>
    <t>m3</t>
  </si>
  <si>
    <t>Sejmutí humózní zeminy, ornice nebo lesní půdy s vodorovným přemístěním na hromady v místě upotřebení nebo na dočasné či trvalé skládky se složením.</t>
  </si>
  <si>
    <t>zatravnění okolních ploch (předpoklad 10 cm):(29+2+23+15)*0,1</t>
  </si>
  <si>
    <t>132200010RAA</t>
  </si>
  <si>
    <t>Hloubení nezapaž. rýh šířky do 60 cm v hornině 1-4, odvoz do  1 km, uložení na skládku</t>
  </si>
  <si>
    <t>POL2_0</t>
  </si>
  <si>
    <t>S urovnáním dna do předepsaného profilu a spádu, se svislým přemístěním, s naložením na dopravní prostředek, s odvozem a uložením na skládku, bez poplatku za skládku.</t>
  </si>
  <si>
    <t>rýha pro trativod:42*0,25</t>
  </si>
  <si>
    <t>162100010RAA</t>
  </si>
  <si>
    <t>Vodorovné přemístění výkopku, příplatek za každý další 1 km</t>
  </si>
  <si>
    <t>199000005R00</t>
  </si>
  <si>
    <t>Poplatek za skládku zeminy 1- 4</t>
  </si>
  <si>
    <t>t</t>
  </si>
  <si>
    <t>10,5*1750/1000</t>
  </si>
  <si>
    <t>122100010RAA</t>
  </si>
  <si>
    <t>Odkopávky nezapažené v hornině 1-4, naložení, odvoz 1 km, uložení</t>
  </si>
  <si>
    <t>Realizace po dohodě se zástupcem investora při nevyhovující únosnosti zemní pláně.</t>
  </si>
  <si>
    <t>Nezapažené s naložením na dopravní prostředek, odvozem a uložením na skládku, bez poplatku za skládku.</t>
  </si>
  <si>
    <t>při nevyhovující únosnosti podloží pro vrstvu SC:107,5*0,12</t>
  </si>
  <si>
    <t>122201109R00</t>
  </si>
  <si>
    <t>Příplatek za lepivost - odkopávky v hor. 3</t>
  </si>
  <si>
    <t>předpoklad 50%:12,9*0,5</t>
  </si>
  <si>
    <t>při nevyhovující únosnosti podloží pro vrstvu SC:12,9*1750/1000</t>
  </si>
  <si>
    <t>181101102R00</t>
  </si>
  <si>
    <t>Úprava pláně v zářezech v hor. 1-4, se zhutněním</t>
  </si>
  <si>
    <t>Vyrovnáním výškových rozdílů.</t>
  </si>
  <si>
    <t>zhutnění zemní pláně:107,5</t>
  </si>
  <si>
    <t>182001131R00</t>
  </si>
  <si>
    <t>Plošná úprava terénu, nerovnosti do 20 cm v rovině</t>
  </si>
  <si>
    <t>Plošná úprava terénu s urovnáním povrchu, bez doplnění ornice, v hornině 1 až 4.</t>
  </si>
  <si>
    <t>urovnání okolních ploch:29+2+23+15</t>
  </si>
  <si>
    <t>180400020RA0</t>
  </si>
  <si>
    <t>Založení trávníku parkového, rovina, dodání osiva</t>
  </si>
  <si>
    <t>Založení trávníku v rovině nebo ve svahu do 1 : 5.</t>
  </si>
  <si>
    <t>zatravnění okolních ploch:69</t>
  </si>
  <si>
    <t>212810010RAC</t>
  </si>
  <si>
    <t>Trativody z PVC drenážních flexibilních trubek, lože štěrkopísek a obsyp kamenivo, trubky d 100 mm</t>
  </si>
  <si>
    <t>Trativody z drenážních trubek, včetně lože ze štěrkopísku a obsypu z z kameniva, bez výkopu rýhy.</t>
  </si>
  <si>
    <t>odvodnění zemní pláně:42</t>
  </si>
  <si>
    <t>567122111R00</t>
  </si>
  <si>
    <t>Podklad z kameniva zpev.cementem SC C8/10 tl.12 cm</t>
  </si>
  <si>
    <t>Bez dilatačních spár, s rozprostřením a zhutněním.</t>
  </si>
  <si>
    <t>při nevyhovující únosnosti podloží:75,5+32</t>
  </si>
  <si>
    <t>564851111RT4</t>
  </si>
  <si>
    <t>Podklad ze štěrkodrti po zhutnění tloušťky 15 cm, štěrkodrť frakce 0-63 mm</t>
  </si>
  <si>
    <t>2. podkladní vrstva vjezdů:32</t>
  </si>
  <si>
    <t>564851111RT2</t>
  </si>
  <si>
    <t>Podklad ze štěrkodrti po zhutnění tloušťky 15 cm, štěrkodrť frakce 0-32 mm</t>
  </si>
  <si>
    <t>podkladní vrstva chodníku:75,5</t>
  </si>
  <si>
    <t>podkladní vrstva vjezdů:32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</si>
  <si>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</si>
  <si>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</si>
  <si>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</si>
  <si>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chodník:73</t>
  </si>
  <si>
    <t>varovné pásy:2,5</t>
  </si>
  <si>
    <t>59245110R</t>
  </si>
  <si>
    <t>Dlažba sklad. 20x10x6 cm přírodní</t>
  </si>
  <si>
    <t>POL3_0</t>
  </si>
  <si>
    <t>chodník:48+25</t>
  </si>
  <si>
    <t>592451151R</t>
  </si>
  <si>
    <t>Dlažba SLP skladba 20x10x6 cm červená, dlažba pro nevidomé</t>
  </si>
  <si>
    <t>varovné pásy:1,5+1,0</t>
  </si>
  <si>
    <t>596215040R00</t>
  </si>
  <si>
    <t>Kladení zámkové dlažby tl. 8 cm do drtě tl. 4 cm</t>
  </si>
  <si>
    <t>vjezdy:29</t>
  </si>
  <si>
    <t>varovné pásy u vjezdů:3</t>
  </si>
  <si>
    <t>592451170R</t>
  </si>
  <si>
    <t>Dlažba 20x10x8 cm přírodní</t>
  </si>
  <si>
    <t>vjezdy:19+5+5</t>
  </si>
  <si>
    <t>592451158R</t>
  </si>
  <si>
    <t>Dlažba SLP skladba 20x10x8 cm červená, dlažba pro nevidomé</t>
  </si>
  <si>
    <t>varovné pásy u vjezdů:1,5+1,5</t>
  </si>
  <si>
    <t>572952112R00</t>
  </si>
  <si>
    <t>Vyspravení krytu po překopu asf.betonem tl.do 7 cm</t>
  </si>
  <si>
    <t>napojení na vozovku místní komunikace ul. Školní:1,5+2+1</t>
  </si>
  <si>
    <t>599141111R00</t>
  </si>
  <si>
    <t>Vyplnění spár živičnou zálivkou</t>
  </si>
  <si>
    <t>napojení na stávající vozovku:11,5</t>
  </si>
  <si>
    <t>596100041RA0</t>
  </si>
  <si>
    <t>Chodník z dlažby betonové, podklad štěrkopísek, oprava</t>
  </si>
  <si>
    <t>předláždění stávajících chodníků dotčených stavbou:4</t>
  </si>
  <si>
    <t>899331111R00</t>
  </si>
  <si>
    <t>Výšková úprava vstupu do 20 cm, zvýšení / snížení poklopu</t>
  </si>
  <si>
    <t>kus</t>
  </si>
  <si>
    <t>899431111R00</t>
  </si>
  <si>
    <t>Výšková úprava do 20 cm, zvýšení / snížení krytu šoupěte</t>
  </si>
  <si>
    <t>3</t>
  </si>
  <si>
    <t>919735112R00</t>
  </si>
  <si>
    <t>Řezání stávajícího živičného krytu tl. 5 - 10 cm</t>
  </si>
  <si>
    <t>napojení na vozovku místní komunikace ul. Školní:8,5+3</t>
  </si>
  <si>
    <t>917862111RV3</t>
  </si>
  <si>
    <t>Osazení stojat. obrub.bet. s opěrou,lože z C 16/20, včetně obrubníku nájezdového 1000/150/150</t>
  </si>
  <si>
    <t>silniční obrubníky - nájezdové:3,5+8+2,5</t>
  </si>
  <si>
    <t>917862111RV4</t>
  </si>
  <si>
    <t>Osazení stojat. obrub.bet. s opěrou,lože z C 16/20, vč.obrub.nájezd.náběh.1000/150/150-250</t>
  </si>
  <si>
    <t>silniční obrubníky - přechodové:5</t>
  </si>
  <si>
    <t>916661111RT5</t>
  </si>
  <si>
    <t>Osazení park. obrubníků do lože z C 16/20 s opěrou, včetně obrubníku 80x250x1000 mm</t>
  </si>
  <si>
    <t>Lože z betonu prostého C 16/20 tl. 80 až 100 mm.</t>
  </si>
  <si>
    <t>chodníkové obrubníky:24+5+15+43</t>
  </si>
  <si>
    <t>939431111R00</t>
  </si>
  <si>
    <t>Výměna kanaliz.poklopu, včetně dodání poklopu</t>
  </si>
  <si>
    <t>979082213R00</t>
  </si>
  <si>
    <t>Vodorovná doprava suti po suchu do 1 km</t>
  </si>
  <si>
    <t>979990103R00</t>
  </si>
  <si>
    <t>Poplatek za skládku suti - beton do 30x30 cm</t>
  </si>
  <si>
    <t>4,455+14,74+15,456</t>
  </si>
  <si>
    <t>998223011R00</t>
  </si>
  <si>
    <t>Přesun hmot, pozemní komunikace, kryt dlážděný</t>
  </si>
  <si>
    <t>soubor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</si>
  <si>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</si>
  <si>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</si>
  <si>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</si>
  <si>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</si>
  <si>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</si>
  <si>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</si>
  <si>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</si>
  <si>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</si>
  <si>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</si>
  <si>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</si>
  <si>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</si>
  <si>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</si>
  <si>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</si>
  <si>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</si>
  <si>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</si>
  <si>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004111010R</t>
  </si>
  <si>
    <t>Průzkumné práce, laboratorní zkoušky, zkoušky únosnosti</t>
  </si>
  <si>
    <t/>
  </si>
  <si>
    <t>SUM</t>
  </si>
  <si>
    <t>POPUZIV</t>
  </si>
  <si>
    <t>END</t>
  </si>
  <si>
    <t>Soupis prací</t>
  </si>
  <si>
    <t>předpoklad skládka  (cca 10 km):10,5</t>
  </si>
  <si>
    <t>předpoklad skládka  (cca 10 km):12,9</t>
  </si>
  <si>
    <t>předpoklad skládka  (cca 10 km):34,651</t>
  </si>
  <si>
    <t>Ve všech listech tohoto souboru můžete měnit pouze buňky s modrým pozadím. Jedná se o tyto údaje : 
- údaje o firmě
- jednotkové ceny položek zadané na maximálně dvě desetinná místa
- uveďte, s využitím které cenové soustavy jste položkový rozpočet nacenili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</si>
</sst>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E9" sqref="E9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256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8" zoomScaleNormal="100" zoomScaleSheetLayoutView="75" workbookViewId="0">
      <selection activeCell="C50" sqref="C50:E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252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39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43</v>
      </c>
      <c r="C3" s="84"/>
      <c r="D3" s="219" t="s">
        <v>41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SUMIF(F47:F55,A16,I47:I55)+SUMIF(F47:F55,"PSU",I47:I55)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SUMIF(F47:F55,A17,I47:I55)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SUMIF(F47:F55,A18,I47:I55)</f>
        <v>0</v>
      </c>
      <c r="J18" s="210"/>
    </row>
    <row r="19" spans="1:10" ht="23.25" customHeight="1" x14ac:dyDescent="0.2">
      <c r="A19" s="141" t="s">
        <v>73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SUMIF(F47:F55,A19,I47:I55)</f>
        <v>0</v>
      </c>
      <c r="J19" s="210"/>
    </row>
    <row r="20" spans="1:10" ht="23.25" customHeight="1" x14ac:dyDescent="0.2">
      <c r="A20" s="141" t="s">
        <v>74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SUMIF(F47:F55,A20,I47:I55)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4" t="s">
        <v>45</v>
      </c>
      <c r="D39" s="235"/>
      <c r="E39" s="235"/>
      <c r="F39" s="108">
        <f>'Rozpočet Pol'!AC121</f>
        <v>0</v>
      </c>
      <c r="G39" s="109">
        <f>'Rozpočet Pol'!AD121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53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57</v>
      </c>
      <c r="C47" s="241" t="s">
        <v>58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59</v>
      </c>
      <c r="C48" s="224" t="s">
        <v>60</v>
      </c>
      <c r="D48" s="225"/>
      <c r="E48" s="225"/>
      <c r="F48" s="134" t="s">
        <v>23</v>
      </c>
      <c r="G48" s="135"/>
      <c r="H48" s="135"/>
      <c r="I48" s="223">
        <f>'Rozpočet Pol'!G51</f>
        <v>0</v>
      </c>
      <c r="J48" s="223"/>
    </row>
    <row r="49" spans="1:10" ht="25.5" customHeight="1" x14ac:dyDescent="0.2">
      <c r="A49" s="122"/>
      <c r="B49" s="124" t="s">
        <v>61</v>
      </c>
      <c r="C49" s="224" t="s">
        <v>62</v>
      </c>
      <c r="D49" s="225"/>
      <c r="E49" s="225"/>
      <c r="F49" s="134" t="s">
        <v>23</v>
      </c>
      <c r="G49" s="135"/>
      <c r="H49" s="135"/>
      <c r="I49" s="223">
        <f>'Rozpočet Pol'!G55</f>
        <v>0</v>
      </c>
      <c r="J49" s="223"/>
    </row>
    <row r="50" spans="1:10" ht="25.5" customHeight="1" x14ac:dyDescent="0.2">
      <c r="A50" s="122"/>
      <c r="B50" s="124" t="s">
        <v>63</v>
      </c>
      <c r="C50" s="224" t="s">
        <v>64</v>
      </c>
      <c r="D50" s="225"/>
      <c r="E50" s="225"/>
      <c r="F50" s="134" t="s">
        <v>23</v>
      </c>
      <c r="G50" s="135"/>
      <c r="H50" s="135"/>
      <c r="I50" s="223">
        <f>'Rozpočet Pol'!G87</f>
        <v>0</v>
      </c>
      <c r="J50" s="223"/>
    </row>
    <row r="51" spans="1:10" ht="25.5" customHeight="1" x14ac:dyDescent="0.2">
      <c r="A51" s="122"/>
      <c r="B51" s="124" t="s">
        <v>65</v>
      </c>
      <c r="C51" s="224" t="s">
        <v>66</v>
      </c>
      <c r="D51" s="225"/>
      <c r="E51" s="225"/>
      <c r="F51" s="134" t="s">
        <v>23</v>
      </c>
      <c r="G51" s="135"/>
      <c r="H51" s="135"/>
      <c r="I51" s="223">
        <f>'Rozpočet Pol'!G92</f>
        <v>0</v>
      </c>
      <c r="J51" s="223"/>
    </row>
    <row r="52" spans="1:10" ht="25.5" customHeight="1" x14ac:dyDescent="0.2">
      <c r="A52" s="122"/>
      <c r="B52" s="124" t="s">
        <v>67</v>
      </c>
      <c r="C52" s="224" t="s">
        <v>68</v>
      </c>
      <c r="D52" s="225"/>
      <c r="E52" s="225"/>
      <c r="F52" s="134" t="s">
        <v>23</v>
      </c>
      <c r="G52" s="135"/>
      <c r="H52" s="135"/>
      <c r="I52" s="223">
        <f>'Rozpočet Pol'!G102</f>
        <v>0</v>
      </c>
      <c r="J52" s="223"/>
    </row>
    <row r="53" spans="1:10" ht="25.5" customHeight="1" x14ac:dyDescent="0.2">
      <c r="A53" s="122"/>
      <c r="B53" s="124" t="s">
        <v>69</v>
      </c>
      <c r="C53" s="224" t="s">
        <v>70</v>
      </c>
      <c r="D53" s="225"/>
      <c r="E53" s="225"/>
      <c r="F53" s="134" t="s">
        <v>23</v>
      </c>
      <c r="G53" s="135"/>
      <c r="H53" s="135"/>
      <c r="I53" s="223">
        <f>'Rozpočet Pol'!G104</f>
        <v>0</v>
      </c>
      <c r="J53" s="223"/>
    </row>
    <row r="54" spans="1:10" ht="25.5" customHeight="1" x14ac:dyDescent="0.2">
      <c r="A54" s="122"/>
      <c r="B54" s="124" t="s">
        <v>71</v>
      </c>
      <c r="C54" s="224" t="s">
        <v>72</v>
      </c>
      <c r="D54" s="225"/>
      <c r="E54" s="225"/>
      <c r="F54" s="134" t="s">
        <v>23</v>
      </c>
      <c r="G54" s="135"/>
      <c r="H54" s="135"/>
      <c r="I54" s="223">
        <f>'Rozpočet Pol'!G109</f>
        <v>0</v>
      </c>
      <c r="J54" s="223"/>
    </row>
    <row r="55" spans="1:10" ht="25.5" customHeight="1" x14ac:dyDescent="0.2">
      <c r="A55" s="122"/>
      <c r="B55" s="131" t="s">
        <v>73</v>
      </c>
      <c r="C55" s="244" t="s">
        <v>26</v>
      </c>
      <c r="D55" s="245"/>
      <c r="E55" s="245"/>
      <c r="F55" s="136" t="s">
        <v>73</v>
      </c>
      <c r="G55" s="137"/>
      <c r="H55" s="137"/>
      <c r="I55" s="243">
        <f>'Rozpočet Pol'!G111</f>
        <v>0</v>
      </c>
      <c r="J55" s="243"/>
    </row>
    <row r="56" spans="1:10" ht="25.5" customHeight="1" x14ac:dyDescent="0.2">
      <c r="A56" s="123"/>
      <c r="B56" s="127" t="s">
        <v>1</v>
      </c>
      <c r="C56" s="127"/>
      <c r="D56" s="128"/>
      <c r="E56" s="128"/>
      <c r="F56" s="138"/>
      <c r="G56" s="139"/>
      <c r="H56" s="139"/>
      <c r="I56" s="246">
        <f>SUM(I47:I55)</f>
        <v>0</v>
      </c>
      <c r="J56" s="24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40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1"/>
  <sheetViews>
    <sheetView workbookViewId="0">
      <selection activeCell="C104" sqref="C10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252</v>
      </c>
      <c r="B1" s="256"/>
      <c r="C1" s="256"/>
      <c r="D1" s="256"/>
      <c r="E1" s="256"/>
      <c r="F1" s="256"/>
      <c r="G1" s="256"/>
      <c r="AE1" t="s">
        <v>76</v>
      </c>
    </row>
    <row r="2" spans="1:60" ht="24.95" customHeight="1" x14ac:dyDescent="0.2">
      <c r="A2" s="145" t="s">
        <v>75</v>
      </c>
      <c r="B2" s="143"/>
      <c r="C2" s="257" t="s">
        <v>45</v>
      </c>
      <c r="D2" s="258"/>
      <c r="E2" s="258"/>
      <c r="F2" s="258"/>
      <c r="G2" s="259"/>
      <c r="AE2" t="s">
        <v>77</v>
      </c>
    </row>
    <row r="3" spans="1:60" ht="24.95" customHeight="1" x14ac:dyDescent="0.2">
      <c r="A3" s="146" t="s">
        <v>7</v>
      </c>
      <c r="B3" s="144"/>
      <c r="C3" s="260" t="s">
        <v>41</v>
      </c>
      <c r="D3" s="261"/>
      <c r="E3" s="261"/>
      <c r="F3" s="261"/>
      <c r="G3" s="262"/>
      <c r="AE3" t="s">
        <v>78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79</v>
      </c>
    </row>
    <row r="5" spans="1:60" hidden="1" x14ac:dyDescent="0.2">
      <c r="A5" s="147" t="s">
        <v>80</v>
      </c>
      <c r="B5" s="148"/>
      <c r="C5" s="149"/>
      <c r="D5" s="150"/>
      <c r="E5" s="150"/>
      <c r="F5" s="150"/>
      <c r="G5" s="151"/>
      <c r="AE5" t="s">
        <v>81</v>
      </c>
    </row>
    <row r="7" spans="1:60" ht="38.25" x14ac:dyDescent="0.2">
      <c r="A7" s="157" t="s">
        <v>82</v>
      </c>
      <c r="B7" s="158" t="s">
        <v>83</v>
      </c>
      <c r="C7" s="158" t="s">
        <v>84</v>
      </c>
      <c r="D7" s="157" t="s">
        <v>85</v>
      </c>
      <c r="E7" s="157" t="s">
        <v>86</v>
      </c>
      <c r="F7" s="152" t="s">
        <v>87</v>
      </c>
      <c r="G7" s="174" t="s">
        <v>28</v>
      </c>
      <c r="H7" s="175" t="s">
        <v>29</v>
      </c>
      <c r="I7" s="175" t="s">
        <v>88</v>
      </c>
      <c r="J7" s="175" t="s">
        <v>30</v>
      </c>
      <c r="K7" s="175" t="s">
        <v>89</v>
      </c>
      <c r="L7" s="175" t="s">
        <v>90</v>
      </c>
      <c r="M7" s="175" t="s">
        <v>91</v>
      </c>
      <c r="N7" s="175" t="s">
        <v>92</v>
      </c>
      <c r="O7" s="175" t="s">
        <v>93</v>
      </c>
      <c r="P7" s="175" t="s">
        <v>94</v>
      </c>
      <c r="Q7" s="175" t="s">
        <v>95</v>
      </c>
      <c r="R7" s="175" t="s">
        <v>96</v>
      </c>
      <c r="S7" s="175" t="s">
        <v>97</v>
      </c>
      <c r="T7" s="175" t="s">
        <v>98</v>
      </c>
      <c r="U7" s="160" t="s">
        <v>99</v>
      </c>
    </row>
    <row r="8" spans="1:60" x14ac:dyDescent="0.2">
      <c r="A8" s="176" t="s">
        <v>100</v>
      </c>
      <c r="B8" s="177" t="s">
        <v>57</v>
      </c>
      <c r="C8" s="178" t="s">
        <v>58</v>
      </c>
      <c r="D8" s="159"/>
      <c r="E8" s="179"/>
      <c r="F8" s="180"/>
      <c r="G8" s="180">
        <f>SUMIF(AE9:AE50,"&lt;&gt;NOR",G9:G50)</f>
        <v>0</v>
      </c>
      <c r="H8" s="180"/>
      <c r="I8" s="180">
        <f>SUM(I9:I50)</f>
        <v>0</v>
      </c>
      <c r="J8" s="180"/>
      <c r="K8" s="180">
        <f>SUM(K9:K50)</f>
        <v>0</v>
      </c>
      <c r="L8" s="180"/>
      <c r="M8" s="180">
        <f>SUM(M9:M50)</f>
        <v>0</v>
      </c>
      <c r="N8" s="159"/>
      <c r="O8" s="159">
        <f>SUM(O9:O50)</f>
        <v>2.0699999999999998E-3</v>
      </c>
      <c r="P8" s="159"/>
      <c r="Q8" s="159">
        <f>SUM(Q9:Q50)</f>
        <v>34.650999999999996</v>
      </c>
      <c r="R8" s="159"/>
      <c r="S8" s="159"/>
      <c r="T8" s="176"/>
      <c r="U8" s="159">
        <f>SUM(U9:U50)</f>
        <v>59.440000000000005</v>
      </c>
      <c r="AE8" t="s">
        <v>101</v>
      </c>
    </row>
    <row r="9" spans="1:60" ht="22.5" outlineLevel="1" x14ac:dyDescent="0.2">
      <c r="A9" s="154">
        <v>1</v>
      </c>
      <c r="B9" s="161" t="s">
        <v>102</v>
      </c>
      <c r="C9" s="192" t="s">
        <v>103</v>
      </c>
      <c r="D9" s="163" t="s">
        <v>104</v>
      </c>
      <c r="E9" s="168">
        <v>16.5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0.27</v>
      </c>
      <c r="Q9" s="163">
        <f>ROUND(E9*P9,5)</f>
        <v>4.4550000000000001</v>
      </c>
      <c r="R9" s="163"/>
      <c r="S9" s="163"/>
      <c r="T9" s="164">
        <v>0.123</v>
      </c>
      <c r="U9" s="163">
        <f>ROUND(E9*T9,2)</f>
        <v>2.0299999999999998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105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1" t="s">
        <v>106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107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 vybouráním lože, naložením na dopravní prostředek a s přemístěním hmot na skládku na vzdálenost do 1 km.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108</v>
      </c>
      <c r="D11" s="165"/>
      <c r="E11" s="169">
        <v>16.5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109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1" t="s">
        <v>110</v>
      </c>
      <c r="C12" s="192" t="s">
        <v>111</v>
      </c>
      <c r="D12" s="163" t="s">
        <v>104</v>
      </c>
      <c r="E12" s="168">
        <v>67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0.22</v>
      </c>
      <c r="Q12" s="163">
        <f>ROUND(E12*P12,5)</f>
        <v>14.74</v>
      </c>
      <c r="R12" s="163"/>
      <c r="S12" s="163"/>
      <c r="T12" s="164">
        <v>0.14299999999999999</v>
      </c>
      <c r="U12" s="163">
        <f>ROUND(E12*T12,2)</f>
        <v>9.58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105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251" t="s">
        <v>106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107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S vybouráním lože, naložením na dopravní prostředek a s přemístěním hmot na skládku na vzdálenost do 1 km.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112</v>
      </c>
      <c r="D14" s="165"/>
      <c r="E14" s="169">
        <v>67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109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3</v>
      </c>
      <c r="B15" s="161" t="s">
        <v>113</v>
      </c>
      <c r="C15" s="192" t="s">
        <v>114</v>
      </c>
      <c r="D15" s="163" t="s">
        <v>115</v>
      </c>
      <c r="E15" s="168">
        <v>112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0</v>
      </c>
      <c r="O15" s="163">
        <f>ROUND(E15*N15,5)</f>
        <v>0</v>
      </c>
      <c r="P15" s="163">
        <v>0.13800000000000001</v>
      </c>
      <c r="Q15" s="163">
        <f>ROUND(E15*P15,5)</f>
        <v>15.456</v>
      </c>
      <c r="R15" s="163"/>
      <c r="S15" s="163"/>
      <c r="T15" s="164">
        <v>0.16</v>
      </c>
      <c r="U15" s="163">
        <f>ROUND(E15*T15,2)</f>
        <v>17.920000000000002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105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/>
      <c r="B16" s="161"/>
      <c r="C16" s="251" t="s">
        <v>116</v>
      </c>
      <c r="D16" s="252"/>
      <c r="E16" s="253"/>
      <c r="F16" s="254"/>
      <c r="G16" s="255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107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6" t="str">
        <f>C16</f>
        <v>Rozebrání dlažeb, panelů s přemístěním hmot na skládku na vzdálenost do 3 m nebo s naložením na dopravní prostředek.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251" t="s">
        <v>117</v>
      </c>
      <c r="D17" s="252"/>
      <c r="E17" s="253"/>
      <c r="F17" s="254"/>
      <c r="G17" s="255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107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6" t="str">
        <f>C17</f>
        <v>Odstranění včetně podkladních vrstev.</v>
      </c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118</v>
      </c>
      <c r="D18" s="165"/>
      <c r="E18" s="169">
        <v>112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109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4</v>
      </c>
      <c r="B19" s="161" t="s">
        <v>119</v>
      </c>
      <c r="C19" s="192" t="s">
        <v>120</v>
      </c>
      <c r="D19" s="163" t="s">
        <v>121</v>
      </c>
      <c r="E19" s="168">
        <v>6.9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9.7000000000000003E-2</v>
      </c>
      <c r="U19" s="163">
        <f>ROUND(E19*T19,2)</f>
        <v>0.67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105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/>
      <c r="B20" s="161"/>
      <c r="C20" s="251" t="s">
        <v>122</v>
      </c>
      <c r="D20" s="252"/>
      <c r="E20" s="253"/>
      <c r="F20" s="254"/>
      <c r="G20" s="255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107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6" t="str">
        <f>C20</f>
        <v>Sejmutí humózní zeminy, ornice nebo lesní půdy s vodorovným přemístěním na hromady v místě upotřebení nebo na dočasné či trvalé skládky se složením.</v>
      </c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/>
      <c r="B21" s="161"/>
      <c r="C21" s="193" t="s">
        <v>123</v>
      </c>
      <c r="D21" s="165"/>
      <c r="E21" s="169">
        <v>6.9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109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5</v>
      </c>
      <c r="B22" s="161" t="s">
        <v>124</v>
      </c>
      <c r="C22" s="192" t="s">
        <v>125</v>
      </c>
      <c r="D22" s="163" t="s">
        <v>121</v>
      </c>
      <c r="E22" s="168">
        <v>10.5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0.80230000000000001</v>
      </c>
      <c r="U22" s="163">
        <f>ROUND(E22*T22,2)</f>
        <v>8.42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126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/>
      <c r="B23" s="161"/>
      <c r="C23" s="251" t="s">
        <v>127</v>
      </c>
      <c r="D23" s="252"/>
      <c r="E23" s="253"/>
      <c r="F23" s="254"/>
      <c r="G23" s="255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6" t="str">
        <f>C23</f>
        <v>S urovnáním dna do předepsaného profilu a spádu, se svislým přemístěním, s naložením na dopravní prostředek, s odvozem a uložením na skládku, bez poplatku za skládku.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193" t="s">
        <v>128</v>
      </c>
      <c r="D24" s="165"/>
      <c r="E24" s="169">
        <v>10.5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109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6</v>
      </c>
      <c r="B25" s="161" t="s">
        <v>129</v>
      </c>
      <c r="C25" s="192" t="s">
        <v>130</v>
      </c>
      <c r="D25" s="163" t="s">
        <v>121</v>
      </c>
      <c r="E25" s="168">
        <v>10.5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</v>
      </c>
      <c r="U25" s="163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126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253</v>
      </c>
      <c r="D26" s="165"/>
      <c r="E26" s="169">
        <v>10.5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109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7</v>
      </c>
      <c r="B27" s="161" t="s">
        <v>131</v>
      </c>
      <c r="C27" s="192" t="s">
        <v>132</v>
      </c>
      <c r="D27" s="163" t="s">
        <v>133</v>
      </c>
      <c r="E27" s="168">
        <v>18.375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</v>
      </c>
      <c r="U27" s="163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105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3" t="s">
        <v>134</v>
      </c>
      <c r="D28" s="165"/>
      <c r="E28" s="169">
        <v>18.375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109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8</v>
      </c>
      <c r="B29" s="161" t="s">
        <v>135</v>
      </c>
      <c r="C29" s="192" t="s">
        <v>136</v>
      </c>
      <c r="D29" s="163" t="s">
        <v>121</v>
      </c>
      <c r="E29" s="168">
        <v>12.9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0.29525000000000001</v>
      </c>
      <c r="U29" s="163">
        <f>ROUND(E29*T29,2)</f>
        <v>3.81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126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251" t="s">
        <v>137</v>
      </c>
      <c r="D30" s="252"/>
      <c r="E30" s="253"/>
      <c r="F30" s="254"/>
      <c r="G30" s="255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107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6" t="str">
        <f>C30</f>
        <v>Realizace po dohodě se zástupcem investora při nevyhovující únosnosti zemní pláně.</v>
      </c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/>
      <c r="B31" s="161"/>
      <c r="C31" s="251" t="s">
        <v>138</v>
      </c>
      <c r="D31" s="252"/>
      <c r="E31" s="253"/>
      <c r="F31" s="254"/>
      <c r="G31" s="255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107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6" t="str">
        <f>C31</f>
        <v>Nezapažené s naložením na dopravní prostředek, odvozem a uložením na skládku, bez poplatku za skládku.</v>
      </c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/>
      <c r="B32" s="161"/>
      <c r="C32" s="193" t="s">
        <v>139</v>
      </c>
      <c r="D32" s="165"/>
      <c r="E32" s="169">
        <v>12.9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109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9</v>
      </c>
      <c r="B33" s="161" t="s">
        <v>140</v>
      </c>
      <c r="C33" s="192" t="s">
        <v>141</v>
      </c>
      <c r="D33" s="163" t="s">
        <v>121</v>
      </c>
      <c r="E33" s="168">
        <v>6.45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5.8000000000000003E-2</v>
      </c>
      <c r="U33" s="163">
        <f>ROUND(E33*T33,2)</f>
        <v>0.37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105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251" t="s">
        <v>137</v>
      </c>
      <c r="D34" s="252"/>
      <c r="E34" s="253"/>
      <c r="F34" s="254"/>
      <c r="G34" s="255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107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6" t="str">
        <f>C34</f>
        <v>Realizace po dohodě se zástupcem investora při nevyhovující únosnosti zemní pláně.</v>
      </c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193" t="s">
        <v>142</v>
      </c>
      <c r="D35" s="165"/>
      <c r="E35" s="169">
        <v>6.45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109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10</v>
      </c>
      <c r="B36" s="161" t="s">
        <v>129</v>
      </c>
      <c r="C36" s="192" t="s">
        <v>130</v>
      </c>
      <c r="D36" s="163" t="s">
        <v>121</v>
      </c>
      <c r="E36" s="168">
        <v>12.9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251" t="s">
        <v>137</v>
      </c>
      <c r="D37" s="252"/>
      <c r="E37" s="253"/>
      <c r="F37" s="254"/>
      <c r="G37" s="255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6" t="str">
        <f>C37</f>
        <v>Realizace po dohodě se zástupcem investora při nevyhovující únosnosti zemní pláně.</v>
      </c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193" t="s">
        <v>254</v>
      </c>
      <c r="D38" s="165"/>
      <c r="E38" s="169">
        <v>12.9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109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11</v>
      </c>
      <c r="B39" s="161" t="s">
        <v>131</v>
      </c>
      <c r="C39" s="192" t="s">
        <v>132</v>
      </c>
      <c r="D39" s="163" t="s">
        <v>133</v>
      </c>
      <c r="E39" s="168">
        <v>22.574999999999999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</v>
      </c>
      <c r="U39" s="163">
        <f>ROUND(E39*T39,2)</f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105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251" t="s">
        <v>137</v>
      </c>
      <c r="D40" s="252"/>
      <c r="E40" s="253"/>
      <c r="F40" s="254"/>
      <c r="G40" s="255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107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6" t="str">
        <f>C40</f>
        <v>Realizace po dohodě se zástupcem investora při nevyhovující únosnosti zemní pláně.</v>
      </c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54"/>
      <c r="B41" s="161"/>
      <c r="C41" s="193" t="s">
        <v>143</v>
      </c>
      <c r="D41" s="165"/>
      <c r="E41" s="169">
        <v>22.574999999999999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109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12</v>
      </c>
      <c r="B42" s="161" t="s">
        <v>144</v>
      </c>
      <c r="C42" s="192" t="s">
        <v>145</v>
      </c>
      <c r="D42" s="163" t="s">
        <v>115</v>
      </c>
      <c r="E42" s="168">
        <v>107.5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1.7999999999999999E-2</v>
      </c>
      <c r="U42" s="163">
        <f>ROUND(E42*T42,2)</f>
        <v>1.94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105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251" t="s">
        <v>146</v>
      </c>
      <c r="D43" s="252"/>
      <c r="E43" s="253"/>
      <c r="F43" s="254"/>
      <c r="G43" s="255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107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6" t="str">
        <f>C43</f>
        <v>Vyrovnáním výškových rozdílů.</v>
      </c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147</v>
      </c>
      <c r="D44" s="165"/>
      <c r="E44" s="169">
        <v>107.5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109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13</v>
      </c>
      <c r="B45" s="161" t="s">
        <v>148</v>
      </c>
      <c r="C45" s="192" t="s">
        <v>149</v>
      </c>
      <c r="D45" s="163" t="s">
        <v>115</v>
      </c>
      <c r="E45" s="168">
        <v>69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0.153</v>
      </c>
      <c r="U45" s="163">
        <f>ROUND(E45*T45,2)</f>
        <v>10.56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105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1"/>
      <c r="C46" s="251" t="s">
        <v>150</v>
      </c>
      <c r="D46" s="252"/>
      <c r="E46" s="253"/>
      <c r="F46" s="254"/>
      <c r="G46" s="255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6" t="str">
        <f>C46</f>
        <v>Plošná úprava terénu s urovnáním povrchu, bez doplnění ornice, v hornině 1 až 4.</v>
      </c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193" t="s">
        <v>151</v>
      </c>
      <c r="D47" s="165"/>
      <c r="E47" s="169">
        <v>69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109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14</v>
      </c>
      <c r="B48" s="161" t="s">
        <v>152</v>
      </c>
      <c r="C48" s="192" t="s">
        <v>153</v>
      </c>
      <c r="D48" s="163" t="s">
        <v>115</v>
      </c>
      <c r="E48" s="168">
        <v>69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63">
        <v>3.0000000000000001E-5</v>
      </c>
      <c r="O48" s="163">
        <f>ROUND(E48*N48,5)</f>
        <v>2.0699999999999998E-3</v>
      </c>
      <c r="P48" s="163">
        <v>0</v>
      </c>
      <c r="Q48" s="163">
        <f>ROUND(E48*P48,5)</f>
        <v>0</v>
      </c>
      <c r="R48" s="163"/>
      <c r="S48" s="163"/>
      <c r="T48" s="164">
        <v>0.06</v>
      </c>
      <c r="U48" s="163">
        <f>ROUND(E48*T48,2)</f>
        <v>4.1399999999999997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126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1"/>
      <c r="C49" s="251" t="s">
        <v>154</v>
      </c>
      <c r="D49" s="252"/>
      <c r="E49" s="253"/>
      <c r="F49" s="254"/>
      <c r="G49" s="255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6" t="str">
        <f>C49</f>
        <v>Založení trávníku v rovině nebo ve svahu do 1 : 5.</v>
      </c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193" t="s">
        <v>155</v>
      </c>
      <c r="D50" s="165"/>
      <c r="E50" s="169">
        <v>69</v>
      </c>
      <c r="F50" s="172"/>
      <c r="G50" s="172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109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100</v>
      </c>
      <c r="B51" s="162" t="s">
        <v>59</v>
      </c>
      <c r="C51" s="194" t="s">
        <v>60</v>
      </c>
      <c r="D51" s="166"/>
      <c r="E51" s="170"/>
      <c r="F51" s="173"/>
      <c r="G51" s="173">
        <f>SUMIF(AE52:AE54,"&lt;&gt;NOR",G52:G54)</f>
        <v>0</v>
      </c>
      <c r="H51" s="173"/>
      <c r="I51" s="173">
        <f>SUM(I52:I54)</f>
        <v>0</v>
      </c>
      <c r="J51" s="173"/>
      <c r="K51" s="173">
        <f>SUM(K52:K54)</f>
        <v>0</v>
      </c>
      <c r="L51" s="173"/>
      <c r="M51" s="173">
        <f>SUM(M52:M54)</f>
        <v>0</v>
      </c>
      <c r="N51" s="166"/>
      <c r="O51" s="166">
        <f>SUM(O52:O54)</f>
        <v>18.33342</v>
      </c>
      <c r="P51" s="166"/>
      <c r="Q51" s="166">
        <f>SUM(Q52:Q54)</f>
        <v>0</v>
      </c>
      <c r="R51" s="166"/>
      <c r="S51" s="166"/>
      <c r="T51" s="167"/>
      <c r="U51" s="166">
        <f>SUM(U52:U54)</f>
        <v>32.92</v>
      </c>
      <c r="AE51" t="s">
        <v>101</v>
      </c>
    </row>
    <row r="52" spans="1:60" ht="22.5" outlineLevel="1" x14ac:dyDescent="0.2">
      <c r="A52" s="154">
        <v>15</v>
      </c>
      <c r="B52" s="161" t="s">
        <v>156</v>
      </c>
      <c r="C52" s="192" t="s">
        <v>157</v>
      </c>
      <c r="D52" s="163" t="s">
        <v>104</v>
      </c>
      <c r="E52" s="168">
        <v>42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0.43651000000000001</v>
      </c>
      <c r="O52" s="163">
        <f>ROUND(E52*N52,5)</f>
        <v>18.33342</v>
      </c>
      <c r="P52" s="163">
        <v>0</v>
      </c>
      <c r="Q52" s="163">
        <f>ROUND(E52*P52,5)</f>
        <v>0</v>
      </c>
      <c r="R52" s="163"/>
      <c r="S52" s="163"/>
      <c r="T52" s="164">
        <v>0.78386</v>
      </c>
      <c r="U52" s="163">
        <f>ROUND(E52*T52,2)</f>
        <v>32.92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251" t="s">
        <v>158</v>
      </c>
      <c r="D53" s="252"/>
      <c r="E53" s="253"/>
      <c r="F53" s="254"/>
      <c r="G53" s="255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6" t="str">
        <f>C53</f>
        <v>Trativody z drenážních trubek, včetně lože ze štěrkopísku a obsypu z z kameniva, bez výkopu rýhy.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193" t="s">
        <v>159</v>
      </c>
      <c r="D54" s="165"/>
      <c r="E54" s="169">
        <v>42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109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100</v>
      </c>
      <c r="B55" s="162" t="s">
        <v>61</v>
      </c>
      <c r="C55" s="194" t="s">
        <v>62</v>
      </c>
      <c r="D55" s="166"/>
      <c r="E55" s="170"/>
      <c r="F55" s="173"/>
      <c r="G55" s="173">
        <f>SUMIF(AE56:AE86,"&lt;&gt;NOR",G56:G86)</f>
        <v>0</v>
      </c>
      <c r="H55" s="173"/>
      <c r="I55" s="173">
        <f>SUM(I56:I86)</f>
        <v>0</v>
      </c>
      <c r="J55" s="173"/>
      <c r="K55" s="173">
        <f>SUM(K56:K86)</f>
        <v>0</v>
      </c>
      <c r="L55" s="173"/>
      <c r="M55" s="173">
        <f>SUM(M56:M86)</f>
        <v>0</v>
      </c>
      <c r="N55" s="166"/>
      <c r="O55" s="166">
        <f>SUM(O56:O86)</f>
        <v>109.45025999999999</v>
      </c>
      <c r="P55" s="166"/>
      <c r="Q55" s="166">
        <f>SUM(Q56:Q86)</f>
        <v>0</v>
      </c>
      <c r="R55" s="166"/>
      <c r="S55" s="166"/>
      <c r="T55" s="167"/>
      <c r="U55" s="166">
        <f>SUM(U56:U86)</f>
        <v>58.139999999999993</v>
      </c>
      <c r="AE55" t="s">
        <v>101</v>
      </c>
    </row>
    <row r="56" spans="1:60" ht="22.5" outlineLevel="1" x14ac:dyDescent="0.2">
      <c r="A56" s="154">
        <v>16</v>
      </c>
      <c r="B56" s="161" t="s">
        <v>160</v>
      </c>
      <c r="C56" s="192" t="s">
        <v>161</v>
      </c>
      <c r="D56" s="163" t="s">
        <v>115</v>
      </c>
      <c r="E56" s="168">
        <v>107.5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3">
        <v>0.30651</v>
      </c>
      <c r="O56" s="163">
        <f>ROUND(E56*N56,5)</f>
        <v>32.949829999999999</v>
      </c>
      <c r="P56" s="163">
        <v>0</v>
      </c>
      <c r="Q56" s="163">
        <f>ROUND(E56*P56,5)</f>
        <v>0</v>
      </c>
      <c r="R56" s="163"/>
      <c r="S56" s="163"/>
      <c r="T56" s="164">
        <v>2.5000000000000001E-2</v>
      </c>
      <c r="U56" s="163">
        <f>ROUND(E56*T56,2)</f>
        <v>2.69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105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251" t="s">
        <v>137</v>
      </c>
      <c r="D57" s="252"/>
      <c r="E57" s="253"/>
      <c r="F57" s="254"/>
      <c r="G57" s="255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6" t="str">
        <f>C57</f>
        <v>Realizace po dohodě se zástupcem investora při nevyhovující únosnosti zemní pláně.</v>
      </c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251" t="s">
        <v>162</v>
      </c>
      <c r="D58" s="252"/>
      <c r="E58" s="253"/>
      <c r="F58" s="254"/>
      <c r="G58" s="255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107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6" t="str">
        <f>C58</f>
        <v>Bez dilatačních spár, s rozprostřením a zhutněním.</v>
      </c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1"/>
      <c r="C59" s="193" t="s">
        <v>163</v>
      </c>
      <c r="D59" s="165"/>
      <c r="E59" s="169">
        <v>107.5</v>
      </c>
      <c r="F59" s="172"/>
      <c r="G59" s="172"/>
      <c r="H59" s="172"/>
      <c r="I59" s="172"/>
      <c r="J59" s="172"/>
      <c r="K59" s="172"/>
      <c r="L59" s="172"/>
      <c r="M59" s="172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109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17</v>
      </c>
      <c r="B60" s="161" t="s">
        <v>164</v>
      </c>
      <c r="C60" s="192" t="s">
        <v>165</v>
      </c>
      <c r="D60" s="163" t="s">
        <v>115</v>
      </c>
      <c r="E60" s="168">
        <v>32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63">
        <v>0.378</v>
      </c>
      <c r="O60" s="163">
        <f>ROUND(E60*N60,5)</f>
        <v>12.096</v>
      </c>
      <c r="P60" s="163">
        <v>0</v>
      </c>
      <c r="Q60" s="163">
        <f>ROUND(E60*P60,5)</f>
        <v>0</v>
      </c>
      <c r="R60" s="163"/>
      <c r="S60" s="163"/>
      <c r="T60" s="164">
        <v>2.5999999999999999E-2</v>
      </c>
      <c r="U60" s="163">
        <f>ROUND(E60*T60,2)</f>
        <v>0.83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105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1"/>
      <c r="C61" s="193" t="s">
        <v>166</v>
      </c>
      <c r="D61" s="165"/>
      <c r="E61" s="169">
        <v>32</v>
      </c>
      <c r="F61" s="172"/>
      <c r="G61" s="172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109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18</v>
      </c>
      <c r="B62" s="161" t="s">
        <v>167</v>
      </c>
      <c r="C62" s="192" t="s">
        <v>168</v>
      </c>
      <c r="D62" s="163" t="s">
        <v>115</v>
      </c>
      <c r="E62" s="168">
        <v>107.5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63">
        <v>0.378</v>
      </c>
      <c r="O62" s="163">
        <f>ROUND(E62*N62,5)</f>
        <v>40.634999999999998</v>
      </c>
      <c r="P62" s="163">
        <v>0</v>
      </c>
      <c r="Q62" s="163">
        <f>ROUND(E62*P62,5)</f>
        <v>0</v>
      </c>
      <c r="R62" s="163"/>
      <c r="S62" s="163"/>
      <c r="T62" s="164">
        <v>2.5999999999999999E-2</v>
      </c>
      <c r="U62" s="163">
        <f>ROUND(E62*T62,2)</f>
        <v>2.8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105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193" t="s">
        <v>169</v>
      </c>
      <c r="D63" s="165"/>
      <c r="E63" s="169">
        <v>75.5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109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1"/>
      <c r="C64" s="193" t="s">
        <v>170</v>
      </c>
      <c r="D64" s="165"/>
      <c r="E64" s="169">
        <v>32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109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19</v>
      </c>
      <c r="B65" s="161" t="s">
        <v>171</v>
      </c>
      <c r="C65" s="192" t="s">
        <v>172</v>
      </c>
      <c r="D65" s="163" t="s">
        <v>115</v>
      </c>
      <c r="E65" s="168">
        <v>75.5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5.5449999999999999E-2</v>
      </c>
      <c r="O65" s="163">
        <f>ROUND(E65*N65,5)</f>
        <v>4.1864800000000004</v>
      </c>
      <c r="P65" s="163">
        <v>0</v>
      </c>
      <c r="Q65" s="163">
        <f>ROUND(E65*P65,5)</f>
        <v>0</v>
      </c>
      <c r="R65" s="163"/>
      <c r="S65" s="163"/>
      <c r="T65" s="164">
        <v>0.442</v>
      </c>
      <c r="U65" s="163">
        <f>ROUND(E65*T65,2)</f>
        <v>33.369999999999997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105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/>
      <c r="B66" s="161"/>
      <c r="C66" s="251" t="s">
        <v>173</v>
      </c>
      <c r="D66" s="252"/>
      <c r="E66" s="253"/>
      <c r="F66" s="254"/>
      <c r="G66" s="255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107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6" t="str">
        <f>C66</f>
        <v>S provedením lože z kameniva drceného, s vyplněním spár, s dvojitým hutněním vibrováním, a se smetením přebytečného materiálu na krajnici. S dodáním hmot pro lože a výplň spár.</v>
      </c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1"/>
      <c r="C67" s="193" t="s">
        <v>174</v>
      </c>
      <c r="D67" s="165"/>
      <c r="E67" s="169">
        <v>73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109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175</v>
      </c>
      <c r="D68" s="165"/>
      <c r="E68" s="169">
        <v>2.5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109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20</v>
      </c>
      <c r="B69" s="161" t="s">
        <v>176</v>
      </c>
      <c r="C69" s="192" t="s">
        <v>177</v>
      </c>
      <c r="D69" s="163" t="s">
        <v>115</v>
      </c>
      <c r="E69" s="168">
        <v>73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0.129</v>
      </c>
      <c r="O69" s="163">
        <f>ROUND(E69*N69,5)</f>
        <v>9.4169999999999998</v>
      </c>
      <c r="P69" s="163">
        <v>0</v>
      </c>
      <c r="Q69" s="163">
        <f>ROUND(E69*P69,5)</f>
        <v>0</v>
      </c>
      <c r="R69" s="163"/>
      <c r="S69" s="163"/>
      <c r="T69" s="164">
        <v>0</v>
      </c>
      <c r="U69" s="163">
        <f>ROUND(E69*T69,2)</f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178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193" t="s">
        <v>179</v>
      </c>
      <c r="D70" s="165"/>
      <c r="E70" s="169">
        <v>73</v>
      </c>
      <c r="F70" s="172"/>
      <c r="G70" s="172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109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>
        <v>21</v>
      </c>
      <c r="B71" s="161" t="s">
        <v>180</v>
      </c>
      <c r="C71" s="192" t="s">
        <v>181</v>
      </c>
      <c r="D71" s="163" t="s">
        <v>115</v>
      </c>
      <c r="E71" s="168">
        <v>2.5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63">
        <v>0.13150000000000001</v>
      </c>
      <c r="O71" s="163">
        <f>ROUND(E71*N71,5)</f>
        <v>0.32874999999999999</v>
      </c>
      <c r="P71" s="163">
        <v>0</v>
      </c>
      <c r="Q71" s="163">
        <f>ROUND(E71*P71,5)</f>
        <v>0</v>
      </c>
      <c r="R71" s="163"/>
      <c r="S71" s="163"/>
      <c r="T71" s="164">
        <v>0</v>
      </c>
      <c r="U71" s="163">
        <f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178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1"/>
      <c r="C72" s="193" t="s">
        <v>182</v>
      </c>
      <c r="D72" s="165"/>
      <c r="E72" s="169">
        <v>2.5</v>
      </c>
      <c r="F72" s="172"/>
      <c r="G72" s="172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109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22</v>
      </c>
      <c r="B73" s="161" t="s">
        <v>183</v>
      </c>
      <c r="C73" s="192" t="s">
        <v>184</v>
      </c>
      <c r="D73" s="163" t="s">
        <v>115</v>
      </c>
      <c r="E73" s="168">
        <v>32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3">
        <v>7.3899999999999993E-2</v>
      </c>
      <c r="O73" s="163">
        <f>ROUND(E73*N73,5)</f>
        <v>2.3647999999999998</v>
      </c>
      <c r="P73" s="163">
        <v>0</v>
      </c>
      <c r="Q73" s="163">
        <f>ROUND(E73*P73,5)</f>
        <v>0</v>
      </c>
      <c r="R73" s="163"/>
      <c r="S73" s="163"/>
      <c r="T73" s="164">
        <v>0.47799999999999998</v>
      </c>
      <c r="U73" s="163">
        <f>ROUND(E73*T73,2)</f>
        <v>15.3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105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54"/>
      <c r="B74" s="161"/>
      <c r="C74" s="251" t="s">
        <v>173</v>
      </c>
      <c r="D74" s="252"/>
      <c r="E74" s="253"/>
      <c r="F74" s="254"/>
      <c r="G74" s="255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107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6" t="str">
        <f>C74</f>
        <v>S provedením lože z kameniva drceného, s vyplněním spár, s dvojitým hutněním vibrováním, a se smetením přebytečného materiálu na krajnici. S dodáním hmot pro lože a výplň spár.</v>
      </c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1"/>
      <c r="C75" s="193" t="s">
        <v>185</v>
      </c>
      <c r="D75" s="165"/>
      <c r="E75" s="169">
        <v>29</v>
      </c>
      <c r="F75" s="172"/>
      <c r="G75" s="172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109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186</v>
      </c>
      <c r="D76" s="165"/>
      <c r="E76" s="169">
        <v>3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109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23</v>
      </c>
      <c r="B77" s="161" t="s">
        <v>187</v>
      </c>
      <c r="C77" s="192" t="s">
        <v>188</v>
      </c>
      <c r="D77" s="163" t="s">
        <v>115</v>
      </c>
      <c r="E77" s="168">
        <v>29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0.17244999999999999</v>
      </c>
      <c r="O77" s="163">
        <f>ROUND(E77*N77,5)</f>
        <v>5.0010500000000002</v>
      </c>
      <c r="P77" s="163">
        <v>0</v>
      </c>
      <c r="Q77" s="163">
        <f>ROUND(E77*P77,5)</f>
        <v>0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178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193" t="s">
        <v>189</v>
      </c>
      <c r="D78" s="165"/>
      <c r="E78" s="169">
        <v>29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109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54">
        <v>24</v>
      </c>
      <c r="B79" s="161" t="s">
        <v>190</v>
      </c>
      <c r="C79" s="192" t="s">
        <v>191</v>
      </c>
      <c r="D79" s="163" t="s">
        <v>115</v>
      </c>
      <c r="E79" s="168">
        <v>3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0.17824000000000001</v>
      </c>
      <c r="O79" s="163">
        <f>ROUND(E79*N79,5)</f>
        <v>0.53471999999999997</v>
      </c>
      <c r="P79" s="163">
        <v>0</v>
      </c>
      <c r="Q79" s="163">
        <f>ROUND(E79*P79,5)</f>
        <v>0</v>
      </c>
      <c r="R79" s="163"/>
      <c r="S79" s="163"/>
      <c r="T79" s="164">
        <v>0</v>
      </c>
      <c r="U79" s="163">
        <f>ROUND(E79*T79,2)</f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178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193" t="s">
        <v>192</v>
      </c>
      <c r="D80" s="165"/>
      <c r="E80" s="169">
        <v>3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109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25</v>
      </c>
      <c r="B81" s="161" t="s">
        <v>193</v>
      </c>
      <c r="C81" s="192" t="s">
        <v>194</v>
      </c>
      <c r="D81" s="163" t="s">
        <v>115</v>
      </c>
      <c r="E81" s="168">
        <v>4.5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63">
        <v>0.15382000000000001</v>
      </c>
      <c r="O81" s="163">
        <f>ROUND(E81*N81,5)</f>
        <v>0.69218999999999997</v>
      </c>
      <c r="P81" s="163">
        <v>0</v>
      </c>
      <c r="Q81" s="163">
        <f>ROUND(E81*P81,5)</f>
        <v>0</v>
      </c>
      <c r="R81" s="163"/>
      <c r="S81" s="163"/>
      <c r="T81" s="164">
        <v>0.123</v>
      </c>
      <c r="U81" s="163">
        <f>ROUND(E81*T81,2)</f>
        <v>0.55000000000000004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105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/>
      <c r="B82" s="161"/>
      <c r="C82" s="193" t="s">
        <v>195</v>
      </c>
      <c r="D82" s="165"/>
      <c r="E82" s="169">
        <v>4.5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109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26</v>
      </c>
      <c r="B83" s="161" t="s">
        <v>196</v>
      </c>
      <c r="C83" s="192" t="s">
        <v>197</v>
      </c>
      <c r="D83" s="163" t="s">
        <v>104</v>
      </c>
      <c r="E83" s="168">
        <v>11.5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63">
        <v>3.5999999999999999E-3</v>
      </c>
      <c r="O83" s="163">
        <f>ROUND(E83*N83,5)</f>
        <v>4.1399999999999999E-2</v>
      </c>
      <c r="P83" s="163">
        <v>0</v>
      </c>
      <c r="Q83" s="163">
        <f>ROUND(E83*P83,5)</f>
        <v>0</v>
      </c>
      <c r="R83" s="163"/>
      <c r="S83" s="163"/>
      <c r="T83" s="164">
        <v>4.5999999999999999E-2</v>
      </c>
      <c r="U83" s="163">
        <f>ROUND(E83*T83,2)</f>
        <v>0.53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105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1"/>
      <c r="C84" s="193" t="s">
        <v>198</v>
      </c>
      <c r="D84" s="165"/>
      <c r="E84" s="169">
        <v>11.5</v>
      </c>
      <c r="F84" s="172"/>
      <c r="G84" s="172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109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54">
        <v>27</v>
      </c>
      <c r="B85" s="161" t="s">
        <v>199</v>
      </c>
      <c r="C85" s="192" t="s">
        <v>200</v>
      </c>
      <c r="D85" s="163" t="s">
        <v>115</v>
      </c>
      <c r="E85" s="168">
        <v>4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63">
        <v>0.30076000000000003</v>
      </c>
      <c r="O85" s="163">
        <f>ROUND(E85*N85,5)</f>
        <v>1.2030400000000001</v>
      </c>
      <c r="P85" s="163">
        <v>0</v>
      </c>
      <c r="Q85" s="163">
        <f>ROUND(E85*P85,5)</f>
        <v>0</v>
      </c>
      <c r="R85" s="163"/>
      <c r="S85" s="163"/>
      <c r="T85" s="164">
        <v>0.51829999999999998</v>
      </c>
      <c r="U85" s="163">
        <f>ROUND(E85*T85,2)</f>
        <v>2.0699999999999998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126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/>
      <c r="B86" s="161"/>
      <c r="C86" s="193" t="s">
        <v>201</v>
      </c>
      <c r="D86" s="165"/>
      <c r="E86" s="169">
        <v>4</v>
      </c>
      <c r="F86" s="172"/>
      <c r="G86" s="172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109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x14ac:dyDescent="0.2">
      <c r="A87" s="155" t="s">
        <v>100</v>
      </c>
      <c r="B87" s="162" t="s">
        <v>63</v>
      </c>
      <c r="C87" s="194" t="s">
        <v>64</v>
      </c>
      <c r="D87" s="166"/>
      <c r="E87" s="170"/>
      <c r="F87" s="173"/>
      <c r="G87" s="173">
        <f>SUMIF(AE88:AE91,"&lt;&gt;NOR",G88:G91)</f>
        <v>0</v>
      </c>
      <c r="H87" s="173"/>
      <c r="I87" s="173">
        <f>SUM(I88:I91)</f>
        <v>0</v>
      </c>
      <c r="J87" s="173"/>
      <c r="K87" s="173">
        <f>SUM(K88:K91)</f>
        <v>0</v>
      </c>
      <c r="L87" s="173"/>
      <c r="M87" s="173">
        <f>SUM(M88:M91)</f>
        <v>0</v>
      </c>
      <c r="N87" s="166"/>
      <c r="O87" s="166">
        <f>SUM(O88:O91)</f>
        <v>1.3786399999999999</v>
      </c>
      <c r="P87" s="166"/>
      <c r="Q87" s="166">
        <f>SUM(Q88:Q91)</f>
        <v>0</v>
      </c>
      <c r="R87" s="166"/>
      <c r="S87" s="166"/>
      <c r="T87" s="167"/>
      <c r="U87" s="166">
        <f>SUM(U88:U91)</f>
        <v>8.4700000000000006</v>
      </c>
      <c r="AE87" t="s">
        <v>101</v>
      </c>
    </row>
    <row r="88" spans="1:60" ht="22.5" outlineLevel="1" x14ac:dyDescent="0.2">
      <c r="A88" s="154">
        <v>28</v>
      </c>
      <c r="B88" s="161" t="s">
        <v>202</v>
      </c>
      <c r="C88" s="192" t="s">
        <v>203</v>
      </c>
      <c r="D88" s="163" t="s">
        <v>204</v>
      </c>
      <c r="E88" s="168">
        <v>1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21</v>
      </c>
      <c r="M88" s="172">
        <f>G88*(1+L88/100)</f>
        <v>0</v>
      </c>
      <c r="N88" s="163">
        <v>0.43093999999999999</v>
      </c>
      <c r="O88" s="163">
        <f>ROUND(E88*N88,5)</f>
        <v>0.43093999999999999</v>
      </c>
      <c r="P88" s="163">
        <v>0</v>
      </c>
      <c r="Q88" s="163">
        <f>ROUND(E88*P88,5)</f>
        <v>0</v>
      </c>
      <c r="R88" s="163"/>
      <c r="S88" s="163"/>
      <c r="T88" s="164">
        <v>3.8170000000000002</v>
      </c>
      <c r="U88" s="163">
        <f>ROUND(E88*T88,2)</f>
        <v>3.82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105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1"/>
      <c r="C89" s="193" t="s">
        <v>57</v>
      </c>
      <c r="D89" s="165"/>
      <c r="E89" s="169">
        <v>1</v>
      </c>
      <c r="F89" s="172"/>
      <c r="G89" s="172"/>
      <c r="H89" s="172"/>
      <c r="I89" s="172"/>
      <c r="J89" s="172"/>
      <c r="K89" s="172"/>
      <c r="L89" s="172"/>
      <c r="M89" s="172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109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54">
        <v>29</v>
      </c>
      <c r="B90" s="161" t="s">
        <v>205</v>
      </c>
      <c r="C90" s="192" t="s">
        <v>206</v>
      </c>
      <c r="D90" s="163" t="s">
        <v>204</v>
      </c>
      <c r="E90" s="168">
        <v>3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63">
        <v>0.31590000000000001</v>
      </c>
      <c r="O90" s="163">
        <f>ROUND(E90*N90,5)</f>
        <v>0.94769999999999999</v>
      </c>
      <c r="P90" s="163">
        <v>0</v>
      </c>
      <c r="Q90" s="163">
        <f>ROUND(E90*P90,5)</f>
        <v>0</v>
      </c>
      <c r="R90" s="163"/>
      <c r="S90" s="163"/>
      <c r="T90" s="164">
        <v>1.5509999999999999</v>
      </c>
      <c r="U90" s="163">
        <f>ROUND(E90*T90,2)</f>
        <v>4.6500000000000004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105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1"/>
      <c r="C91" s="193" t="s">
        <v>207</v>
      </c>
      <c r="D91" s="165"/>
      <c r="E91" s="169">
        <v>3</v>
      </c>
      <c r="F91" s="172"/>
      <c r="G91" s="172"/>
      <c r="H91" s="172"/>
      <c r="I91" s="172"/>
      <c r="J91" s="172"/>
      <c r="K91" s="172"/>
      <c r="L91" s="172"/>
      <c r="M91" s="172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109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">
      <c r="A92" s="155" t="s">
        <v>100</v>
      </c>
      <c r="B92" s="162" t="s">
        <v>65</v>
      </c>
      <c r="C92" s="194" t="s">
        <v>66</v>
      </c>
      <c r="D92" s="166"/>
      <c r="E92" s="170"/>
      <c r="F92" s="173"/>
      <c r="G92" s="173">
        <f>SUMIF(AE93:AE101,"&lt;&gt;NOR",G93:G101)</f>
        <v>0</v>
      </c>
      <c r="H92" s="173"/>
      <c r="I92" s="173">
        <f>SUM(I93:I101)</f>
        <v>0</v>
      </c>
      <c r="J92" s="173"/>
      <c r="K92" s="173">
        <f>SUM(K93:K101)</f>
        <v>0</v>
      </c>
      <c r="L92" s="173"/>
      <c r="M92" s="173">
        <f>SUM(M93:M101)</f>
        <v>0</v>
      </c>
      <c r="N92" s="166"/>
      <c r="O92" s="166">
        <f>SUM(O93:O101)</f>
        <v>20.483029999999999</v>
      </c>
      <c r="P92" s="166"/>
      <c r="Q92" s="166">
        <f>SUM(Q93:Q101)</f>
        <v>0</v>
      </c>
      <c r="R92" s="166"/>
      <c r="S92" s="166"/>
      <c r="T92" s="167"/>
      <c r="U92" s="166">
        <f>SUM(U93:U101)</f>
        <v>19.690000000000001</v>
      </c>
      <c r="AE92" t="s">
        <v>101</v>
      </c>
    </row>
    <row r="93" spans="1:60" outlineLevel="1" x14ac:dyDescent="0.2">
      <c r="A93" s="154">
        <v>30</v>
      </c>
      <c r="B93" s="161" t="s">
        <v>208</v>
      </c>
      <c r="C93" s="192" t="s">
        <v>209</v>
      </c>
      <c r="D93" s="163" t="s">
        <v>104</v>
      </c>
      <c r="E93" s="168">
        <v>11.5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63">
        <v>0</v>
      </c>
      <c r="O93" s="163">
        <f>ROUND(E93*N93,5)</f>
        <v>0</v>
      </c>
      <c r="P93" s="163">
        <v>0</v>
      </c>
      <c r="Q93" s="163">
        <f>ROUND(E93*P93,5)</f>
        <v>0</v>
      </c>
      <c r="R93" s="163"/>
      <c r="S93" s="163"/>
      <c r="T93" s="164">
        <v>3.6999999999999998E-2</v>
      </c>
      <c r="U93" s="163">
        <f>ROUND(E93*T93,2)</f>
        <v>0.43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105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/>
      <c r="B94" s="161"/>
      <c r="C94" s="193" t="s">
        <v>210</v>
      </c>
      <c r="D94" s="165"/>
      <c r="E94" s="169">
        <v>11.5</v>
      </c>
      <c r="F94" s="172"/>
      <c r="G94" s="172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109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54">
        <v>31</v>
      </c>
      <c r="B95" s="161" t="s">
        <v>211</v>
      </c>
      <c r="C95" s="192" t="s">
        <v>212</v>
      </c>
      <c r="D95" s="163" t="s">
        <v>104</v>
      </c>
      <c r="E95" s="168">
        <v>14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63">
        <v>0.19520000000000001</v>
      </c>
      <c r="O95" s="163">
        <f>ROUND(E95*N95,5)</f>
        <v>2.7328000000000001</v>
      </c>
      <c r="P95" s="163">
        <v>0</v>
      </c>
      <c r="Q95" s="163">
        <f>ROUND(E95*P95,5)</f>
        <v>0</v>
      </c>
      <c r="R95" s="163"/>
      <c r="S95" s="163"/>
      <c r="T95" s="164">
        <v>0.27200000000000002</v>
      </c>
      <c r="U95" s="163">
        <f>ROUND(E95*T95,2)</f>
        <v>3.81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105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193" t="s">
        <v>213</v>
      </c>
      <c r="D96" s="165"/>
      <c r="E96" s="169">
        <v>14</v>
      </c>
      <c r="F96" s="172"/>
      <c r="G96" s="172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109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>
        <v>32</v>
      </c>
      <c r="B97" s="161" t="s">
        <v>214</v>
      </c>
      <c r="C97" s="192" t="s">
        <v>215</v>
      </c>
      <c r="D97" s="163" t="s">
        <v>104</v>
      </c>
      <c r="E97" s="168">
        <v>5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63">
        <v>0.21115999999999999</v>
      </c>
      <c r="O97" s="163">
        <f>ROUND(E97*N97,5)</f>
        <v>1.0558000000000001</v>
      </c>
      <c r="P97" s="163">
        <v>0</v>
      </c>
      <c r="Q97" s="163">
        <f>ROUND(E97*P97,5)</f>
        <v>0</v>
      </c>
      <c r="R97" s="163"/>
      <c r="S97" s="163"/>
      <c r="T97" s="164">
        <v>0.27200000000000002</v>
      </c>
      <c r="U97" s="163">
        <f>ROUND(E97*T97,2)</f>
        <v>1.36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105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216</v>
      </c>
      <c r="D98" s="165"/>
      <c r="E98" s="169">
        <v>5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109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54">
        <v>33</v>
      </c>
      <c r="B99" s="161" t="s">
        <v>217</v>
      </c>
      <c r="C99" s="192" t="s">
        <v>218</v>
      </c>
      <c r="D99" s="163" t="s">
        <v>104</v>
      </c>
      <c r="E99" s="168">
        <v>87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63">
        <v>0.19189000000000001</v>
      </c>
      <c r="O99" s="163">
        <f>ROUND(E99*N99,5)</f>
        <v>16.694430000000001</v>
      </c>
      <c r="P99" s="163">
        <v>0</v>
      </c>
      <c r="Q99" s="163">
        <f>ROUND(E99*P99,5)</f>
        <v>0</v>
      </c>
      <c r="R99" s="163"/>
      <c r="S99" s="163"/>
      <c r="T99" s="164">
        <v>0.16200000000000001</v>
      </c>
      <c r="U99" s="163">
        <f>ROUND(E99*T99,2)</f>
        <v>14.09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105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1"/>
      <c r="C100" s="251" t="s">
        <v>219</v>
      </c>
      <c r="D100" s="252"/>
      <c r="E100" s="253"/>
      <c r="F100" s="254"/>
      <c r="G100" s="255"/>
      <c r="H100" s="172"/>
      <c r="I100" s="172"/>
      <c r="J100" s="172"/>
      <c r="K100" s="172"/>
      <c r="L100" s="172"/>
      <c r="M100" s="172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107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6" t="str">
        <f>C100</f>
        <v>Lože z betonu prostého C 16/20 tl. 80 až 100 mm.</v>
      </c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1"/>
      <c r="C101" s="193" t="s">
        <v>220</v>
      </c>
      <c r="D101" s="165"/>
      <c r="E101" s="169">
        <v>87</v>
      </c>
      <c r="F101" s="172"/>
      <c r="G101" s="172"/>
      <c r="H101" s="172"/>
      <c r="I101" s="172"/>
      <c r="J101" s="172"/>
      <c r="K101" s="172"/>
      <c r="L101" s="172"/>
      <c r="M101" s="172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109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x14ac:dyDescent="0.2">
      <c r="A102" s="155" t="s">
        <v>100</v>
      </c>
      <c r="B102" s="162" t="s">
        <v>67</v>
      </c>
      <c r="C102" s="194" t="s">
        <v>68</v>
      </c>
      <c r="D102" s="166"/>
      <c r="E102" s="170"/>
      <c r="F102" s="173"/>
      <c r="G102" s="173">
        <f>SUMIF(AE103:AE103,"&lt;&gt;NOR",G103:G103)</f>
        <v>0</v>
      </c>
      <c r="H102" s="173"/>
      <c r="I102" s="173">
        <f>SUM(I103:I103)</f>
        <v>0</v>
      </c>
      <c r="J102" s="173"/>
      <c r="K102" s="173">
        <f>SUM(K103:K103)</f>
        <v>0</v>
      </c>
      <c r="L102" s="173"/>
      <c r="M102" s="173">
        <f>SUM(M103:M103)</f>
        <v>0</v>
      </c>
      <c r="N102" s="166"/>
      <c r="O102" s="166">
        <f>SUM(O103:O103)</f>
        <v>0.46940999999999999</v>
      </c>
      <c r="P102" s="166"/>
      <c r="Q102" s="166">
        <f>SUM(Q103:Q103)</f>
        <v>0.32075999999999999</v>
      </c>
      <c r="R102" s="166"/>
      <c r="S102" s="166"/>
      <c r="T102" s="167"/>
      <c r="U102" s="166">
        <f>SUM(U103:U103)</f>
        <v>3.4</v>
      </c>
      <c r="AE102" t="s">
        <v>101</v>
      </c>
    </row>
    <row r="103" spans="1:60" outlineLevel="1" x14ac:dyDescent="0.2">
      <c r="A103" s="154">
        <v>34</v>
      </c>
      <c r="B103" s="161" t="s">
        <v>221</v>
      </c>
      <c r="C103" s="192" t="s">
        <v>222</v>
      </c>
      <c r="D103" s="163" t="s">
        <v>204</v>
      </c>
      <c r="E103" s="168">
        <v>1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63">
        <v>0.46940999999999999</v>
      </c>
      <c r="O103" s="163">
        <f>ROUND(E103*N103,5)</f>
        <v>0.46940999999999999</v>
      </c>
      <c r="P103" s="163">
        <v>0.32075999999999999</v>
      </c>
      <c r="Q103" s="163">
        <f>ROUND(E103*P103,5)</f>
        <v>0.32075999999999999</v>
      </c>
      <c r="R103" s="163"/>
      <c r="S103" s="163"/>
      <c r="T103" s="164">
        <v>3.4</v>
      </c>
      <c r="U103" s="163">
        <f>ROUND(E103*T103,2)</f>
        <v>3.4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105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x14ac:dyDescent="0.2">
      <c r="A104" s="155" t="s">
        <v>100</v>
      </c>
      <c r="B104" s="162" t="s">
        <v>69</v>
      </c>
      <c r="C104" s="194" t="s">
        <v>70</v>
      </c>
      <c r="D104" s="166"/>
      <c r="E104" s="170"/>
      <c r="F104" s="173"/>
      <c r="G104" s="173">
        <f>SUMIF(AE105:AE108,"&lt;&gt;NOR",G105:G108)</f>
        <v>0</v>
      </c>
      <c r="H104" s="173"/>
      <c r="I104" s="173">
        <f>SUM(I105:I108)</f>
        <v>0</v>
      </c>
      <c r="J104" s="173"/>
      <c r="K104" s="173">
        <f>SUM(K105:K108)</f>
        <v>0</v>
      </c>
      <c r="L104" s="173"/>
      <c r="M104" s="173">
        <f>SUM(M105:M108)</f>
        <v>0</v>
      </c>
      <c r="N104" s="166"/>
      <c r="O104" s="166">
        <f>SUM(O105:O108)</f>
        <v>0</v>
      </c>
      <c r="P104" s="166"/>
      <c r="Q104" s="166">
        <f>SUM(Q105:Q108)</f>
        <v>0</v>
      </c>
      <c r="R104" s="166"/>
      <c r="S104" s="166"/>
      <c r="T104" s="167"/>
      <c r="U104" s="166">
        <f>SUM(U105:U108)</f>
        <v>0.35</v>
      </c>
      <c r="AE104" t="s">
        <v>101</v>
      </c>
    </row>
    <row r="105" spans="1:60" outlineLevel="1" x14ac:dyDescent="0.2">
      <c r="A105" s="154">
        <v>35</v>
      </c>
      <c r="B105" s="161" t="s">
        <v>223</v>
      </c>
      <c r="C105" s="192" t="s">
        <v>224</v>
      </c>
      <c r="D105" s="163" t="s">
        <v>133</v>
      </c>
      <c r="E105" s="168">
        <v>34.651000000000003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0.01</v>
      </c>
      <c r="U105" s="163">
        <f>ROUND(E105*T105,2)</f>
        <v>0.35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105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1"/>
      <c r="C106" s="193" t="s">
        <v>255</v>
      </c>
      <c r="D106" s="165"/>
      <c r="E106" s="169">
        <v>34.651000000000003</v>
      </c>
      <c r="F106" s="172"/>
      <c r="G106" s="172"/>
      <c r="H106" s="172"/>
      <c r="I106" s="172"/>
      <c r="J106" s="172"/>
      <c r="K106" s="172"/>
      <c r="L106" s="172"/>
      <c r="M106" s="172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109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36</v>
      </c>
      <c r="B107" s="161" t="s">
        <v>225</v>
      </c>
      <c r="C107" s="192" t="s">
        <v>226</v>
      </c>
      <c r="D107" s="163" t="s">
        <v>133</v>
      </c>
      <c r="E107" s="168">
        <v>34.651000000000003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63">
        <v>0</v>
      </c>
      <c r="O107" s="163">
        <f>ROUND(E107*N107,5)</f>
        <v>0</v>
      </c>
      <c r="P107" s="163">
        <v>0</v>
      </c>
      <c r="Q107" s="163">
        <f>ROUND(E107*P107,5)</f>
        <v>0</v>
      </c>
      <c r="R107" s="163"/>
      <c r="S107" s="163"/>
      <c r="T107" s="164">
        <v>0</v>
      </c>
      <c r="U107" s="163">
        <f>ROUND(E107*T107,2)</f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105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227</v>
      </c>
      <c r="D108" s="165"/>
      <c r="E108" s="169">
        <v>34.651000000000003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109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155" t="s">
        <v>100</v>
      </c>
      <c r="B109" s="162" t="s">
        <v>71</v>
      </c>
      <c r="C109" s="194" t="s">
        <v>72</v>
      </c>
      <c r="D109" s="166"/>
      <c r="E109" s="170"/>
      <c r="F109" s="173"/>
      <c r="G109" s="173">
        <f>SUMIF(AE110:AE110,"&lt;&gt;NOR",G110:G110)</f>
        <v>0</v>
      </c>
      <c r="H109" s="173"/>
      <c r="I109" s="173">
        <f>SUM(I110:I110)</f>
        <v>0</v>
      </c>
      <c r="J109" s="173"/>
      <c r="K109" s="173">
        <f>SUM(K110:K110)</f>
        <v>0</v>
      </c>
      <c r="L109" s="173"/>
      <c r="M109" s="173">
        <f>SUM(M110:M110)</f>
        <v>0</v>
      </c>
      <c r="N109" s="166"/>
      <c r="O109" s="166">
        <f>SUM(O110:O110)</f>
        <v>0</v>
      </c>
      <c r="P109" s="166"/>
      <c r="Q109" s="166">
        <f>SUM(Q110:Q110)</f>
        <v>0</v>
      </c>
      <c r="R109" s="166"/>
      <c r="S109" s="166"/>
      <c r="T109" s="167"/>
      <c r="U109" s="166">
        <f>SUM(U110:U110)</f>
        <v>0.39</v>
      </c>
      <c r="AE109" t="s">
        <v>101</v>
      </c>
    </row>
    <row r="110" spans="1:60" outlineLevel="1" x14ac:dyDescent="0.2">
      <c r="A110" s="154">
        <v>37</v>
      </c>
      <c r="B110" s="161" t="s">
        <v>228</v>
      </c>
      <c r="C110" s="192" t="s">
        <v>229</v>
      </c>
      <c r="D110" s="163" t="s">
        <v>230</v>
      </c>
      <c r="E110" s="168">
        <v>1</v>
      </c>
      <c r="F110" s="171"/>
      <c r="G110" s="172">
        <f>ROUND(E110*F110,2)</f>
        <v>0</v>
      </c>
      <c r="H110" s="171"/>
      <c r="I110" s="172">
        <f>ROUND(E110*H110,2)</f>
        <v>0</v>
      </c>
      <c r="J110" s="171"/>
      <c r="K110" s="172">
        <f>ROUND(E110*J110,2)</f>
        <v>0</v>
      </c>
      <c r="L110" s="172">
        <v>21</v>
      </c>
      <c r="M110" s="172">
        <f>G110*(1+L110/100)</f>
        <v>0</v>
      </c>
      <c r="N110" s="163">
        <v>0</v>
      </c>
      <c r="O110" s="163">
        <f>ROUND(E110*N110,5)</f>
        <v>0</v>
      </c>
      <c r="P110" s="163">
        <v>0</v>
      </c>
      <c r="Q110" s="163">
        <f>ROUND(E110*P110,5)</f>
        <v>0</v>
      </c>
      <c r="R110" s="163"/>
      <c r="S110" s="163"/>
      <c r="T110" s="164">
        <v>0.39</v>
      </c>
      <c r="U110" s="163">
        <f>ROUND(E110*T110,2)</f>
        <v>0.39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105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x14ac:dyDescent="0.2">
      <c r="A111" s="155" t="s">
        <v>100</v>
      </c>
      <c r="B111" s="162" t="s">
        <v>73</v>
      </c>
      <c r="C111" s="194" t="s">
        <v>26</v>
      </c>
      <c r="D111" s="166"/>
      <c r="E111" s="170"/>
      <c r="F111" s="173"/>
      <c r="G111" s="173">
        <f>SUMIF(AE112:AE119,"&lt;&gt;NOR",G112:G119)</f>
        <v>0</v>
      </c>
      <c r="H111" s="173"/>
      <c r="I111" s="173">
        <f>SUM(I112:I119)</f>
        <v>0</v>
      </c>
      <c r="J111" s="173"/>
      <c r="K111" s="173">
        <f>SUM(K112:K119)</f>
        <v>0</v>
      </c>
      <c r="L111" s="173"/>
      <c r="M111" s="173">
        <f>SUM(M112:M119)</f>
        <v>0</v>
      </c>
      <c r="N111" s="166"/>
      <c r="O111" s="166">
        <f>SUM(O112:O119)</f>
        <v>0</v>
      </c>
      <c r="P111" s="166"/>
      <c r="Q111" s="166">
        <f>SUM(Q112:Q119)</f>
        <v>0</v>
      </c>
      <c r="R111" s="166"/>
      <c r="S111" s="166"/>
      <c r="T111" s="167"/>
      <c r="U111" s="166">
        <f>SUM(U112:U119)</f>
        <v>0</v>
      </c>
      <c r="AE111" t="s">
        <v>101</v>
      </c>
    </row>
    <row r="112" spans="1:60" outlineLevel="1" x14ac:dyDescent="0.2">
      <c r="A112" s="154">
        <v>38</v>
      </c>
      <c r="B112" s="161" t="s">
        <v>231</v>
      </c>
      <c r="C112" s="192" t="s">
        <v>232</v>
      </c>
      <c r="D112" s="163" t="s">
        <v>233</v>
      </c>
      <c r="E112" s="168">
        <v>1</v>
      </c>
      <c r="F112" s="171"/>
      <c r="G112" s="172">
        <f t="shared" ref="G112:G119" si="0">ROUND(E112*F112,2)</f>
        <v>0</v>
      </c>
      <c r="H112" s="171"/>
      <c r="I112" s="172">
        <f t="shared" ref="I112:I119" si="1">ROUND(E112*H112,2)</f>
        <v>0</v>
      </c>
      <c r="J112" s="171"/>
      <c r="K112" s="172">
        <f t="shared" ref="K112:K119" si="2">ROUND(E112*J112,2)</f>
        <v>0</v>
      </c>
      <c r="L112" s="172">
        <v>21</v>
      </c>
      <c r="M112" s="172">
        <f t="shared" ref="M112:M119" si="3">G112*(1+L112/100)</f>
        <v>0</v>
      </c>
      <c r="N112" s="163">
        <v>0</v>
      </c>
      <c r="O112" s="163">
        <f t="shared" ref="O112:O119" si="4">ROUND(E112*N112,5)</f>
        <v>0</v>
      </c>
      <c r="P112" s="163">
        <v>0</v>
      </c>
      <c r="Q112" s="163">
        <f t="shared" ref="Q112:Q119" si="5">ROUND(E112*P112,5)</f>
        <v>0</v>
      </c>
      <c r="R112" s="163"/>
      <c r="S112" s="163"/>
      <c r="T112" s="164">
        <v>0</v>
      </c>
      <c r="U112" s="163">
        <f t="shared" ref="U112:U119" si="6">ROUND(E112*T112,2)</f>
        <v>0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105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>
        <v>39</v>
      </c>
      <c r="B113" s="161" t="s">
        <v>234</v>
      </c>
      <c r="C113" s="192" t="s">
        <v>235</v>
      </c>
      <c r="D113" s="163" t="s">
        <v>233</v>
      </c>
      <c r="E113" s="168">
        <v>1</v>
      </c>
      <c r="F113" s="171"/>
      <c r="G113" s="172">
        <f t="shared" si="0"/>
        <v>0</v>
      </c>
      <c r="H113" s="171"/>
      <c r="I113" s="172">
        <f t="shared" si="1"/>
        <v>0</v>
      </c>
      <c r="J113" s="171"/>
      <c r="K113" s="172">
        <f t="shared" si="2"/>
        <v>0</v>
      </c>
      <c r="L113" s="172">
        <v>21</v>
      </c>
      <c r="M113" s="172">
        <f t="shared" si="3"/>
        <v>0</v>
      </c>
      <c r="N113" s="163">
        <v>0</v>
      </c>
      <c r="O113" s="163">
        <f t="shared" si="4"/>
        <v>0</v>
      </c>
      <c r="P113" s="163">
        <v>0</v>
      </c>
      <c r="Q113" s="163">
        <f t="shared" si="5"/>
        <v>0</v>
      </c>
      <c r="R113" s="163"/>
      <c r="S113" s="163"/>
      <c r="T113" s="164">
        <v>0</v>
      </c>
      <c r="U113" s="163">
        <f t="shared" si="6"/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105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>
        <v>40</v>
      </c>
      <c r="B114" s="161" t="s">
        <v>236</v>
      </c>
      <c r="C114" s="192" t="s">
        <v>237</v>
      </c>
      <c r="D114" s="163" t="s">
        <v>233</v>
      </c>
      <c r="E114" s="168">
        <v>1</v>
      </c>
      <c r="F114" s="171"/>
      <c r="G114" s="172">
        <f t="shared" si="0"/>
        <v>0</v>
      </c>
      <c r="H114" s="171"/>
      <c r="I114" s="172">
        <f t="shared" si="1"/>
        <v>0</v>
      </c>
      <c r="J114" s="171"/>
      <c r="K114" s="172">
        <f t="shared" si="2"/>
        <v>0</v>
      </c>
      <c r="L114" s="172">
        <v>21</v>
      </c>
      <c r="M114" s="172">
        <f t="shared" si="3"/>
        <v>0</v>
      </c>
      <c r="N114" s="163">
        <v>0</v>
      </c>
      <c r="O114" s="163">
        <f t="shared" si="4"/>
        <v>0</v>
      </c>
      <c r="P114" s="163">
        <v>0</v>
      </c>
      <c r="Q114" s="163">
        <f t="shared" si="5"/>
        <v>0</v>
      </c>
      <c r="R114" s="163"/>
      <c r="S114" s="163"/>
      <c r="T114" s="164">
        <v>0</v>
      </c>
      <c r="U114" s="163">
        <f t="shared" si="6"/>
        <v>0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105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41</v>
      </c>
      <c r="B115" s="161" t="s">
        <v>238</v>
      </c>
      <c r="C115" s="192" t="s">
        <v>239</v>
      </c>
      <c r="D115" s="163" t="s">
        <v>233</v>
      </c>
      <c r="E115" s="168">
        <v>1</v>
      </c>
      <c r="F115" s="171"/>
      <c r="G115" s="172">
        <f t="shared" si="0"/>
        <v>0</v>
      </c>
      <c r="H115" s="171"/>
      <c r="I115" s="172">
        <f t="shared" si="1"/>
        <v>0</v>
      </c>
      <c r="J115" s="171"/>
      <c r="K115" s="172">
        <f t="shared" si="2"/>
        <v>0</v>
      </c>
      <c r="L115" s="172">
        <v>21</v>
      </c>
      <c r="M115" s="172">
        <f t="shared" si="3"/>
        <v>0</v>
      </c>
      <c r="N115" s="163">
        <v>0</v>
      </c>
      <c r="O115" s="163">
        <f t="shared" si="4"/>
        <v>0</v>
      </c>
      <c r="P115" s="163">
        <v>0</v>
      </c>
      <c r="Q115" s="163">
        <f t="shared" si="5"/>
        <v>0</v>
      </c>
      <c r="R115" s="163"/>
      <c r="S115" s="163"/>
      <c r="T115" s="164">
        <v>0</v>
      </c>
      <c r="U115" s="163">
        <f t="shared" si="6"/>
        <v>0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105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42</v>
      </c>
      <c r="B116" s="161" t="s">
        <v>240</v>
      </c>
      <c r="C116" s="192" t="s">
        <v>241</v>
      </c>
      <c r="D116" s="163" t="s">
        <v>233</v>
      </c>
      <c r="E116" s="168">
        <v>1</v>
      </c>
      <c r="F116" s="171"/>
      <c r="G116" s="172">
        <f t="shared" si="0"/>
        <v>0</v>
      </c>
      <c r="H116" s="171"/>
      <c r="I116" s="172">
        <f t="shared" si="1"/>
        <v>0</v>
      </c>
      <c r="J116" s="171"/>
      <c r="K116" s="172">
        <f t="shared" si="2"/>
        <v>0</v>
      </c>
      <c r="L116" s="172">
        <v>21</v>
      </c>
      <c r="M116" s="172">
        <f t="shared" si="3"/>
        <v>0</v>
      </c>
      <c r="N116" s="163">
        <v>0</v>
      </c>
      <c r="O116" s="163">
        <f t="shared" si="4"/>
        <v>0</v>
      </c>
      <c r="P116" s="163">
        <v>0</v>
      </c>
      <c r="Q116" s="163">
        <f t="shared" si="5"/>
        <v>0</v>
      </c>
      <c r="R116" s="163"/>
      <c r="S116" s="163"/>
      <c r="T116" s="164">
        <v>0</v>
      </c>
      <c r="U116" s="163">
        <f t="shared" si="6"/>
        <v>0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105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43</v>
      </c>
      <c r="B117" s="161" t="s">
        <v>242</v>
      </c>
      <c r="C117" s="192" t="s">
        <v>243</v>
      </c>
      <c r="D117" s="163" t="s">
        <v>233</v>
      </c>
      <c r="E117" s="168">
        <v>1</v>
      </c>
      <c r="F117" s="171"/>
      <c r="G117" s="172">
        <f t="shared" si="0"/>
        <v>0</v>
      </c>
      <c r="H117" s="171"/>
      <c r="I117" s="172">
        <f t="shared" si="1"/>
        <v>0</v>
      </c>
      <c r="J117" s="171"/>
      <c r="K117" s="172">
        <f t="shared" si="2"/>
        <v>0</v>
      </c>
      <c r="L117" s="172">
        <v>21</v>
      </c>
      <c r="M117" s="172">
        <f t="shared" si="3"/>
        <v>0</v>
      </c>
      <c r="N117" s="163">
        <v>0</v>
      </c>
      <c r="O117" s="163">
        <f t="shared" si="4"/>
        <v>0</v>
      </c>
      <c r="P117" s="163">
        <v>0</v>
      </c>
      <c r="Q117" s="163">
        <f t="shared" si="5"/>
        <v>0</v>
      </c>
      <c r="R117" s="163"/>
      <c r="S117" s="163"/>
      <c r="T117" s="164">
        <v>0</v>
      </c>
      <c r="U117" s="163">
        <f t="shared" si="6"/>
        <v>0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105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44</v>
      </c>
      <c r="B118" s="161" t="s">
        <v>244</v>
      </c>
      <c r="C118" s="192" t="s">
        <v>245</v>
      </c>
      <c r="D118" s="163" t="s">
        <v>233</v>
      </c>
      <c r="E118" s="168">
        <v>1</v>
      </c>
      <c r="F118" s="171"/>
      <c r="G118" s="172">
        <f t="shared" si="0"/>
        <v>0</v>
      </c>
      <c r="H118" s="171"/>
      <c r="I118" s="172">
        <f t="shared" si="1"/>
        <v>0</v>
      </c>
      <c r="J118" s="171"/>
      <c r="K118" s="172">
        <f t="shared" si="2"/>
        <v>0</v>
      </c>
      <c r="L118" s="172">
        <v>21</v>
      </c>
      <c r="M118" s="172">
        <f t="shared" si="3"/>
        <v>0</v>
      </c>
      <c r="N118" s="163">
        <v>0</v>
      </c>
      <c r="O118" s="163">
        <f t="shared" si="4"/>
        <v>0</v>
      </c>
      <c r="P118" s="163">
        <v>0</v>
      </c>
      <c r="Q118" s="163">
        <f t="shared" si="5"/>
        <v>0</v>
      </c>
      <c r="R118" s="163"/>
      <c r="S118" s="163"/>
      <c r="T118" s="164">
        <v>0</v>
      </c>
      <c r="U118" s="163">
        <f t="shared" si="6"/>
        <v>0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105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81">
        <v>45</v>
      </c>
      <c r="B119" s="182" t="s">
        <v>246</v>
      </c>
      <c r="C119" s="195" t="s">
        <v>247</v>
      </c>
      <c r="D119" s="183" t="s">
        <v>233</v>
      </c>
      <c r="E119" s="184">
        <v>1</v>
      </c>
      <c r="F119" s="185"/>
      <c r="G119" s="186">
        <f t="shared" si="0"/>
        <v>0</v>
      </c>
      <c r="H119" s="185"/>
      <c r="I119" s="186">
        <f t="shared" si="1"/>
        <v>0</v>
      </c>
      <c r="J119" s="185"/>
      <c r="K119" s="186">
        <f t="shared" si="2"/>
        <v>0</v>
      </c>
      <c r="L119" s="186">
        <v>21</v>
      </c>
      <c r="M119" s="186">
        <f t="shared" si="3"/>
        <v>0</v>
      </c>
      <c r="N119" s="183">
        <v>0</v>
      </c>
      <c r="O119" s="183">
        <f t="shared" si="4"/>
        <v>0</v>
      </c>
      <c r="P119" s="183">
        <v>0</v>
      </c>
      <c r="Q119" s="183">
        <f t="shared" si="5"/>
        <v>0</v>
      </c>
      <c r="R119" s="183"/>
      <c r="S119" s="183"/>
      <c r="T119" s="187">
        <v>0</v>
      </c>
      <c r="U119" s="183">
        <f t="shared" si="6"/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105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x14ac:dyDescent="0.2">
      <c r="A120" s="6"/>
      <c r="B120" s="7" t="s">
        <v>248</v>
      </c>
      <c r="C120" s="196" t="s">
        <v>248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AC120">
        <v>15</v>
      </c>
      <c r="AD120">
        <v>21</v>
      </c>
    </row>
    <row r="121" spans="1:60" x14ac:dyDescent="0.2">
      <c r="A121" s="188"/>
      <c r="B121" s="189">
        <v>26</v>
      </c>
      <c r="C121" s="197" t="s">
        <v>248</v>
      </c>
      <c r="D121" s="190"/>
      <c r="E121" s="190"/>
      <c r="F121" s="190"/>
      <c r="G121" s="191">
        <f>G8+G51+G55+G87+G92+G102+G104+G109+G111</f>
        <v>0</v>
      </c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f>SUMIF(L7:L119,AC120,G7:G119)</f>
        <v>0</v>
      </c>
      <c r="AD121">
        <f>SUMIF(L7:L119,AD120,G7:G119)</f>
        <v>0</v>
      </c>
      <c r="AE121" t="s">
        <v>249</v>
      </c>
    </row>
    <row r="122" spans="1:60" x14ac:dyDescent="0.2">
      <c r="A122" s="6"/>
      <c r="B122" s="7" t="s">
        <v>248</v>
      </c>
      <c r="C122" s="196" t="s">
        <v>248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6"/>
      <c r="B123" s="7" t="s">
        <v>248</v>
      </c>
      <c r="C123" s="196" t="s">
        <v>248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63">
        <v>33</v>
      </c>
      <c r="B124" s="263"/>
      <c r="C124" s="264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65"/>
      <c r="B125" s="266"/>
      <c r="C125" s="267"/>
      <c r="D125" s="266"/>
      <c r="E125" s="266"/>
      <c r="F125" s="266"/>
      <c r="G125" s="268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AE125" t="s">
        <v>250</v>
      </c>
    </row>
    <row r="126" spans="1:60" x14ac:dyDescent="0.2">
      <c r="A126" s="269"/>
      <c r="B126" s="270"/>
      <c r="C126" s="271"/>
      <c r="D126" s="270"/>
      <c r="E126" s="270"/>
      <c r="F126" s="270"/>
      <c r="G126" s="272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69"/>
      <c r="B127" s="270"/>
      <c r="C127" s="271"/>
      <c r="D127" s="270"/>
      <c r="E127" s="270"/>
      <c r="F127" s="270"/>
      <c r="G127" s="272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69"/>
      <c r="B128" s="270"/>
      <c r="C128" s="271"/>
      <c r="D128" s="270"/>
      <c r="E128" s="270"/>
      <c r="F128" s="270"/>
      <c r="G128" s="272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73"/>
      <c r="B129" s="274"/>
      <c r="C129" s="275"/>
      <c r="D129" s="274"/>
      <c r="E129" s="274"/>
      <c r="F129" s="274"/>
      <c r="G129" s="27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6"/>
      <c r="B130" s="7" t="s">
        <v>248</v>
      </c>
      <c r="C130" s="196" t="s">
        <v>248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C131" s="198"/>
      <c r="AE131" t="s">
        <v>251</v>
      </c>
    </row>
  </sheetData>
  <mergeCells count="26">
    <mergeCell ref="A124:C124"/>
    <mergeCell ref="A125:G129"/>
    <mergeCell ref="C53:G53"/>
    <mergeCell ref="C57:G57"/>
    <mergeCell ref="C58:G58"/>
    <mergeCell ref="C66:G66"/>
    <mergeCell ref="C74:G74"/>
    <mergeCell ref="C100:G100"/>
    <mergeCell ref="C49:G49"/>
    <mergeCell ref="C16:G16"/>
    <mergeCell ref="C17:G17"/>
    <mergeCell ref="C20:G20"/>
    <mergeCell ref="C23:G23"/>
    <mergeCell ref="C30:G30"/>
    <mergeCell ref="C31:G31"/>
    <mergeCell ref="C34:G34"/>
    <mergeCell ref="C37:G37"/>
    <mergeCell ref="C40:G40"/>
    <mergeCell ref="C43:G43"/>
    <mergeCell ref="C46:G46"/>
    <mergeCell ref="C13:G13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Klementová Alena</cp:lastModifiedBy>
  <cp:lastPrinted>2014-02-28T09:52:57Z</cp:lastPrinted>
  <dcterms:created xsi:type="dcterms:W3CDTF">2009-04-08T07:15:50Z</dcterms:created>
  <dcterms:modified xsi:type="dcterms:W3CDTF">2020-08-12T05:41:46Z</dcterms:modified>
</cp:coreProperties>
</file>