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_nové\Chodníky - ulice Školní\Výběrové řízení - Rekonstrukce chodníků na ul. školní - II. etapa, Bystřice pod Hostýnem\2.Výkazy výměr\"/>
    </mc:Choice>
  </mc:AlternateContent>
  <bookViews>
    <workbookView xWindow="0" yWindow="0" windowWidth="28800" windowHeight="1233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Pol'!$A$1:$U$64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4" i="12" l="1"/>
  <c r="F39" i="1" s="1"/>
  <c r="F40" i="1" s="1"/>
  <c r="G23" i="1" s="1"/>
  <c r="BA46" i="12"/>
  <c r="BA40" i="12"/>
  <c r="BA35" i="12"/>
  <c r="BA34" i="12"/>
  <c r="BA30" i="12"/>
  <c r="BA27" i="12"/>
  <c r="BA24" i="12"/>
  <c r="BA21" i="12"/>
  <c r="BA18" i="12"/>
  <c r="BA17" i="12"/>
  <c r="BA14" i="12"/>
  <c r="BA13" i="12"/>
  <c r="BA10" i="12"/>
  <c r="G9" i="12"/>
  <c r="I9" i="12"/>
  <c r="K9" i="12"/>
  <c r="O9" i="12"/>
  <c r="Q9" i="12"/>
  <c r="U9" i="12"/>
  <c r="G12" i="12"/>
  <c r="M12" i="12" s="1"/>
  <c r="I12" i="12"/>
  <c r="K12" i="12"/>
  <c r="O12" i="12"/>
  <c r="Q12" i="12"/>
  <c r="U12" i="12"/>
  <c r="G16" i="12"/>
  <c r="M16" i="12" s="1"/>
  <c r="I16" i="12"/>
  <c r="K16" i="12"/>
  <c r="O16" i="12"/>
  <c r="Q16" i="12"/>
  <c r="U16" i="12"/>
  <c r="G20" i="12"/>
  <c r="I20" i="12"/>
  <c r="K20" i="12"/>
  <c r="M20" i="12"/>
  <c r="O20" i="12"/>
  <c r="Q20" i="12"/>
  <c r="U20" i="12"/>
  <c r="G23" i="12"/>
  <c r="M23" i="12" s="1"/>
  <c r="I23" i="12"/>
  <c r="K23" i="12"/>
  <c r="O23" i="12"/>
  <c r="Q23" i="12"/>
  <c r="U23" i="12"/>
  <c r="G26" i="12"/>
  <c r="M26" i="12" s="1"/>
  <c r="I26" i="12"/>
  <c r="K26" i="12"/>
  <c r="O26" i="12"/>
  <c r="Q26" i="12"/>
  <c r="U26" i="12"/>
  <c r="G29" i="12"/>
  <c r="M29" i="12" s="1"/>
  <c r="I29" i="12"/>
  <c r="K29" i="12"/>
  <c r="O29" i="12"/>
  <c r="Q29" i="12"/>
  <c r="U29" i="12"/>
  <c r="G33" i="12"/>
  <c r="M33" i="12" s="1"/>
  <c r="I33" i="12"/>
  <c r="K33" i="12"/>
  <c r="O33" i="12"/>
  <c r="Q33" i="12"/>
  <c r="U33" i="12"/>
  <c r="G37" i="12"/>
  <c r="I37" i="12"/>
  <c r="K37" i="12"/>
  <c r="M37" i="12"/>
  <c r="O37" i="12"/>
  <c r="Q37" i="12"/>
  <c r="U37" i="12"/>
  <c r="G39" i="12"/>
  <c r="M39" i="12" s="1"/>
  <c r="I39" i="12"/>
  <c r="K39" i="12"/>
  <c r="O39" i="12"/>
  <c r="Q39" i="12"/>
  <c r="U39" i="12"/>
  <c r="G42" i="12"/>
  <c r="M42" i="12" s="1"/>
  <c r="I42" i="12"/>
  <c r="K42" i="12"/>
  <c r="O42" i="12"/>
  <c r="Q42" i="12"/>
  <c r="U42" i="12"/>
  <c r="G45" i="12"/>
  <c r="M45" i="12" s="1"/>
  <c r="M44" i="12" s="1"/>
  <c r="I45" i="12"/>
  <c r="I44" i="12" s="1"/>
  <c r="K45" i="12"/>
  <c r="K44" i="12" s="1"/>
  <c r="O45" i="12"/>
  <c r="O44" i="12" s="1"/>
  <c r="Q45" i="12"/>
  <c r="Q44" i="12" s="1"/>
  <c r="U45" i="12"/>
  <c r="U44" i="12" s="1"/>
  <c r="G49" i="12"/>
  <c r="M49" i="12" s="1"/>
  <c r="I49" i="12"/>
  <c r="K49" i="12"/>
  <c r="O49" i="12"/>
  <c r="O48" i="12" s="1"/>
  <c r="Q49" i="12"/>
  <c r="U49" i="12"/>
  <c r="G51" i="12"/>
  <c r="M51" i="12" s="1"/>
  <c r="I51" i="12"/>
  <c r="I48" i="12" s="1"/>
  <c r="K51" i="12"/>
  <c r="O51" i="12"/>
  <c r="Q51" i="12"/>
  <c r="U51" i="12"/>
  <c r="I20" i="1"/>
  <c r="I19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M48" i="12" l="1"/>
  <c r="U32" i="12"/>
  <c r="Q48" i="12"/>
  <c r="I32" i="12"/>
  <c r="K32" i="12"/>
  <c r="K8" i="12"/>
  <c r="U48" i="12"/>
  <c r="G44" i="12"/>
  <c r="I49" i="1" s="1"/>
  <c r="O32" i="12"/>
  <c r="G32" i="12"/>
  <c r="I48" i="1" s="1"/>
  <c r="G48" i="12"/>
  <c r="I50" i="1" s="1"/>
  <c r="Q32" i="12"/>
  <c r="AD54" i="12"/>
  <c r="G39" i="1" s="1"/>
  <c r="G40" i="1" s="1"/>
  <c r="G25" i="1" s="1"/>
  <c r="G26" i="1" s="1"/>
  <c r="O8" i="12"/>
  <c r="K48" i="12"/>
  <c r="Q8" i="12"/>
  <c r="U8" i="12"/>
  <c r="M32" i="12"/>
  <c r="G8" i="12"/>
  <c r="I8" i="12"/>
  <c r="G28" i="1"/>
  <c r="G24" i="1"/>
  <c r="G29" i="1" s="1"/>
  <c r="M9" i="12"/>
  <c r="M8" i="12" s="1"/>
  <c r="I47" i="1" l="1"/>
  <c r="G54" i="12"/>
  <c r="H39" i="1"/>
  <c r="H40" i="1" s="1"/>
  <c r="I39" i="1" l="1"/>
  <c r="I40" i="1" s="1"/>
  <c r="J39" i="1" s="1"/>
  <c r="J40" i="1" s="1"/>
  <c r="I16" i="1"/>
  <c r="I21" i="1" s="1"/>
  <c r="I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<sst xmlns="http://schemas.openxmlformats.org/spreadsheetml/2006/main" count="259" uniqueCount="160">
  <si>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</si>
  <si>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</si>
  <si>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</si>
  <si>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</si>
  <si>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</si>
  <si>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</si>
  <si>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</si>
  <si>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</si>
  <si>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</si>
  <si>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</si>
  <si>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</si>
  <si>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</si>
  <si>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</si>
  <si>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</si>
  <si>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</si>
  <si>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</si>
  <si>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</si>
  <si>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</si>
  <si>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</si>
  <si>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</si>
  <si>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</si>
  <si>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</si>
  <si>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</si>
  <si>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</si>
  <si>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</si>
  <si>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</si>
  <si>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</si>
  <si>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</si>
  <si>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</si>
  <si>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</si>
  <si>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</si>
  <si>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</si>
  <si>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</si>
  <si>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</si>
  <si>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</si>
  <si>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</si>
  <si>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</si>
  <si>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</si>
  <si>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</si>
  <si>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Zakázka:</t>
  </si>
  <si>
    <t>Z:</t>
  </si>
  <si>
    <t>Bystřice pod Hostýnem, ul. Školní</t>
  </si>
  <si>
    <t>Rozpočet:</t>
  </si>
  <si>
    <t>Misto</t>
  </si>
  <si>
    <t>Ing. Tomáš Olša</t>
  </si>
  <si>
    <t>Rekonstrukce chodníků na ul. Školní - II. etapa (SO 104.2 neuznatelné náklady)</t>
  </si>
  <si>
    <t>Město Bystřice pod Hostýnem</t>
  </si>
  <si>
    <t>Masarykovo nám. 137</t>
  </si>
  <si>
    <t>Bystřice pod Hostýnem</t>
  </si>
  <si>
    <t>76861</t>
  </si>
  <si>
    <t>00287113</t>
  </si>
  <si>
    <t>CZ00287113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</si>
  <si>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</si>
  <si>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</si>
  <si>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</si>
  <si>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</si>
  <si>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</si>
  <si>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</si>
  <si>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</si>
  <si>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</si>
  <si>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</si>
  <si>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</si>
  <si>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</si>
  <si>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97</t>
  </si>
  <si>
    <t>Prorážení otvorů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</si>
  <si>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</si>
  <si>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</si>
  <si>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</si>
  <si>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</si>
  <si>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</si>
  <si>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</si>
  <si>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</si>
  <si>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</si>
  <si>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</si>
  <si>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</si>
  <si>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</si>
  <si>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</si>
  <si>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</si>
  <si>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</si>
  <si>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</si>
  <si>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</si>
  <si>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</si>
  <si>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</si>
  <si>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</si>
  <si>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</si>
  <si>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</si>
  <si>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</si>
  <si>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</si>
  <si>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</si>
  <si>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</si>
  <si>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</si>
  <si>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</si>
  <si>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</si>
  <si>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</si>
  <si>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113201111R00</t>
  </si>
  <si>
    <t>Vytrhání obrubníků chodníkových a parkových, včetně naložení a odvozu na skládku do 1 km</t>
  </si>
  <si>
    <t>m</t>
  </si>
  <si>
    <t>POL1_0</t>
  </si>
  <si>
    <t>S vybouráním lože, naložením na dopravní prostředek a s přemístěním hmot na skládku na vzdálenost do 1 km.</t>
  </si>
  <si>
    <t>POP</t>
  </si>
  <si>
    <t>10+30</t>
  </si>
  <si>
    <t>VV</t>
  </si>
  <si>
    <t>113106121R00</t>
  </si>
  <si>
    <t>Rozebrání dlažeb z betonových dlaždic na sucho, včetně naložení a odvozu na skládku do 1 km</t>
  </si>
  <si>
    <t>m2</t>
  </si>
  <si>
    <t>Rozebrání dlažeb, panelů s přemístěním hmot na skládku na vzdálenost do 3 m nebo s naložením na dopravní prostředek.</t>
  </si>
  <si>
    <t>Odstranění včetně podkladních vrstev.</t>
  </si>
  <si>
    <t>stávající chodník:2+27</t>
  </si>
  <si>
    <t>122100010RAA</t>
  </si>
  <si>
    <t>Odkopávky nezapažené v hornině 1-4, naložení, odvoz 1 km, uložení</t>
  </si>
  <si>
    <t>m3</t>
  </si>
  <si>
    <t>POL2_0</t>
  </si>
  <si>
    <t>Realizace po dohodě se zástupcem investora při nevyhovující únosnosti zemní pláně.</t>
  </si>
  <si>
    <t>Nezapažené s naložením na dopravní prostředek, odvozem a uložením na skládku, bez poplatku za skládku.</t>
  </si>
  <si>
    <t>při nevyhovující únosnosti podloží pro vrstvu SC:29*0,12</t>
  </si>
  <si>
    <t>122201109R00</t>
  </si>
  <si>
    <t>Příplatek za lepivost - odkopávky v hor. 3</t>
  </si>
  <si>
    <t>předpoklad 50%:3,48*0,5</t>
  </si>
  <si>
    <t>162100010RAA</t>
  </si>
  <si>
    <t>Vodorovné přemístění výkopku, příplatek za každý další 1 km</t>
  </si>
  <si>
    <t>199000005R00</t>
  </si>
  <si>
    <t>Poplatek za skládku zeminy 1- 4</t>
  </si>
  <si>
    <t>t</t>
  </si>
  <si>
    <t>při nevyhovující únosnosti podloží pro vrstvu SC:3,48*1750/1000</t>
  </si>
  <si>
    <t>181101102R00</t>
  </si>
  <si>
    <t>Úprava pláně v zářezech v hor. 1-4, se zhutněním</t>
  </si>
  <si>
    <t>Vyrovnáním výškových rozdílů.</t>
  </si>
  <si>
    <t>zhutnění zemní pláně:29</t>
  </si>
  <si>
    <t>567122111R00</t>
  </si>
  <si>
    <t>Podklad z kameniva zpev.cementem SC C8/10 tl.12 cm</t>
  </si>
  <si>
    <t>Bez dilatačních spár, s rozprostřením a zhutněním.</t>
  </si>
  <si>
    <t>při nevyhovující únosnosti podloží:2+27</t>
  </si>
  <si>
    <t>564851111RT2</t>
  </si>
  <si>
    <t>Podklad ze štěrkodrti po zhutnění tloušťky 15 cm, štěrkodrť frakce 0-32 mm</t>
  </si>
  <si>
    <t>podkladní vrstva chodníku:29</t>
  </si>
  <si>
    <t>596215020R00</t>
  </si>
  <si>
    <t>Kladení zámkové dlažby tl. 6 cm do drtě tl. 3 cm</t>
  </si>
  <si>
    <t>S provedením lože z kameniva drceného, s vyplněním spár, s dvojitým hutněním vibrováním, a se smetením přebytečného materiálu na krajnici. S dodáním hmot pro lože a výplň spár.</t>
  </si>
  <si>
    <t>chodník:29</t>
  </si>
  <si>
    <t>59245110R</t>
  </si>
  <si>
    <t>Dlažba sklad. 20x10x6 cm přírodní</t>
  </si>
  <si>
    <t>POL3_0</t>
  </si>
  <si>
    <t>chodník:2+27</t>
  </si>
  <si>
    <t>916661111RT5</t>
  </si>
  <si>
    <t>Osazení park. obrubníků do lože z C 16/20 s opěrou, včetně obrubníku 80x250x1000 mm</t>
  </si>
  <si>
    <t>Lože z betonu prostého C 16/20 tl. 80 až 100 mm.</t>
  </si>
  <si>
    <t>chodníkové obrubníky:10+30</t>
  </si>
  <si>
    <t>979082213R00</t>
  </si>
  <si>
    <t>Vodorovná doprava suti po suchu do 1 km</t>
  </si>
  <si>
    <t>979990103R00</t>
  </si>
  <si>
    <t>Poplatek za skládku suti - beton do 30x30 cm</t>
  </si>
  <si>
    <t>12,802</t>
  </si>
  <si>
    <t/>
  </si>
  <si>
    <t>SUM</t>
  </si>
  <si>
    <t>POPUZIV</t>
  </si>
  <si>
    <t>END</t>
  </si>
  <si>
    <t>Soupis prací</t>
  </si>
  <si>
    <t>předpoklad skládka  (cca 10 km):3,48</t>
  </si>
  <si>
    <t>předpoklad skládka (cca 10 km):12,802</t>
  </si>
  <si>
    <t>Ve všech listech tohoto souboru můžete měnit pouze buňky s modrým pozadím. Jedná se o tyto údaje : 
- údaje o firmě
- jednotkové ceny položek zadané na maximálně dvě desetinná místa
- uveďte, s využitím které cenové soustavy jste položkový rozpočet nacenili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</si>
</sst>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E10" sqref="E10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159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15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156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39</v>
      </c>
      <c r="C2" s="82"/>
      <c r="D2" s="226" t="s">
        <v>45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">
      <c r="A3" s="4"/>
      <c r="B3" s="83" t="s">
        <v>43</v>
      </c>
      <c r="C3" s="84"/>
      <c r="D3" s="219" t="s">
        <v>41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/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SUMIF(F47:F50,A16,I47:I50)+SUMIF(F47:F50,"PSU",I47:I50)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SUMIF(F47:F50,A17,I47:I50)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SUMIF(F47:F50,A18,I47:I50)</f>
        <v>0</v>
      </c>
      <c r="J18" s="210"/>
    </row>
    <row r="19" spans="1:10" ht="23.25" customHeight="1" x14ac:dyDescent="0.2">
      <c r="A19" s="141" t="s">
        <v>65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SUMIF(F47:F50,A19,I47:I50)</f>
        <v>0</v>
      </c>
      <c r="J19" s="210"/>
    </row>
    <row r="20" spans="1:10" ht="23.25" customHeight="1" x14ac:dyDescent="0.2">
      <c r="A20" s="141" t="s">
        <v>66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SUMIF(F47:F50,A20,I47:I50)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34" t="s">
        <v>45</v>
      </c>
      <c r="D39" s="235"/>
      <c r="E39" s="235"/>
      <c r="F39" s="108">
        <f>'Rozpočet Pol'!AC54</f>
        <v>0</v>
      </c>
      <c r="G39" s="109">
        <f>'Rozpočet Pol'!AD54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53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39" t="s">
        <v>28</v>
      </c>
      <c r="J46" s="239"/>
    </row>
    <row r="47" spans="1:10" ht="25.5" customHeight="1" x14ac:dyDescent="0.2">
      <c r="A47" s="122"/>
      <c r="B47" s="130" t="s">
        <v>57</v>
      </c>
      <c r="C47" s="241" t="s">
        <v>58</v>
      </c>
      <c r="D47" s="242"/>
      <c r="E47" s="242"/>
      <c r="F47" s="132" t="s">
        <v>23</v>
      </c>
      <c r="G47" s="133"/>
      <c r="H47" s="133"/>
      <c r="I47" s="240">
        <f>'Rozpočet Pol'!G8</f>
        <v>0</v>
      </c>
      <c r="J47" s="240"/>
    </row>
    <row r="48" spans="1:10" ht="25.5" customHeight="1" x14ac:dyDescent="0.2">
      <c r="A48" s="122"/>
      <c r="B48" s="124" t="s">
        <v>59</v>
      </c>
      <c r="C48" s="224" t="s">
        <v>60</v>
      </c>
      <c r="D48" s="225"/>
      <c r="E48" s="225"/>
      <c r="F48" s="134" t="s">
        <v>23</v>
      </c>
      <c r="G48" s="135"/>
      <c r="H48" s="135"/>
      <c r="I48" s="223">
        <f>'Rozpočet Pol'!G32</f>
        <v>0</v>
      </c>
      <c r="J48" s="223"/>
    </row>
    <row r="49" spans="1:10" ht="25.5" customHeight="1" x14ac:dyDescent="0.2">
      <c r="A49" s="122"/>
      <c r="B49" s="124" t="s">
        <v>61</v>
      </c>
      <c r="C49" s="224" t="s">
        <v>62</v>
      </c>
      <c r="D49" s="225"/>
      <c r="E49" s="225"/>
      <c r="F49" s="134" t="s">
        <v>23</v>
      </c>
      <c r="G49" s="135"/>
      <c r="H49" s="135"/>
      <c r="I49" s="223">
        <f>'Rozpočet Pol'!G44</f>
        <v>0</v>
      </c>
      <c r="J49" s="223"/>
    </row>
    <row r="50" spans="1:10" ht="25.5" customHeight="1" x14ac:dyDescent="0.2">
      <c r="A50" s="122"/>
      <c r="B50" s="131" t="s">
        <v>63</v>
      </c>
      <c r="C50" s="244" t="s">
        <v>64</v>
      </c>
      <c r="D50" s="245"/>
      <c r="E50" s="245"/>
      <c r="F50" s="136" t="s">
        <v>23</v>
      </c>
      <c r="G50" s="137"/>
      <c r="H50" s="137"/>
      <c r="I50" s="243">
        <f>'Rozpočet Pol'!G48</f>
        <v>0</v>
      </c>
      <c r="J50" s="243"/>
    </row>
    <row r="51" spans="1:10" ht="25.5" customHeight="1" x14ac:dyDescent="0.2">
      <c r="A51" s="123"/>
      <c r="B51" s="127" t="s">
        <v>1</v>
      </c>
      <c r="C51" s="127"/>
      <c r="D51" s="128"/>
      <c r="E51" s="128"/>
      <c r="F51" s="138"/>
      <c r="G51" s="139"/>
      <c r="H51" s="139"/>
      <c r="I51" s="246">
        <f>SUM(I47:I50)</f>
        <v>0</v>
      </c>
      <c r="J51" s="246"/>
    </row>
    <row r="52" spans="1:10" x14ac:dyDescent="0.2">
      <c r="F52" s="140"/>
      <c r="G52" s="96"/>
      <c r="H52" s="140"/>
      <c r="I52" s="96"/>
      <c r="J52" s="96"/>
    </row>
    <row r="53" spans="1:10" x14ac:dyDescent="0.2">
      <c r="F53" s="140"/>
      <c r="G53" s="96"/>
      <c r="H53" s="140"/>
      <c r="I53" s="96"/>
      <c r="J53" s="96"/>
    </row>
    <row r="54" spans="1:10" x14ac:dyDescent="0.2">
      <c r="F54" s="140"/>
      <c r="G54" s="96"/>
      <c r="H54" s="140"/>
      <c r="I54" s="96"/>
      <c r="J5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40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4"/>
  <sheetViews>
    <sheetView workbookViewId="0">
      <selection activeCell="E47" sqref="E47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156</v>
      </c>
      <c r="B1" s="256"/>
      <c r="C1" s="256"/>
      <c r="D1" s="256"/>
      <c r="E1" s="256"/>
      <c r="F1" s="256"/>
      <c r="G1" s="256"/>
      <c r="AE1" t="s">
        <v>68</v>
      </c>
    </row>
    <row r="2" spans="1:60" ht="24.95" customHeight="1" x14ac:dyDescent="0.2">
      <c r="A2" s="145" t="s">
        <v>67</v>
      </c>
      <c r="B2" s="143"/>
      <c r="C2" s="257" t="s">
        <v>45</v>
      </c>
      <c r="D2" s="258"/>
      <c r="E2" s="258"/>
      <c r="F2" s="258"/>
      <c r="G2" s="259"/>
      <c r="AE2" t="s">
        <v>69</v>
      </c>
    </row>
    <row r="3" spans="1:60" ht="24.95" customHeight="1" x14ac:dyDescent="0.2">
      <c r="A3" s="146" t="s">
        <v>7</v>
      </c>
      <c r="B3" s="144"/>
      <c r="C3" s="260" t="s">
        <v>41</v>
      </c>
      <c r="D3" s="261"/>
      <c r="E3" s="261"/>
      <c r="F3" s="261"/>
      <c r="G3" s="262"/>
      <c r="AE3" t="s">
        <v>70</v>
      </c>
    </row>
    <row r="4" spans="1:60" ht="24.9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71</v>
      </c>
    </row>
    <row r="5" spans="1:60" hidden="1" x14ac:dyDescent="0.2">
      <c r="A5" s="147" t="s">
        <v>72</v>
      </c>
      <c r="B5" s="148"/>
      <c r="C5" s="149"/>
      <c r="D5" s="150"/>
      <c r="E5" s="150"/>
      <c r="F5" s="150"/>
      <c r="G5" s="151"/>
      <c r="AE5" t="s">
        <v>73</v>
      </c>
    </row>
    <row r="7" spans="1:60" ht="38.25" x14ac:dyDescent="0.2">
      <c r="A7" s="157" t="s">
        <v>74</v>
      </c>
      <c r="B7" s="158" t="s">
        <v>75</v>
      </c>
      <c r="C7" s="158" t="s">
        <v>76</v>
      </c>
      <c r="D7" s="157" t="s">
        <v>77</v>
      </c>
      <c r="E7" s="157" t="s">
        <v>78</v>
      </c>
      <c r="F7" s="152" t="s">
        <v>79</v>
      </c>
      <c r="G7" s="174" t="s">
        <v>28</v>
      </c>
      <c r="H7" s="175" t="s">
        <v>29</v>
      </c>
      <c r="I7" s="175" t="s">
        <v>80</v>
      </c>
      <c r="J7" s="175" t="s">
        <v>30</v>
      </c>
      <c r="K7" s="175" t="s">
        <v>81</v>
      </c>
      <c r="L7" s="175" t="s">
        <v>82</v>
      </c>
      <c r="M7" s="175" t="s">
        <v>83</v>
      </c>
      <c r="N7" s="175" t="s">
        <v>84</v>
      </c>
      <c r="O7" s="175" t="s">
        <v>85</v>
      </c>
      <c r="P7" s="175" t="s">
        <v>86</v>
      </c>
      <c r="Q7" s="175" t="s">
        <v>87</v>
      </c>
      <c r="R7" s="175" t="s">
        <v>88</v>
      </c>
      <c r="S7" s="175" t="s">
        <v>89</v>
      </c>
      <c r="T7" s="175" t="s">
        <v>90</v>
      </c>
      <c r="U7" s="160" t="s">
        <v>91</v>
      </c>
    </row>
    <row r="8" spans="1:60" x14ac:dyDescent="0.2">
      <c r="A8" s="176" t="s">
        <v>92</v>
      </c>
      <c r="B8" s="177" t="s">
        <v>57</v>
      </c>
      <c r="C8" s="178" t="s">
        <v>58</v>
      </c>
      <c r="D8" s="159"/>
      <c r="E8" s="179"/>
      <c r="F8" s="180"/>
      <c r="G8" s="180">
        <f>SUMIF(AE9:AE31,"&lt;&gt;NOR",G9:G31)</f>
        <v>0</v>
      </c>
      <c r="H8" s="180"/>
      <c r="I8" s="180">
        <f>SUM(I9:I31)</f>
        <v>0</v>
      </c>
      <c r="J8" s="180"/>
      <c r="K8" s="180">
        <f>SUM(K9:K31)</f>
        <v>0</v>
      </c>
      <c r="L8" s="180"/>
      <c r="M8" s="180">
        <f>SUM(M9:M31)</f>
        <v>0</v>
      </c>
      <c r="N8" s="159"/>
      <c r="O8" s="159">
        <f>SUM(O9:O31)</f>
        <v>0</v>
      </c>
      <c r="P8" s="159"/>
      <c r="Q8" s="159">
        <f>SUM(Q9:Q31)</f>
        <v>12.802</v>
      </c>
      <c r="R8" s="159"/>
      <c r="S8" s="159"/>
      <c r="T8" s="176"/>
      <c r="U8" s="159">
        <f>SUM(U9:U31)</f>
        <v>12.009999999999998</v>
      </c>
      <c r="AE8" t="s">
        <v>93</v>
      </c>
    </row>
    <row r="9" spans="1:60" ht="22.5" outlineLevel="1" x14ac:dyDescent="0.2">
      <c r="A9" s="154">
        <v>1</v>
      </c>
      <c r="B9" s="161" t="s">
        <v>94</v>
      </c>
      <c r="C9" s="192" t="s">
        <v>95</v>
      </c>
      <c r="D9" s="163" t="s">
        <v>96</v>
      </c>
      <c r="E9" s="168">
        <v>40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0.22</v>
      </c>
      <c r="Q9" s="163">
        <f>ROUND(E9*P9,5)</f>
        <v>8.8000000000000007</v>
      </c>
      <c r="R9" s="163"/>
      <c r="S9" s="163"/>
      <c r="T9" s="164">
        <v>0.14299999999999999</v>
      </c>
      <c r="U9" s="163">
        <f>ROUND(E9*T9,2)</f>
        <v>5.72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97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/>
      <c r="B10" s="161"/>
      <c r="C10" s="251" t="s">
        <v>98</v>
      </c>
      <c r="D10" s="252"/>
      <c r="E10" s="253"/>
      <c r="F10" s="254"/>
      <c r="G10" s="255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99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S vybouráním lože, naložením na dopravní prostředek a s přemístěním hmot na skládku na vzdálenost do 1 km.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1"/>
      <c r="C11" s="193" t="s">
        <v>100</v>
      </c>
      <c r="D11" s="165"/>
      <c r="E11" s="169">
        <v>40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101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2</v>
      </c>
      <c r="B12" s="161" t="s">
        <v>102</v>
      </c>
      <c r="C12" s="192" t="s">
        <v>103</v>
      </c>
      <c r="D12" s="163" t="s">
        <v>104</v>
      </c>
      <c r="E12" s="168">
        <v>29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0</v>
      </c>
      <c r="O12" s="163">
        <f>ROUND(E12*N12,5)</f>
        <v>0</v>
      </c>
      <c r="P12" s="163">
        <v>0.13800000000000001</v>
      </c>
      <c r="Q12" s="163">
        <f>ROUND(E12*P12,5)</f>
        <v>4.0019999999999998</v>
      </c>
      <c r="R12" s="163"/>
      <c r="S12" s="163"/>
      <c r="T12" s="164">
        <v>0.16</v>
      </c>
      <c r="U12" s="163">
        <f>ROUND(E12*T12,2)</f>
        <v>4.6399999999999997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97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/>
      <c r="B13" s="161"/>
      <c r="C13" s="251" t="s">
        <v>105</v>
      </c>
      <c r="D13" s="252"/>
      <c r="E13" s="253"/>
      <c r="F13" s="254"/>
      <c r="G13" s="255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99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6" t="str">
        <f>C13</f>
        <v>Rozebrání dlažeb, panelů s přemístěním hmot na skládku na vzdálenost do 3 m nebo s naložením na dopravní prostředek.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1"/>
      <c r="C14" s="251" t="s">
        <v>106</v>
      </c>
      <c r="D14" s="252"/>
      <c r="E14" s="253"/>
      <c r="F14" s="254"/>
      <c r="G14" s="255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99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6" t="str">
        <f>C14</f>
        <v>Odstranění včetně podkladních vrstev.</v>
      </c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1"/>
      <c r="C15" s="193" t="s">
        <v>107</v>
      </c>
      <c r="D15" s="165"/>
      <c r="E15" s="169">
        <v>29</v>
      </c>
      <c r="F15" s="172"/>
      <c r="G15" s="172"/>
      <c r="H15" s="172"/>
      <c r="I15" s="172"/>
      <c r="J15" s="172"/>
      <c r="K15" s="172"/>
      <c r="L15" s="172"/>
      <c r="M15" s="172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101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>
        <v>3</v>
      </c>
      <c r="B16" s="161" t="s">
        <v>108</v>
      </c>
      <c r="C16" s="192" t="s">
        <v>109</v>
      </c>
      <c r="D16" s="163" t="s">
        <v>110</v>
      </c>
      <c r="E16" s="168">
        <v>3.48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63">
        <v>0</v>
      </c>
      <c r="O16" s="163">
        <f>ROUND(E16*N16,5)</f>
        <v>0</v>
      </c>
      <c r="P16" s="163">
        <v>0</v>
      </c>
      <c r="Q16" s="163">
        <f>ROUND(E16*P16,5)</f>
        <v>0</v>
      </c>
      <c r="R16" s="163"/>
      <c r="S16" s="163"/>
      <c r="T16" s="164">
        <v>0.29525000000000001</v>
      </c>
      <c r="U16" s="163">
        <f>ROUND(E16*T16,2)</f>
        <v>1.03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111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1"/>
      <c r="C17" s="251" t="s">
        <v>112</v>
      </c>
      <c r="D17" s="252"/>
      <c r="E17" s="253"/>
      <c r="F17" s="254"/>
      <c r="G17" s="255"/>
      <c r="H17" s="172"/>
      <c r="I17" s="172"/>
      <c r="J17" s="172"/>
      <c r="K17" s="172"/>
      <c r="L17" s="172"/>
      <c r="M17" s="172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99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6" t="str">
        <f>C17</f>
        <v>Realizace po dohodě se zástupcem investora při nevyhovující únosnosti zemní pláně.</v>
      </c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/>
      <c r="B18" s="161"/>
      <c r="C18" s="251" t="s">
        <v>113</v>
      </c>
      <c r="D18" s="252"/>
      <c r="E18" s="253"/>
      <c r="F18" s="254"/>
      <c r="G18" s="255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99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6" t="str">
        <f>C18</f>
        <v>Nezapažené s naložením na dopravní prostředek, odvozem a uložením na skládku, bez poplatku za skládku.</v>
      </c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/>
      <c r="B19" s="161"/>
      <c r="C19" s="193" t="s">
        <v>114</v>
      </c>
      <c r="D19" s="165"/>
      <c r="E19" s="169">
        <v>3.48</v>
      </c>
      <c r="F19" s="172"/>
      <c r="G19" s="172"/>
      <c r="H19" s="172"/>
      <c r="I19" s="172"/>
      <c r="J19" s="172"/>
      <c r="K19" s="172"/>
      <c r="L19" s="172"/>
      <c r="M19" s="172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101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4</v>
      </c>
      <c r="B20" s="161" t="s">
        <v>115</v>
      </c>
      <c r="C20" s="192" t="s">
        <v>116</v>
      </c>
      <c r="D20" s="163" t="s">
        <v>110</v>
      </c>
      <c r="E20" s="168">
        <v>1.74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63">
        <v>0</v>
      </c>
      <c r="O20" s="163">
        <f>ROUND(E20*N20,5)</f>
        <v>0</v>
      </c>
      <c r="P20" s="163">
        <v>0</v>
      </c>
      <c r="Q20" s="163">
        <f>ROUND(E20*P20,5)</f>
        <v>0</v>
      </c>
      <c r="R20" s="163"/>
      <c r="S20" s="163"/>
      <c r="T20" s="164">
        <v>5.8000000000000003E-2</v>
      </c>
      <c r="U20" s="163">
        <f>ROUND(E20*T20,2)</f>
        <v>0.1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97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1"/>
      <c r="C21" s="251" t="s">
        <v>112</v>
      </c>
      <c r="D21" s="252"/>
      <c r="E21" s="253"/>
      <c r="F21" s="254"/>
      <c r="G21" s="255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99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6" t="str">
        <f>C21</f>
        <v>Realizace po dohodě se zástupcem investora při nevyhovující únosnosti zemní pláně.</v>
      </c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193" t="s">
        <v>117</v>
      </c>
      <c r="D22" s="165"/>
      <c r="E22" s="169">
        <v>1.74</v>
      </c>
      <c r="F22" s="172"/>
      <c r="G22" s="172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101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>
        <v>5</v>
      </c>
      <c r="B23" s="161" t="s">
        <v>118</v>
      </c>
      <c r="C23" s="192" t="s">
        <v>119</v>
      </c>
      <c r="D23" s="163" t="s">
        <v>110</v>
      </c>
      <c r="E23" s="168">
        <v>3.48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0</v>
      </c>
      <c r="U23" s="163">
        <f>ROUND(E23*T23,2)</f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111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251" t="s">
        <v>112</v>
      </c>
      <c r="D24" s="252"/>
      <c r="E24" s="253"/>
      <c r="F24" s="254"/>
      <c r="G24" s="255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99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6" t="str">
        <f>C24</f>
        <v>Realizace po dohodě se zástupcem investora při nevyhovující únosnosti zemní pláně.</v>
      </c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1"/>
      <c r="C25" s="193" t="s">
        <v>157</v>
      </c>
      <c r="D25" s="165"/>
      <c r="E25" s="169">
        <v>3.48</v>
      </c>
      <c r="F25" s="172"/>
      <c r="G25" s="172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101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6</v>
      </c>
      <c r="B26" s="161" t="s">
        <v>120</v>
      </c>
      <c r="C26" s="192" t="s">
        <v>121</v>
      </c>
      <c r="D26" s="163" t="s">
        <v>122</v>
      </c>
      <c r="E26" s="168">
        <v>6.09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</v>
      </c>
      <c r="U26" s="163">
        <f>ROUND(E26*T26,2)</f>
        <v>0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97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1"/>
      <c r="C27" s="251" t="s">
        <v>112</v>
      </c>
      <c r="D27" s="252"/>
      <c r="E27" s="253"/>
      <c r="F27" s="254"/>
      <c r="G27" s="255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99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6" t="str">
        <f>C27</f>
        <v>Realizace po dohodě se zástupcem investora při nevyhovující únosnosti zemní pláně.</v>
      </c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/>
      <c r="B28" s="161"/>
      <c r="C28" s="193" t="s">
        <v>123</v>
      </c>
      <c r="D28" s="165"/>
      <c r="E28" s="169">
        <v>6.09</v>
      </c>
      <c r="F28" s="172"/>
      <c r="G28" s="172"/>
      <c r="H28" s="172"/>
      <c r="I28" s="172"/>
      <c r="J28" s="172"/>
      <c r="K28" s="172"/>
      <c r="L28" s="172"/>
      <c r="M28" s="172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101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7</v>
      </c>
      <c r="B29" s="161" t="s">
        <v>124</v>
      </c>
      <c r="C29" s="192" t="s">
        <v>125</v>
      </c>
      <c r="D29" s="163" t="s">
        <v>104</v>
      </c>
      <c r="E29" s="168">
        <v>29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63">
        <v>0</v>
      </c>
      <c r="O29" s="163">
        <f>ROUND(E29*N29,5)</f>
        <v>0</v>
      </c>
      <c r="P29" s="163">
        <v>0</v>
      </c>
      <c r="Q29" s="163">
        <f>ROUND(E29*P29,5)</f>
        <v>0</v>
      </c>
      <c r="R29" s="163"/>
      <c r="S29" s="163"/>
      <c r="T29" s="164">
        <v>1.7999999999999999E-2</v>
      </c>
      <c r="U29" s="163">
        <f>ROUND(E29*T29,2)</f>
        <v>0.52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97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1"/>
      <c r="C30" s="251" t="s">
        <v>126</v>
      </c>
      <c r="D30" s="252"/>
      <c r="E30" s="253"/>
      <c r="F30" s="254"/>
      <c r="G30" s="255"/>
      <c r="H30" s="172"/>
      <c r="I30" s="172"/>
      <c r="J30" s="172"/>
      <c r="K30" s="172"/>
      <c r="L30" s="172"/>
      <c r="M30" s="172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99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6" t="str">
        <f>C30</f>
        <v>Vyrovnáním výškových rozdílů.</v>
      </c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1"/>
      <c r="C31" s="193" t="s">
        <v>127</v>
      </c>
      <c r="D31" s="165"/>
      <c r="E31" s="169">
        <v>29</v>
      </c>
      <c r="F31" s="172"/>
      <c r="G31" s="172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101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x14ac:dyDescent="0.2">
      <c r="A32" s="155" t="s">
        <v>92</v>
      </c>
      <c r="B32" s="162" t="s">
        <v>59</v>
      </c>
      <c r="C32" s="194" t="s">
        <v>60</v>
      </c>
      <c r="D32" s="166"/>
      <c r="E32" s="170"/>
      <c r="F32" s="173"/>
      <c r="G32" s="173">
        <f>SUMIF(AE33:AE43,"&lt;&gt;NOR",G33:G43)</f>
        <v>0</v>
      </c>
      <c r="H32" s="173"/>
      <c r="I32" s="173">
        <f>SUM(I33:I43)</f>
        <v>0</v>
      </c>
      <c r="J32" s="173"/>
      <c r="K32" s="173">
        <f>SUM(K33:K43)</f>
        <v>0</v>
      </c>
      <c r="L32" s="173"/>
      <c r="M32" s="173">
        <f>SUM(M33:M43)</f>
        <v>0</v>
      </c>
      <c r="N32" s="166"/>
      <c r="O32" s="166">
        <f>SUM(O33:O43)</f>
        <v>25.199839999999998</v>
      </c>
      <c r="P32" s="166"/>
      <c r="Q32" s="166">
        <f>SUM(Q33:Q43)</f>
        <v>0</v>
      </c>
      <c r="R32" s="166"/>
      <c r="S32" s="166"/>
      <c r="T32" s="167"/>
      <c r="U32" s="166">
        <f>SUM(U33:U43)</f>
        <v>14.3</v>
      </c>
      <c r="AE32" t="s">
        <v>93</v>
      </c>
    </row>
    <row r="33" spans="1:60" ht="22.5" outlineLevel="1" x14ac:dyDescent="0.2">
      <c r="A33" s="154">
        <v>8</v>
      </c>
      <c r="B33" s="161" t="s">
        <v>128</v>
      </c>
      <c r="C33" s="192" t="s">
        <v>129</v>
      </c>
      <c r="D33" s="163" t="s">
        <v>104</v>
      </c>
      <c r="E33" s="168">
        <v>29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63">
        <v>0.30651</v>
      </c>
      <c r="O33" s="163">
        <f>ROUND(E33*N33,5)</f>
        <v>8.8887900000000002</v>
      </c>
      <c r="P33" s="163">
        <v>0</v>
      </c>
      <c r="Q33" s="163">
        <f>ROUND(E33*P33,5)</f>
        <v>0</v>
      </c>
      <c r="R33" s="163"/>
      <c r="S33" s="163"/>
      <c r="T33" s="164">
        <v>2.5000000000000001E-2</v>
      </c>
      <c r="U33" s="163">
        <f>ROUND(E33*T33,2)</f>
        <v>0.73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97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1"/>
      <c r="C34" s="251" t="s">
        <v>112</v>
      </c>
      <c r="D34" s="252"/>
      <c r="E34" s="253"/>
      <c r="F34" s="254"/>
      <c r="G34" s="255"/>
      <c r="H34" s="172"/>
      <c r="I34" s="172"/>
      <c r="J34" s="172"/>
      <c r="K34" s="172"/>
      <c r="L34" s="172"/>
      <c r="M34" s="172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99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6" t="str">
        <f>C34</f>
        <v>Realizace po dohodě se zástupcem investora při nevyhovující únosnosti zemní pláně.</v>
      </c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1"/>
      <c r="C35" s="251" t="s">
        <v>130</v>
      </c>
      <c r="D35" s="252"/>
      <c r="E35" s="253"/>
      <c r="F35" s="254"/>
      <c r="G35" s="255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99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6" t="str">
        <f>C35</f>
        <v>Bez dilatačních spár, s rozprostřením a zhutněním.</v>
      </c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1"/>
      <c r="C36" s="193" t="s">
        <v>131</v>
      </c>
      <c r="D36" s="165"/>
      <c r="E36" s="169">
        <v>29</v>
      </c>
      <c r="F36" s="172"/>
      <c r="G36" s="172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101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>
        <v>9</v>
      </c>
      <c r="B37" s="161" t="s">
        <v>132</v>
      </c>
      <c r="C37" s="192" t="s">
        <v>133</v>
      </c>
      <c r="D37" s="163" t="s">
        <v>104</v>
      </c>
      <c r="E37" s="168">
        <v>29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63">
        <v>0.378</v>
      </c>
      <c r="O37" s="163">
        <f>ROUND(E37*N37,5)</f>
        <v>10.962</v>
      </c>
      <c r="P37" s="163">
        <v>0</v>
      </c>
      <c r="Q37" s="163">
        <f>ROUND(E37*P37,5)</f>
        <v>0</v>
      </c>
      <c r="R37" s="163"/>
      <c r="S37" s="163"/>
      <c r="T37" s="164">
        <v>2.5999999999999999E-2</v>
      </c>
      <c r="U37" s="163">
        <f>ROUND(E37*T37,2)</f>
        <v>0.75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97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1"/>
      <c r="C38" s="193" t="s">
        <v>134</v>
      </c>
      <c r="D38" s="165"/>
      <c r="E38" s="169">
        <v>29</v>
      </c>
      <c r="F38" s="172"/>
      <c r="G38" s="172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101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10</v>
      </c>
      <c r="B39" s="161" t="s">
        <v>135</v>
      </c>
      <c r="C39" s="192" t="s">
        <v>136</v>
      </c>
      <c r="D39" s="163" t="s">
        <v>104</v>
      </c>
      <c r="E39" s="168">
        <v>29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63">
        <v>5.5449999999999999E-2</v>
      </c>
      <c r="O39" s="163">
        <f>ROUND(E39*N39,5)</f>
        <v>1.60805</v>
      </c>
      <c r="P39" s="163">
        <v>0</v>
      </c>
      <c r="Q39" s="163">
        <f>ROUND(E39*P39,5)</f>
        <v>0</v>
      </c>
      <c r="R39" s="163"/>
      <c r="S39" s="163"/>
      <c r="T39" s="164">
        <v>0.442</v>
      </c>
      <c r="U39" s="163">
        <f>ROUND(E39*T39,2)</f>
        <v>12.82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97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54"/>
      <c r="B40" s="161"/>
      <c r="C40" s="251" t="s">
        <v>137</v>
      </c>
      <c r="D40" s="252"/>
      <c r="E40" s="253"/>
      <c r="F40" s="254"/>
      <c r="G40" s="255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99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6" t="str">
        <f>C40</f>
        <v>S provedením lože z kameniva drceného, s vyplněním spár, s dvojitým hutněním vibrováním, a se smetením přebytečného materiálu na krajnici. S dodáním hmot pro lože a výplň spár.</v>
      </c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1"/>
      <c r="C41" s="193" t="s">
        <v>138</v>
      </c>
      <c r="D41" s="165"/>
      <c r="E41" s="169">
        <v>29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101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11</v>
      </c>
      <c r="B42" s="161" t="s">
        <v>139</v>
      </c>
      <c r="C42" s="192" t="s">
        <v>140</v>
      </c>
      <c r="D42" s="163" t="s">
        <v>104</v>
      </c>
      <c r="E42" s="168">
        <v>29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0.129</v>
      </c>
      <c r="O42" s="163">
        <f>ROUND(E42*N42,5)</f>
        <v>3.7410000000000001</v>
      </c>
      <c r="P42" s="163">
        <v>0</v>
      </c>
      <c r="Q42" s="163">
        <f>ROUND(E42*P42,5)</f>
        <v>0</v>
      </c>
      <c r="R42" s="163"/>
      <c r="S42" s="163"/>
      <c r="T42" s="164">
        <v>0</v>
      </c>
      <c r="U42" s="163">
        <f>ROUND(E42*T42,2)</f>
        <v>0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141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1"/>
      <c r="C43" s="193" t="s">
        <v>142</v>
      </c>
      <c r="D43" s="165"/>
      <c r="E43" s="169">
        <v>29</v>
      </c>
      <c r="F43" s="172"/>
      <c r="G43" s="172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101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x14ac:dyDescent="0.2">
      <c r="A44" s="155" t="s">
        <v>92</v>
      </c>
      <c r="B44" s="162" t="s">
        <v>61</v>
      </c>
      <c r="C44" s="194" t="s">
        <v>62</v>
      </c>
      <c r="D44" s="166"/>
      <c r="E44" s="170"/>
      <c r="F44" s="173"/>
      <c r="G44" s="173">
        <f>SUMIF(AE45:AE47,"&lt;&gt;NOR",G45:G47)</f>
        <v>0</v>
      </c>
      <c r="H44" s="173"/>
      <c r="I44" s="173">
        <f>SUM(I45:I47)</f>
        <v>0</v>
      </c>
      <c r="J44" s="173"/>
      <c r="K44" s="173">
        <f>SUM(K45:K47)</f>
        <v>0</v>
      </c>
      <c r="L44" s="173"/>
      <c r="M44" s="173">
        <f>SUM(M45:M47)</f>
        <v>0</v>
      </c>
      <c r="N44" s="166"/>
      <c r="O44" s="166">
        <f>SUM(O45:O47)</f>
        <v>7.6756000000000002</v>
      </c>
      <c r="P44" s="166"/>
      <c r="Q44" s="166">
        <f>SUM(Q45:Q47)</f>
        <v>0</v>
      </c>
      <c r="R44" s="166"/>
      <c r="S44" s="166"/>
      <c r="T44" s="167"/>
      <c r="U44" s="166">
        <f>SUM(U45:U47)</f>
        <v>6.48</v>
      </c>
      <c r="AE44" t="s">
        <v>93</v>
      </c>
    </row>
    <row r="45" spans="1:60" ht="22.5" outlineLevel="1" x14ac:dyDescent="0.2">
      <c r="A45" s="154">
        <v>12</v>
      </c>
      <c r="B45" s="161" t="s">
        <v>143</v>
      </c>
      <c r="C45" s="192" t="s">
        <v>144</v>
      </c>
      <c r="D45" s="163" t="s">
        <v>96</v>
      </c>
      <c r="E45" s="168">
        <v>40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63">
        <v>0.19189000000000001</v>
      </c>
      <c r="O45" s="163">
        <f>ROUND(E45*N45,5)</f>
        <v>7.6756000000000002</v>
      </c>
      <c r="P45" s="163">
        <v>0</v>
      </c>
      <c r="Q45" s="163">
        <f>ROUND(E45*P45,5)</f>
        <v>0</v>
      </c>
      <c r="R45" s="163"/>
      <c r="S45" s="163"/>
      <c r="T45" s="164">
        <v>0.16200000000000001</v>
      </c>
      <c r="U45" s="163">
        <f>ROUND(E45*T45,2)</f>
        <v>6.48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97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1"/>
      <c r="C46" s="251" t="s">
        <v>145</v>
      </c>
      <c r="D46" s="252"/>
      <c r="E46" s="253"/>
      <c r="F46" s="254"/>
      <c r="G46" s="255"/>
      <c r="H46" s="172"/>
      <c r="I46" s="172"/>
      <c r="J46" s="172"/>
      <c r="K46" s="172"/>
      <c r="L46" s="172"/>
      <c r="M46" s="172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99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6" t="str">
        <f>C46</f>
        <v>Lože z betonu prostého C 16/20 tl. 80 až 100 mm.</v>
      </c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193" t="s">
        <v>146</v>
      </c>
      <c r="D47" s="165"/>
      <c r="E47" s="169">
        <v>40</v>
      </c>
      <c r="F47" s="172"/>
      <c r="G47" s="172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101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55" t="s">
        <v>92</v>
      </c>
      <c r="B48" s="162" t="s">
        <v>63</v>
      </c>
      <c r="C48" s="194" t="s">
        <v>64</v>
      </c>
      <c r="D48" s="166"/>
      <c r="E48" s="170"/>
      <c r="F48" s="173"/>
      <c r="G48" s="173">
        <f>SUMIF(AE49:AE52,"&lt;&gt;NOR",G49:G52)</f>
        <v>0</v>
      </c>
      <c r="H48" s="173"/>
      <c r="I48" s="173">
        <f>SUM(I49:I52)</f>
        <v>0</v>
      </c>
      <c r="J48" s="173"/>
      <c r="K48" s="173">
        <f>SUM(K49:K52)</f>
        <v>0</v>
      </c>
      <c r="L48" s="173"/>
      <c r="M48" s="173">
        <f>SUM(M49:M52)</f>
        <v>0</v>
      </c>
      <c r="N48" s="166"/>
      <c r="O48" s="166">
        <f>SUM(O49:O52)</f>
        <v>0</v>
      </c>
      <c r="P48" s="166"/>
      <c r="Q48" s="166">
        <f>SUM(Q49:Q52)</f>
        <v>0</v>
      </c>
      <c r="R48" s="166"/>
      <c r="S48" s="166"/>
      <c r="T48" s="167"/>
      <c r="U48" s="166">
        <f>SUM(U49:U52)</f>
        <v>0.13</v>
      </c>
      <c r="AE48" t="s">
        <v>93</v>
      </c>
    </row>
    <row r="49" spans="1:60" outlineLevel="1" x14ac:dyDescent="0.2">
      <c r="A49" s="154">
        <v>13</v>
      </c>
      <c r="B49" s="161" t="s">
        <v>147</v>
      </c>
      <c r="C49" s="192" t="s">
        <v>148</v>
      </c>
      <c r="D49" s="163" t="s">
        <v>122</v>
      </c>
      <c r="E49" s="168">
        <v>12.802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0.01</v>
      </c>
      <c r="U49" s="163">
        <f>ROUND(E49*T49,2)</f>
        <v>0.13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97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1"/>
      <c r="C50" s="193" t="s">
        <v>158</v>
      </c>
      <c r="D50" s="165"/>
      <c r="E50" s="169">
        <v>12.802</v>
      </c>
      <c r="F50" s="172"/>
      <c r="G50" s="172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101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14</v>
      </c>
      <c r="B51" s="161" t="s">
        <v>149</v>
      </c>
      <c r="C51" s="192" t="s">
        <v>150</v>
      </c>
      <c r="D51" s="163" t="s">
        <v>122</v>
      </c>
      <c r="E51" s="168">
        <v>12.802</v>
      </c>
      <c r="F51" s="171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0</v>
      </c>
      <c r="N51" s="163">
        <v>0</v>
      </c>
      <c r="O51" s="163">
        <f>ROUND(E51*N51,5)</f>
        <v>0</v>
      </c>
      <c r="P51" s="163">
        <v>0</v>
      </c>
      <c r="Q51" s="163">
        <f>ROUND(E51*P51,5)</f>
        <v>0</v>
      </c>
      <c r="R51" s="163"/>
      <c r="S51" s="163"/>
      <c r="T51" s="164">
        <v>0</v>
      </c>
      <c r="U51" s="163">
        <f>ROUND(E51*T51,2)</f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97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81"/>
      <c r="B52" s="182"/>
      <c r="C52" s="195" t="s">
        <v>151</v>
      </c>
      <c r="D52" s="183"/>
      <c r="E52" s="184">
        <v>12.802</v>
      </c>
      <c r="F52" s="185"/>
      <c r="G52" s="185"/>
      <c r="H52" s="185"/>
      <c r="I52" s="185"/>
      <c r="J52" s="185"/>
      <c r="K52" s="185"/>
      <c r="L52" s="185"/>
      <c r="M52" s="185"/>
      <c r="N52" s="186"/>
      <c r="O52" s="186"/>
      <c r="P52" s="186"/>
      <c r="Q52" s="186"/>
      <c r="R52" s="186"/>
      <c r="S52" s="186"/>
      <c r="T52" s="187"/>
      <c r="U52" s="186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101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x14ac:dyDescent="0.2">
      <c r="A53" s="6"/>
      <c r="B53" s="7" t="s">
        <v>152</v>
      </c>
      <c r="C53" s="196" t="s">
        <v>152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C53">
        <v>15</v>
      </c>
      <c r="AD53">
        <v>21</v>
      </c>
    </row>
    <row r="54" spans="1:60" x14ac:dyDescent="0.2">
      <c r="A54" s="188"/>
      <c r="B54" s="189">
        <v>26</v>
      </c>
      <c r="C54" s="197" t="s">
        <v>152</v>
      </c>
      <c r="D54" s="190"/>
      <c r="E54" s="190"/>
      <c r="F54" s="190"/>
      <c r="G54" s="191">
        <f>G8+G32+G44+G48</f>
        <v>0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f>SUMIF(L7:L52,AC53,G7:G52)</f>
        <v>0</v>
      </c>
      <c r="AD54">
        <f>SUMIF(L7:L52,AD53,G7:G52)</f>
        <v>0</v>
      </c>
      <c r="AE54" t="s">
        <v>153</v>
      </c>
    </row>
    <row r="55" spans="1:60" x14ac:dyDescent="0.2">
      <c r="A55" s="6"/>
      <c r="B55" s="7" t="s">
        <v>152</v>
      </c>
      <c r="C55" s="196" t="s">
        <v>152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 x14ac:dyDescent="0.2">
      <c r="A56" s="6"/>
      <c r="B56" s="7" t="s">
        <v>152</v>
      </c>
      <c r="C56" s="196" t="s">
        <v>152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75">
        <v>33</v>
      </c>
      <c r="B57" s="275"/>
      <c r="C57" s="27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63"/>
      <c r="B58" s="264"/>
      <c r="C58" s="265"/>
      <c r="D58" s="264"/>
      <c r="E58" s="264"/>
      <c r="F58" s="264"/>
      <c r="G58" s="26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E58" t="s">
        <v>154</v>
      </c>
    </row>
    <row r="59" spans="1:60" x14ac:dyDescent="0.2">
      <c r="A59" s="267"/>
      <c r="B59" s="268"/>
      <c r="C59" s="269"/>
      <c r="D59" s="268"/>
      <c r="E59" s="268"/>
      <c r="F59" s="268"/>
      <c r="G59" s="270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67"/>
      <c r="B60" s="268"/>
      <c r="C60" s="269"/>
      <c r="D60" s="268"/>
      <c r="E60" s="268"/>
      <c r="F60" s="268"/>
      <c r="G60" s="270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67"/>
      <c r="B61" s="268"/>
      <c r="C61" s="269"/>
      <c r="D61" s="268"/>
      <c r="E61" s="268"/>
      <c r="F61" s="268"/>
      <c r="G61" s="270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71"/>
      <c r="B62" s="272"/>
      <c r="C62" s="273"/>
      <c r="D62" s="272"/>
      <c r="E62" s="272"/>
      <c r="F62" s="272"/>
      <c r="G62" s="274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6"/>
      <c r="B63" s="7" t="s">
        <v>152</v>
      </c>
      <c r="C63" s="196" t="s">
        <v>152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C64" s="198"/>
      <c r="AE64" t="s">
        <v>155</v>
      </c>
    </row>
  </sheetData>
  <mergeCells count="19">
    <mergeCell ref="A58:G62"/>
    <mergeCell ref="C30:G30"/>
    <mergeCell ref="C34:G34"/>
    <mergeCell ref="C35:G35"/>
    <mergeCell ref="C40:G40"/>
    <mergeCell ref="C46:G46"/>
    <mergeCell ref="A57:C57"/>
    <mergeCell ref="C27:G27"/>
    <mergeCell ref="A1:G1"/>
    <mergeCell ref="C2:G2"/>
    <mergeCell ref="C3:G3"/>
    <mergeCell ref="C4:G4"/>
    <mergeCell ref="C10:G10"/>
    <mergeCell ref="C13:G13"/>
    <mergeCell ref="C14:G14"/>
    <mergeCell ref="C17:G17"/>
    <mergeCell ref="C18:G18"/>
    <mergeCell ref="C21:G21"/>
    <mergeCell ref="C24:G2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Klementová Alena</cp:lastModifiedBy>
  <cp:lastPrinted>2014-02-28T09:52:57Z</cp:lastPrinted>
  <dcterms:created xsi:type="dcterms:W3CDTF">2009-04-08T07:15:50Z</dcterms:created>
  <dcterms:modified xsi:type="dcterms:W3CDTF">2020-08-12T05:42:24Z</dcterms:modified>
</cp:coreProperties>
</file>