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_nové\Chodníky - ulice Školní\Výběrové řízení - Rekonstrukce chodníků na ul. školní - II. etapa, Bystřice pod Hostýnem\2.Výkazy výměr\"/>
    </mc:Choice>
  </mc:AlternateContent>
  <bookViews>
    <workbookView xWindow="0" yWindow="0" windowWidth="28800" windowHeight="1233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Pol'!$A$1:$U$135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25" i="12" l="1"/>
  <c r="F39" i="1" s="1"/>
  <c r="F40" i="1" s="1"/>
  <c r="G23" i="1" s="1"/>
  <c r="BA104" i="12"/>
  <c r="BA92" i="12"/>
  <c r="BA85" i="12"/>
  <c r="BA84" i="12"/>
  <c r="BA76" i="12"/>
  <c r="BA71" i="12"/>
  <c r="BA70" i="12"/>
  <c r="BA66" i="12"/>
  <c r="BA62" i="12"/>
  <c r="BA59" i="12"/>
  <c r="BA56" i="12"/>
  <c r="BA53" i="12"/>
  <c r="BA50" i="12"/>
  <c r="BA47" i="12"/>
  <c r="BA44" i="12"/>
  <c r="BA43" i="12"/>
  <c r="BA36" i="12"/>
  <c r="BA31" i="12"/>
  <c r="BA27" i="12"/>
  <c r="BA24" i="12"/>
  <c r="BA21" i="12"/>
  <c r="BA20" i="12"/>
  <c r="BA17" i="12"/>
  <c r="BA14" i="12"/>
  <c r="BA13" i="12"/>
  <c r="BA10" i="12"/>
  <c r="G9" i="12"/>
  <c r="M9" i="12" s="1"/>
  <c r="I9" i="12"/>
  <c r="K9" i="12"/>
  <c r="O9" i="12"/>
  <c r="Q9" i="12"/>
  <c r="U9" i="12"/>
  <c r="G12" i="12"/>
  <c r="M12" i="12" s="1"/>
  <c r="I12" i="12"/>
  <c r="K12" i="12"/>
  <c r="O12" i="12"/>
  <c r="Q12" i="12"/>
  <c r="U12" i="12"/>
  <c r="G16" i="12"/>
  <c r="M16" i="12" s="1"/>
  <c r="I16" i="12"/>
  <c r="K16" i="12"/>
  <c r="O16" i="12"/>
  <c r="Q16" i="12"/>
  <c r="U16" i="12"/>
  <c r="G19" i="12"/>
  <c r="M19" i="12" s="1"/>
  <c r="I19" i="12"/>
  <c r="K19" i="12"/>
  <c r="O19" i="12"/>
  <c r="Q19" i="12"/>
  <c r="U19" i="12"/>
  <c r="G23" i="12"/>
  <c r="I23" i="12"/>
  <c r="K23" i="12"/>
  <c r="M23" i="12"/>
  <c r="O23" i="12"/>
  <c r="Q23" i="12"/>
  <c r="U23" i="12"/>
  <c r="G26" i="12"/>
  <c r="M26" i="12" s="1"/>
  <c r="I26" i="12"/>
  <c r="K26" i="12"/>
  <c r="O26" i="12"/>
  <c r="Q26" i="12"/>
  <c r="U26" i="12"/>
  <c r="G30" i="12"/>
  <c r="M30" i="12" s="1"/>
  <c r="I30" i="12"/>
  <c r="K30" i="12"/>
  <c r="O30" i="12"/>
  <c r="Q30" i="12"/>
  <c r="U30" i="12"/>
  <c r="G33" i="12"/>
  <c r="M33" i="12" s="1"/>
  <c r="I33" i="12"/>
  <c r="K33" i="12"/>
  <c r="O33" i="12"/>
  <c r="Q33" i="12"/>
  <c r="U33" i="12"/>
  <c r="G35" i="12"/>
  <c r="M35" i="12" s="1"/>
  <c r="I35" i="12"/>
  <c r="K35" i="12"/>
  <c r="O35" i="12"/>
  <c r="Q35" i="12"/>
  <c r="U35" i="12"/>
  <c r="G38" i="12"/>
  <c r="M38" i="12" s="1"/>
  <c r="I38" i="12"/>
  <c r="K38" i="12"/>
  <c r="O38" i="12"/>
  <c r="Q38" i="12"/>
  <c r="U38" i="12"/>
  <c r="G40" i="12"/>
  <c r="M40" i="12" s="1"/>
  <c r="I40" i="12"/>
  <c r="K40" i="12"/>
  <c r="O40" i="12"/>
  <c r="Q40" i="12"/>
  <c r="U40" i="12"/>
  <c r="G42" i="12"/>
  <c r="M42" i="12" s="1"/>
  <c r="I42" i="12"/>
  <c r="K42" i="12"/>
  <c r="O42" i="12"/>
  <c r="Q42" i="12"/>
  <c r="U42" i="12"/>
  <c r="G46" i="12"/>
  <c r="M46" i="12" s="1"/>
  <c r="I46" i="12"/>
  <c r="K46" i="12"/>
  <c r="O46" i="12"/>
  <c r="Q46" i="12"/>
  <c r="U46" i="12"/>
  <c r="G49" i="12"/>
  <c r="M49" i="12" s="1"/>
  <c r="I49" i="12"/>
  <c r="K49" i="12"/>
  <c r="O49" i="12"/>
  <c r="Q49" i="12"/>
  <c r="U49" i="12"/>
  <c r="G52" i="12"/>
  <c r="M52" i="12" s="1"/>
  <c r="I52" i="12"/>
  <c r="K52" i="12"/>
  <c r="O52" i="12"/>
  <c r="Q52" i="12"/>
  <c r="U52" i="12"/>
  <c r="G55" i="12"/>
  <c r="M55" i="12" s="1"/>
  <c r="I55" i="12"/>
  <c r="K55" i="12"/>
  <c r="O55" i="12"/>
  <c r="Q55" i="12"/>
  <c r="U55" i="12"/>
  <c r="G58" i="12"/>
  <c r="M58" i="12" s="1"/>
  <c r="I58" i="12"/>
  <c r="K58" i="12"/>
  <c r="O58" i="12"/>
  <c r="Q58" i="12"/>
  <c r="U58" i="12"/>
  <c r="G61" i="12"/>
  <c r="I61" i="12"/>
  <c r="K61" i="12"/>
  <c r="M61" i="12"/>
  <c r="O61" i="12"/>
  <c r="Q61" i="12"/>
  <c r="U61" i="12"/>
  <c r="G64" i="12"/>
  <c r="I48" i="1" s="1"/>
  <c r="G65" i="12"/>
  <c r="M65" i="12" s="1"/>
  <c r="M64" i="12" s="1"/>
  <c r="I65" i="12"/>
  <c r="I64" i="12" s="1"/>
  <c r="K65" i="12"/>
  <c r="K64" i="12" s="1"/>
  <c r="O65" i="12"/>
  <c r="O64" i="12" s="1"/>
  <c r="Q65" i="12"/>
  <c r="Q64" i="12" s="1"/>
  <c r="U65" i="12"/>
  <c r="U64" i="12" s="1"/>
  <c r="G69" i="12"/>
  <c r="M69" i="12" s="1"/>
  <c r="I69" i="12"/>
  <c r="K69" i="12"/>
  <c r="O69" i="12"/>
  <c r="Q69" i="12"/>
  <c r="U69" i="12"/>
  <c r="G73" i="12"/>
  <c r="M73" i="12" s="1"/>
  <c r="I73" i="12"/>
  <c r="K73" i="12"/>
  <c r="O73" i="12"/>
  <c r="Q73" i="12"/>
  <c r="U73" i="12"/>
  <c r="G75" i="12"/>
  <c r="M75" i="12" s="1"/>
  <c r="I75" i="12"/>
  <c r="K75" i="12"/>
  <c r="O75" i="12"/>
  <c r="Q75" i="12"/>
  <c r="U75" i="12"/>
  <c r="G79" i="12"/>
  <c r="I79" i="12"/>
  <c r="K79" i="12"/>
  <c r="O79" i="12"/>
  <c r="Q79" i="12"/>
  <c r="U79" i="12"/>
  <c r="G81" i="12"/>
  <c r="M81" i="12" s="1"/>
  <c r="I81" i="12"/>
  <c r="K81" i="12"/>
  <c r="O81" i="12"/>
  <c r="Q81" i="12"/>
  <c r="U81" i="12"/>
  <c r="G83" i="12"/>
  <c r="M83" i="12" s="1"/>
  <c r="I83" i="12"/>
  <c r="K83" i="12"/>
  <c r="O83" i="12"/>
  <c r="Q83" i="12"/>
  <c r="U83" i="12"/>
  <c r="G87" i="12"/>
  <c r="M87" i="12" s="1"/>
  <c r="I87" i="12"/>
  <c r="K87" i="12"/>
  <c r="O87" i="12"/>
  <c r="Q87" i="12"/>
  <c r="U87" i="12"/>
  <c r="G89" i="12"/>
  <c r="M89" i="12" s="1"/>
  <c r="I89" i="12"/>
  <c r="K89" i="12"/>
  <c r="O89" i="12"/>
  <c r="Q89" i="12"/>
  <c r="U89" i="12"/>
  <c r="G91" i="12"/>
  <c r="M91" i="12" s="1"/>
  <c r="I91" i="12"/>
  <c r="K91" i="12"/>
  <c r="O91" i="12"/>
  <c r="Q91" i="12"/>
  <c r="U91" i="12"/>
  <c r="G95" i="12"/>
  <c r="M95" i="12" s="1"/>
  <c r="I95" i="12"/>
  <c r="K95" i="12"/>
  <c r="O95" i="12"/>
  <c r="Q95" i="12"/>
  <c r="U95" i="12"/>
  <c r="G97" i="12"/>
  <c r="M97" i="12" s="1"/>
  <c r="I97" i="12"/>
  <c r="K97" i="12"/>
  <c r="O97" i="12"/>
  <c r="Q97" i="12"/>
  <c r="U97" i="12"/>
  <c r="G99" i="12"/>
  <c r="M99" i="12" s="1"/>
  <c r="I99" i="12"/>
  <c r="K99" i="12"/>
  <c r="O99" i="12"/>
  <c r="Q99" i="12"/>
  <c r="U99" i="12"/>
  <c r="G101" i="12"/>
  <c r="M101" i="12" s="1"/>
  <c r="I101" i="12"/>
  <c r="K101" i="12"/>
  <c r="O101" i="12"/>
  <c r="Q101" i="12"/>
  <c r="U101" i="12"/>
  <c r="G103" i="12"/>
  <c r="M103" i="12" s="1"/>
  <c r="I103" i="12"/>
  <c r="K103" i="12"/>
  <c r="O103" i="12"/>
  <c r="Q103" i="12"/>
  <c r="U103" i="12"/>
  <c r="G107" i="12"/>
  <c r="M107" i="12" s="1"/>
  <c r="I107" i="12"/>
  <c r="K107" i="12"/>
  <c r="O107" i="12"/>
  <c r="Q107" i="12"/>
  <c r="U107" i="12"/>
  <c r="G109" i="12"/>
  <c r="M109" i="12" s="1"/>
  <c r="I109" i="12"/>
  <c r="K109" i="12"/>
  <c r="O109" i="12"/>
  <c r="Q109" i="12"/>
  <c r="U109" i="12"/>
  <c r="G111" i="12"/>
  <c r="M111" i="12" s="1"/>
  <c r="I111" i="12"/>
  <c r="K111" i="12"/>
  <c r="O111" i="12"/>
  <c r="Q111" i="12"/>
  <c r="U111" i="12"/>
  <c r="U113" i="12"/>
  <c r="G114" i="12"/>
  <c r="G113" i="12" s="1"/>
  <c r="I52" i="1" s="1"/>
  <c r="I114" i="12"/>
  <c r="I113" i="12" s="1"/>
  <c r="K114" i="12"/>
  <c r="K113" i="12" s="1"/>
  <c r="O114" i="12"/>
  <c r="O113" i="12" s="1"/>
  <c r="Q114" i="12"/>
  <c r="Q113" i="12" s="1"/>
  <c r="U114" i="12"/>
  <c r="G116" i="12"/>
  <c r="M116" i="12" s="1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M118" i="12" s="1"/>
  <c r="I118" i="12"/>
  <c r="K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M123" i="12" s="1"/>
  <c r="I123" i="12"/>
  <c r="K123" i="12"/>
  <c r="O123" i="12"/>
  <c r="Q123" i="12"/>
  <c r="U123" i="12"/>
  <c r="I20" i="1"/>
  <c r="I18" i="1"/>
  <c r="I17" i="1"/>
  <c r="G27" i="1"/>
  <c r="J28" i="1"/>
  <c r="J26" i="1"/>
  <c r="G38" i="1"/>
  <c r="F38" i="1"/>
  <c r="J23" i="1"/>
  <c r="J24" i="1"/>
  <c r="J25" i="1"/>
  <c r="J27" i="1"/>
  <c r="E24" i="1"/>
  <c r="E26" i="1"/>
  <c r="U106" i="12" l="1"/>
  <c r="I106" i="12"/>
  <c r="M114" i="12"/>
  <c r="M113" i="12" s="1"/>
  <c r="Q106" i="12"/>
  <c r="U94" i="12"/>
  <c r="I94" i="12"/>
  <c r="I115" i="12"/>
  <c r="K106" i="12"/>
  <c r="K115" i="12"/>
  <c r="O115" i="12"/>
  <c r="G68" i="12"/>
  <c r="I49" i="1" s="1"/>
  <c r="K68" i="12"/>
  <c r="U8" i="12"/>
  <c r="I8" i="12"/>
  <c r="AD125" i="12"/>
  <c r="G39" i="1" s="1"/>
  <c r="G40" i="1" s="1"/>
  <c r="G25" i="1" s="1"/>
  <c r="G26" i="1" s="1"/>
  <c r="Q115" i="12"/>
  <c r="O106" i="12"/>
  <c r="G94" i="12"/>
  <c r="I50" i="1" s="1"/>
  <c r="O68" i="12"/>
  <c r="G115" i="12"/>
  <c r="I53" i="1" s="1"/>
  <c r="I19" i="1" s="1"/>
  <c r="G106" i="12"/>
  <c r="I51" i="1" s="1"/>
  <c r="K94" i="12"/>
  <c r="O94" i="12"/>
  <c r="Q68" i="12"/>
  <c r="I68" i="12"/>
  <c r="K8" i="12"/>
  <c r="O8" i="12"/>
  <c r="U115" i="12"/>
  <c r="Q94" i="12"/>
  <c r="U68" i="12"/>
  <c r="Q8" i="12"/>
  <c r="G24" i="1"/>
  <c r="M115" i="12"/>
  <c r="M8" i="12"/>
  <c r="M94" i="12"/>
  <c r="M106" i="12"/>
  <c r="M79" i="12"/>
  <c r="M68" i="12" s="1"/>
  <c r="G8" i="12"/>
  <c r="G28" i="1" l="1"/>
  <c r="G29" i="1"/>
  <c r="G125" i="12"/>
  <c r="I47" i="1"/>
  <c r="H39" i="1"/>
  <c r="H40" i="1" s="1"/>
  <c r="I39" i="1" l="1"/>
  <c r="I40" i="1" s="1"/>
  <c r="J39" i="1" s="1"/>
  <c r="J40" i="1" s="1"/>
  <c r="I16" i="1"/>
  <c r="I21" i="1" s="1"/>
  <c r="I54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<sst xmlns="http://schemas.openxmlformats.org/spreadsheetml/2006/main" count="478" uniqueCount="252">
  <si>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</si>
  <si>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</si>
  <si>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</si>
  <si>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</si>
  <si>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</si>
  <si>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</si>
  <si>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</si>
  <si>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</si>
  <si>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</si>
  <si>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</si>
  <si>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</si>
  <si>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</si>
  <si>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</si>
  <si>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</si>
  <si>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</si>
  <si>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</si>
  <si>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</si>
  <si>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</si>
  <si>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</si>
  <si>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</si>
  <si>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</si>
  <si>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</si>
  <si>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</si>
  <si>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</si>
  <si>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</si>
  <si>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</si>
  <si>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</si>
  <si>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</si>
  <si>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</si>
  <si>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</si>
  <si>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</si>
  <si>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</si>
  <si>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</si>
  <si>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</si>
  <si>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</si>
  <si>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</si>
  <si>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</si>
  <si>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</si>
  <si>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</si>
  <si>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Zakázka:</t>
  </si>
  <si>
    <t>Z:</t>
  </si>
  <si>
    <t>Bystřice pod Hostýnem, ul. Školní</t>
  </si>
  <si>
    <t>Rozpočet:</t>
  </si>
  <si>
    <t>Misto</t>
  </si>
  <si>
    <t>Ing. Tomáš Olša</t>
  </si>
  <si>
    <t>Rekonstrukce chodníků na ul. Školní - II. etapa (SO 101)</t>
  </si>
  <si>
    <t>Město Bystřice pod Hostýnem</t>
  </si>
  <si>
    <t>Masarykovo nám. 137</t>
  </si>
  <si>
    <t>Bystřice pod Hostýnem</t>
  </si>
  <si>
    <t>76861</t>
  </si>
  <si>
    <t>00287113</t>
  </si>
  <si>
    <t>CZ00287113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</si>
  <si>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</si>
  <si>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</si>
  <si>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</si>
  <si>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</si>
  <si>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</si>
  <si>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</si>
  <si>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</si>
  <si>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</si>
  <si>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</si>
  <si>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</si>
  <si>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</si>
  <si>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91</t>
  </si>
  <si>
    <t>Doplňující práce na komunikaci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</si>
  <si>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</si>
  <si>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</si>
  <si>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</si>
  <si>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</si>
  <si>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</si>
  <si>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</si>
  <si>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</si>
  <si>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</si>
  <si>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</si>
  <si>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</si>
  <si>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</si>
  <si>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</si>
  <si>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</si>
  <si>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</si>
  <si>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</si>
  <si>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</si>
  <si>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</si>
  <si>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</si>
  <si>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</si>
  <si>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</si>
  <si>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</si>
  <si>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</si>
  <si>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</si>
  <si>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</si>
  <si>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</si>
  <si>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</si>
  <si>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</si>
  <si>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</si>
  <si>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</si>
  <si>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</si>
  <si>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</si>
  <si>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</si>
  <si>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</si>
  <si>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113202111R00</t>
  </si>
  <si>
    <t>Vytrhání obrub obrubníků silničních, včetně naložení a odvozu na skládku do 1 km</t>
  </si>
  <si>
    <t>m</t>
  </si>
  <si>
    <t>POL1_0</t>
  </si>
  <si>
    <t>S vybouráním lože, naložením na dopravní prostředek a s přemístěním hmot na skládku na vzdálenost do 1 km.</t>
  </si>
  <si>
    <t>POP</t>
  </si>
  <si>
    <t>58</t>
  </si>
  <si>
    <t>VV</t>
  </si>
  <si>
    <t>113106222R00</t>
  </si>
  <si>
    <t>Rozebrání dlažeb z drobných kostek v živici</t>
  </si>
  <si>
    <t>m2</t>
  </si>
  <si>
    <t>Rozebrání dlažeb, panelů s přemístěním hmot na skládku na vzdálenost do 3 m nebo s naložením na dopravní prostředek.</t>
  </si>
  <si>
    <t>Očištění žulových kostek a zpětné použití.</t>
  </si>
  <si>
    <t>dvouřádek z žulových kostek:15</t>
  </si>
  <si>
    <t>113201111R00</t>
  </si>
  <si>
    <t>Vytrhání obrubníků chodníkových a parkových, včetně naložení a odvozu na skládku do 1 km</t>
  </si>
  <si>
    <t>18+20</t>
  </si>
  <si>
    <t>113106121R00</t>
  </si>
  <si>
    <t>Rozebrání dlažeb z betonových dlaždic na sucho, včetně naložení a odvozu na skládku do 1 km</t>
  </si>
  <si>
    <t>Odstranění včetně podkladních vrstev.</t>
  </si>
  <si>
    <t>stávající chodník:29+30</t>
  </si>
  <si>
    <t>113108310R00</t>
  </si>
  <si>
    <t>Odstranění asfaltové vrstvy pl. do 50 m2, tl.10 cm, včetně naložení a odvozu na skládku do 1 km</t>
  </si>
  <si>
    <t>32</t>
  </si>
  <si>
    <t>121101101R00</t>
  </si>
  <si>
    <t>Sejmutí humózní zeminy s přemístěním do 50 m, zpětný přesun, rozprostření v tl. do 20 cm</t>
  </si>
  <si>
    <t>m3</t>
  </si>
  <si>
    <t>Sejmutí humózní zeminy, ornice nebo lesní půdy s vodorovným přemístěním na hromady v místě upotřebení nebo na dočasné či trvalé skládky se složením.</t>
  </si>
  <si>
    <t>rozšíření chodníku (předpoklad 10 cm):5*0,1</t>
  </si>
  <si>
    <t>zatravnění okolních ploch (předpoklad 10 cm):(17+22)*0,1</t>
  </si>
  <si>
    <t>122100010RAA</t>
  </si>
  <si>
    <t>Odkopávky nezapažené v hornině 1-4, naložení, odvoz 1 km, uložení</t>
  </si>
  <si>
    <t>POL2_0</t>
  </si>
  <si>
    <t>Nezapažené s naložením na dopravní prostředek, odvozem a uložením na skládku, bez poplatku za skládku.</t>
  </si>
  <si>
    <t>rozšíření chodníku po hranu zemní pláně:5*0,14</t>
  </si>
  <si>
    <t>122201109R00</t>
  </si>
  <si>
    <t>Příplatek za lepivost - odkopávky v hor. 3</t>
  </si>
  <si>
    <t>předpoklad 50%:0,7*0,5</t>
  </si>
  <si>
    <t>132200010RAA</t>
  </si>
  <si>
    <t>Hloubení nezapaž. rýh šířky do 60 cm v hornině 1-4, odvoz do  1 km, uložení na skládku</t>
  </si>
  <si>
    <t>S urovnáním dna do předepsaného profilu a spádu, se svislým přemístěním, s naložením na dopravní prostředek, s odvozem a uložením na skládku, bez poplatku za skládku.</t>
  </si>
  <si>
    <t>rýha pro trativod:(18+21)*0,25</t>
  </si>
  <si>
    <t>162100010RAA</t>
  </si>
  <si>
    <t>Vodorovné přemístění výkopku, příplatek za každý další 1 km</t>
  </si>
  <si>
    <t>199000005R00</t>
  </si>
  <si>
    <t>Poplatek za skládku zeminy 1- 4</t>
  </si>
  <si>
    <t>t</t>
  </si>
  <si>
    <t>10,45*1750/1000</t>
  </si>
  <si>
    <t>Realizace po dohodě se zástupcem investora při nevyhovující únosnosti zemní pláně.</t>
  </si>
  <si>
    <t>při nevyhovující únosnosti podloží pro vrstvu SC:96*0,12</t>
  </si>
  <si>
    <t>předpoklad 50%:11,52*0,5</t>
  </si>
  <si>
    <t>při nevyhovující únosnosti podloží pro vrstvu SC:11,52*1750/1000</t>
  </si>
  <si>
    <t>181101102R00</t>
  </si>
  <si>
    <t>Úprava pláně v zářezech v hor. 1-4, se zhutněním</t>
  </si>
  <si>
    <t>Vyrovnáním výškových rozdílů.</t>
  </si>
  <si>
    <t>zhutnění zemní pláně:96</t>
  </si>
  <si>
    <t>182001131R00</t>
  </si>
  <si>
    <t>Plošná úprava terénu, nerovnosti do 20 cm v rovině</t>
  </si>
  <si>
    <t>Plošná úprava terénu s urovnáním povrchu, bez doplnění ornice, v hornině 1 až 4.</t>
  </si>
  <si>
    <t>urovnání okolních ploch:17+22</t>
  </si>
  <si>
    <t>180400020RA0</t>
  </si>
  <si>
    <t>Založení trávníku parkového, rovina, dodání osiva</t>
  </si>
  <si>
    <t>Založení trávníku v rovině nebo ve svahu do 1 : 5.</t>
  </si>
  <si>
    <t>zatravnění okolních ploch:17+22</t>
  </si>
  <si>
    <t>212810010RAC</t>
  </si>
  <si>
    <t>Trativody z PVC drenážních flexibilních trubek, lože štěrkopísek a obsyp kamenivo, trubky d 100 mm</t>
  </si>
  <si>
    <t>Trativody z drenážních trubek, včetně lože ze štěrkopísku a obsypu z z kameniva, bez výkopu rýhy.</t>
  </si>
  <si>
    <t>odvodnění zemní pláně:18+21</t>
  </si>
  <si>
    <t>567122111R00</t>
  </si>
  <si>
    <t>Podklad z kameniva zpev.cementem SC C8/10 tl.12 cm</t>
  </si>
  <si>
    <t>Bez dilatačních spár, s rozprostřením a zhutněním.</t>
  </si>
  <si>
    <t>při nevyhovující únosnosti podloží:96</t>
  </si>
  <si>
    <t>564851111RT2</t>
  </si>
  <si>
    <t>Podklad ze štěrkodrti po zhutnění tloušťky 15 cm, štěrkodrť frakce 0-32 mm</t>
  </si>
  <si>
    <t>podkladní vrstva:96</t>
  </si>
  <si>
    <t>596215020R00</t>
  </si>
  <si>
    <t>Kladení zámkové dlažby tl. 6 cm do drtě tl. 3 cm</t>
  </si>
  <si>
    <t>S provedením lože z kameniva drceného, s vyplněním spár, s dvojitým hutněním vibrováním, a se smetením přebytečného materiálu na krajnici. S dodáním hmot pro lože a výplň spár.</t>
  </si>
  <si>
    <t>chodník:92</t>
  </si>
  <si>
    <t>varovné pásy:4</t>
  </si>
  <si>
    <t>59245110R</t>
  </si>
  <si>
    <t>Dlažba sklad. 20x10x6 cm přírodní</t>
  </si>
  <si>
    <t>POL3_0</t>
  </si>
  <si>
    <t>592451151R</t>
  </si>
  <si>
    <t>Dlažba SLP skladba 20x10x6 cm červená, dlažba pro nevidomé</t>
  </si>
  <si>
    <t>varovné pásy:2+2</t>
  </si>
  <si>
    <t>591241111R00</t>
  </si>
  <si>
    <t>Kladení dlažby drobné kostky, lože z MC tl. 5 cm</t>
  </si>
  <si>
    <t>S provedením lože do 50 mm, s vyplněním spár, s dvojím beraněním a se smetením přebytečného materiálu na krajnici.</t>
  </si>
  <si>
    <t>Použití původních žulových kostek po očištění.</t>
  </si>
  <si>
    <t>přídlažba z žulových kostek:15</t>
  </si>
  <si>
    <t>572952112R00</t>
  </si>
  <si>
    <t>Vyspravení krytu po překopu asf.betonem tl.do 7 cm</t>
  </si>
  <si>
    <t>napojení na vozovku místní komunikace ul. Školní:15</t>
  </si>
  <si>
    <t>599141111R00</t>
  </si>
  <si>
    <t>Vyplnění spár živičnou zálivkou</t>
  </si>
  <si>
    <t>napojení na stávající vozovku:60</t>
  </si>
  <si>
    <t>591100031RA0</t>
  </si>
  <si>
    <t>Chodník z dlažby zámkové tl. 6 cm - oprava</t>
  </si>
  <si>
    <t>S provedením potřebných zemních prací, ve skladbách podle popisu, s dodávkou a osazením obrubníků.</t>
  </si>
  <si>
    <t>předláždění stávajících chodníků dotčených stavbou:2</t>
  </si>
  <si>
    <t>919735112R00</t>
  </si>
  <si>
    <t>Řezání stávajícího živičného krytu tl. 5 - 10 cm</t>
  </si>
  <si>
    <t>napojení na vozovku místní komunikace ul. Školní:60</t>
  </si>
  <si>
    <t>917862111RV3</t>
  </si>
  <si>
    <t>Osazení stojat. obrub.bet. s opěrou,lože z C 16/20, včetně obrubníku nájezdového 1000/150/150</t>
  </si>
  <si>
    <t>silniční obrubníky - nájezdové:5+5</t>
  </si>
  <si>
    <t>917862111RV4</t>
  </si>
  <si>
    <t>Osazení stojat. obrub.bet. s opěrou,lože z C 16/20, vč.obrub.nájezd.náběh.1000/150/150-250</t>
  </si>
  <si>
    <t>silniční obrubníky - přechodové:4</t>
  </si>
  <si>
    <t>917862111RT7</t>
  </si>
  <si>
    <t>Osazení stojat. obrub.bet. s opěrou,lože z C 16/20, včetně obrubníku 100/15/25</t>
  </si>
  <si>
    <t>silniční obrubníky:46+2-4</t>
  </si>
  <si>
    <t>916661111RT5</t>
  </si>
  <si>
    <t>Osazení park. obrubníků do lože z C 16/20 s opěrou, včetně obrubníku 80x250x1000 mm</t>
  </si>
  <si>
    <t>Lože z betonu prostého C 16/20 tl. 80 až 100 mm.</t>
  </si>
  <si>
    <t>chodníkové obrubníky:18+21</t>
  </si>
  <si>
    <t>979082213R00</t>
  </si>
  <si>
    <t>Vodorovná doprava suti po suchu do 1 km</t>
  </si>
  <si>
    <t>979990103R00</t>
  </si>
  <si>
    <t>Poplatek za skládku suti - beton do 30x30 cm</t>
  </si>
  <si>
    <t>15,66+8,36+8,142</t>
  </si>
  <si>
    <t>979990112R00</t>
  </si>
  <si>
    <t>Poplatek za skládku suti-obal.kam.-asfalt do 30x30</t>
  </si>
  <si>
    <t>7,04</t>
  </si>
  <si>
    <t>998223011R00</t>
  </si>
  <si>
    <t>Přesun hmot, pozemní komunikace, kryt dlážděný</t>
  </si>
  <si>
    <t>soubor</t>
  </si>
  <si>
    <t>005111020R</t>
  </si>
  <si>
    <t>Vytyčení stavby</t>
  </si>
  <si>
    <t>Soubor</t>
  </si>
  <si>
    <t>005121010R</t>
  </si>
  <si>
    <t>Vybudování zařízení staveniště</t>
  </si>
  <si>
    <t>005121030R</t>
  </si>
  <si>
    <t>Odstranění zařízení staveniště</t>
  </si>
  <si>
    <t>005241020R</t>
  </si>
  <si>
    <t xml:space="preserve">Geodetické zaměření skutečného provedení  </t>
  </si>
  <si>
    <t>005111021R</t>
  </si>
  <si>
    <t>Vytyčení inženýrských sítí</t>
  </si>
  <si>
    <t>005211030R</t>
  </si>
  <si>
    <t xml:space="preserve">Dočasná dopravní opatření </t>
  </si>
  <si>
    <t>005241010R</t>
  </si>
  <si>
    <t xml:space="preserve">Dokumentace skutečného provedení </t>
  </si>
  <si>
    <t>004111010R</t>
  </si>
  <si>
    <t>Průzkumné práce, laboratorní zkoušky, zkoušky únosnosti</t>
  </si>
  <si>
    <t/>
  </si>
  <si>
    <t>SUM</t>
  </si>
  <si>
    <t>POPUZIV</t>
  </si>
  <si>
    <t>END</t>
  </si>
  <si>
    <t>Soupis prací</t>
  </si>
  <si>
    <t>předpoklad skládka  (cca 10 km):0,7+9,75</t>
  </si>
  <si>
    <t>předpoklad skládka  (cca 10 km):11,52</t>
  </si>
  <si>
    <t>předpoklad skládka  (cca 10 km):43,522-4,32</t>
  </si>
  <si>
    <t>Ve všech listech tohoto souboru můžete měnit pouze buňky s modrým pozadím. Jedná se o tyto údaje : 
- údaje o firmě
- jednotkové ceny položek zadané na maximálně dvě desetinná místa
- uveďte, s využitím které cenové soustavy jste položkový rozpočet nacenili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</si>
</sst>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H14" sqref="H14"/>
    </sheetView>
  </sheetViews>
  <sheetFormatPr defaultRowHeight="12.75" x14ac:dyDescent="0.2"/>
  <sheetData>
    <row r="1" spans="1:7" x14ac:dyDescent="0.2">
      <c r="A1" s="37" t="s">
        <v>38</v>
      </c>
    </row>
    <row r="2" spans="1:7" ht="74.25" customHeight="1" x14ac:dyDescent="0.2">
      <c r="A2" s="199" t="s">
        <v>251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36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0" t="s">
        <v>247</v>
      </c>
      <c r="C1" s="201"/>
      <c r="D1" s="201"/>
      <c r="E1" s="201"/>
      <c r="F1" s="201"/>
      <c r="G1" s="201"/>
      <c r="H1" s="201"/>
      <c r="I1" s="201"/>
      <c r="J1" s="202"/>
    </row>
    <row r="2" spans="1:15" ht="23.25" customHeight="1" x14ac:dyDescent="0.2">
      <c r="A2" s="4"/>
      <c r="B2" s="81" t="s">
        <v>39</v>
      </c>
      <c r="C2" s="82"/>
      <c r="D2" s="226" t="s">
        <v>45</v>
      </c>
      <c r="E2" s="227"/>
      <c r="F2" s="227"/>
      <c r="G2" s="227"/>
      <c r="H2" s="227"/>
      <c r="I2" s="227"/>
      <c r="J2" s="228"/>
      <c r="O2" s="2"/>
    </row>
    <row r="3" spans="1:15" ht="23.25" customHeight="1" x14ac:dyDescent="0.2">
      <c r="A3" s="4"/>
      <c r="B3" s="83" t="s">
        <v>43</v>
      </c>
      <c r="C3" s="84"/>
      <c r="D3" s="219" t="s">
        <v>41</v>
      </c>
      <c r="E3" s="220"/>
      <c r="F3" s="220"/>
      <c r="G3" s="220"/>
      <c r="H3" s="220"/>
      <c r="I3" s="220"/>
      <c r="J3" s="221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46</v>
      </c>
      <c r="E5" s="26"/>
      <c r="F5" s="26"/>
      <c r="G5" s="26"/>
      <c r="H5" s="28" t="s">
        <v>33</v>
      </c>
      <c r="I5" s="91" t="s">
        <v>50</v>
      </c>
      <c r="J5" s="11"/>
    </row>
    <row r="6" spans="1:15" ht="15.75" customHeight="1" x14ac:dyDescent="0.2">
      <c r="A6" s="4"/>
      <c r="B6" s="41"/>
      <c r="C6" s="26"/>
      <c r="D6" s="91" t="s">
        <v>47</v>
      </c>
      <c r="E6" s="26"/>
      <c r="F6" s="26"/>
      <c r="G6" s="26"/>
      <c r="H6" s="28" t="s">
        <v>34</v>
      </c>
      <c r="I6" s="91" t="s">
        <v>51</v>
      </c>
      <c r="J6" s="11"/>
    </row>
    <row r="7" spans="1:15" ht="15.75" customHeight="1" x14ac:dyDescent="0.2">
      <c r="A7" s="4"/>
      <c r="B7" s="42"/>
      <c r="C7" s="92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0"/>
      <c r="E11" s="230"/>
      <c r="F11" s="230"/>
      <c r="G11" s="230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17"/>
      <c r="E12" s="217"/>
      <c r="F12" s="217"/>
      <c r="G12" s="217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18"/>
      <c r="E13" s="218"/>
      <c r="F13" s="218"/>
      <c r="G13" s="21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9"/>
      <c r="F15" s="229"/>
      <c r="G15" s="214"/>
      <c r="H15" s="214"/>
      <c r="I15" s="214" t="s">
        <v>28</v>
      </c>
      <c r="J15" s="215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09"/>
      <c r="F16" s="216"/>
      <c r="G16" s="209"/>
      <c r="H16" s="216"/>
      <c r="I16" s="209">
        <f>SUMIF(F47:F53,A16,I47:I53)+SUMIF(F47:F53,"PSU",I47:I53)</f>
        <v>0</v>
      </c>
      <c r="J16" s="210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09"/>
      <c r="F17" s="216"/>
      <c r="G17" s="209"/>
      <c r="H17" s="216"/>
      <c r="I17" s="209">
        <f>SUMIF(F47:F53,A17,I47:I53)</f>
        <v>0</v>
      </c>
      <c r="J17" s="210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09"/>
      <c r="F18" s="216"/>
      <c r="G18" s="209"/>
      <c r="H18" s="216"/>
      <c r="I18" s="209">
        <f>SUMIF(F47:F53,A18,I47:I53)</f>
        <v>0</v>
      </c>
      <c r="J18" s="210"/>
    </row>
    <row r="19" spans="1:10" ht="23.25" customHeight="1" x14ac:dyDescent="0.2">
      <c r="A19" s="141" t="s">
        <v>69</v>
      </c>
      <c r="B19" s="142" t="s">
        <v>26</v>
      </c>
      <c r="C19" s="58"/>
      <c r="D19" s="59"/>
      <c r="E19" s="209"/>
      <c r="F19" s="216"/>
      <c r="G19" s="209"/>
      <c r="H19" s="216"/>
      <c r="I19" s="209">
        <f>SUMIF(F47:F53,A19,I47:I53)</f>
        <v>0</v>
      </c>
      <c r="J19" s="210"/>
    </row>
    <row r="20" spans="1:10" ht="23.25" customHeight="1" x14ac:dyDescent="0.2">
      <c r="A20" s="141" t="s">
        <v>70</v>
      </c>
      <c r="B20" s="142" t="s">
        <v>27</v>
      </c>
      <c r="C20" s="58"/>
      <c r="D20" s="59"/>
      <c r="E20" s="209"/>
      <c r="F20" s="216"/>
      <c r="G20" s="209"/>
      <c r="H20" s="216"/>
      <c r="I20" s="209">
        <f>SUMIF(F47:F53,A20,I47:I53)</f>
        <v>0</v>
      </c>
      <c r="J20" s="210"/>
    </row>
    <row r="21" spans="1:10" ht="23.25" customHeight="1" x14ac:dyDescent="0.2">
      <c r="A21" s="4"/>
      <c r="B21" s="74" t="s">
        <v>28</v>
      </c>
      <c r="C21" s="75"/>
      <c r="D21" s="76"/>
      <c r="E21" s="211"/>
      <c r="F21" s="212"/>
      <c r="G21" s="211"/>
      <c r="H21" s="212"/>
      <c r="I21" s="211">
        <f>SUM(I16:J20)</f>
        <v>0</v>
      </c>
      <c r="J21" s="22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ZakladDPHSni*SazbaDPH1/100</f>
        <v>0</v>
      </c>
      <c r="H24" s="233"/>
      <c r="I24" s="23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3">
        <f>ZakladDPHZakl*SazbaDPH2/100</f>
        <v>0</v>
      </c>
      <c r="H26" s="204"/>
      <c r="I26" s="20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5">
        <f>0</f>
        <v>0</v>
      </c>
      <c r="H27" s="205"/>
      <c r="I27" s="205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3">
        <f>ZakladDPHSniVypocet+ZakladDPHZaklVypocet</f>
        <v>0</v>
      </c>
      <c r="H28" s="213"/>
      <c r="I28" s="213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6">
        <f>ZakladDPHSni+DPHSni+ZakladDPHZakl+DPHZakl+Zaokrouhleni</f>
        <v>0</v>
      </c>
      <c r="H29" s="206"/>
      <c r="I29" s="206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52</v>
      </c>
      <c r="C39" s="234" t="s">
        <v>45</v>
      </c>
      <c r="D39" s="235"/>
      <c r="E39" s="235"/>
      <c r="F39" s="108">
        <f>'Rozpočet Pol'!AC125</f>
        <v>0</v>
      </c>
      <c r="G39" s="109">
        <f>'Rozpočet Pol'!AD125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36" t="s">
        <v>53</v>
      </c>
      <c r="C40" s="237"/>
      <c r="D40" s="237"/>
      <c r="E40" s="238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56</v>
      </c>
      <c r="G46" s="129"/>
      <c r="H46" s="129"/>
      <c r="I46" s="239" t="s">
        <v>28</v>
      </c>
      <c r="J46" s="239"/>
    </row>
    <row r="47" spans="1:10" ht="25.5" customHeight="1" x14ac:dyDescent="0.2">
      <c r="A47" s="122"/>
      <c r="B47" s="130" t="s">
        <v>57</v>
      </c>
      <c r="C47" s="241" t="s">
        <v>58</v>
      </c>
      <c r="D47" s="242"/>
      <c r="E47" s="242"/>
      <c r="F47" s="132" t="s">
        <v>23</v>
      </c>
      <c r="G47" s="133"/>
      <c r="H47" s="133"/>
      <c r="I47" s="240">
        <f>'Rozpočet Pol'!G8</f>
        <v>0</v>
      </c>
      <c r="J47" s="240"/>
    </row>
    <row r="48" spans="1:10" ht="25.5" customHeight="1" x14ac:dyDescent="0.2">
      <c r="A48" s="122"/>
      <c r="B48" s="124" t="s">
        <v>59</v>
      </c>
      <c r="C48" s="224" t="s">
        <v>60</v>
      </c>
      <c r="D48" s="225"/>
      <c r="E48" s="225"/>
      <c r="F48" s="134" t="s">
        <v>23</v>
      </c>
      <c r="G48" s="135"/>
      <c r="H48" s="135"/>
      <c r="I48" s="223">
        <f>'Rozpočet Pol'!G64</f>
        <v>0</v>
      </c>
      <c r="J48" s="223"/>
    </row>
    <row r="49" spans="1:10" ht="25.5" customHeight="1" x14ac:dyDescent="0.2">
      <c r="A49" s="122"/>
      <c r="B49" s="124" t="s">
        <v>61</v>
      </c>
      <c r="C49" s="224" t="s">
        <v>62</v>
      </c>
      <c r="D49" s="225"/>
      <c r="E49" s="225"/>
      <c r="F49" s="134" t="s">
        <v>23</v>
      </c>
      <c r="G49" s="135"/>
      <c r="H49" s="135"/>
      <c r="I49" s="223">
        <f>'Rozpočet Pol'!G68</f>
        <v>0</v>
      </c>
      <c r="J49" s="223"/>
    </row>
    <row r="50" spans="1:10" ht="25.5" customHeight="1" x14ac:dyDescent="0.2">
      <c r="A50" s="122"/>
      <c r="B50" s="124" t="s">
        <v>63</v>
      </c>
      <c r="C50" s="224" t="s">
        <v>64</v>
      </c>
      <c r="D50" s="225"/>
      <c r="E50" s="225"/>
      <c r="F50" s="134" t="s">
        <v>23</v>
      </c>
      <c r="G50" s="135"/>
      <c r="H50" s="135"/>
      <c r="I50" s="223">
        <f>'Rozpočet Pol'!G94</f>
        <v>0</v>
      </c>
      <c r="J50" s="223"/>
    </row>
    <row r="51" spans="1:10" ht="25.5" customHeight="1" x14ac:dyDescent="0.2">
      <c r="A51" s="122"/>
      <c r="B51" s="124" t="s">
        <v>65</v>
      </c>
      <c r="C51" s="224" t="s">
        <v>66</v>
      </c>
      <c r="D51" s="225"/>
      <c r="E51" s="225"/>
      <c r="F51" s="134" t="s">
        <v>23</v>
      </c>
      <c r="G51" s="135"/>
      <c r="H51" s="135"/>
      <c r="I51" s="223">
        <f>'Rozpočet Pol'!G106</f>
        <v>0</v>
      </c>
      <c r="J51" s="223"/>
    </row>
    <row r="52" spans="1:10" ht="25.5" customHeight="1" x14ac:dyDescent="0.2">
      <c r="A52" s="122"/>
      <c r="B52" s="124" t="s">
        <v>67</v>
      </c>
      <c r="C52" s="224" t="s">
        <v>68</v>
      </c>
      <c r="D52" s="225"/>
      <c r="E52" s="225"/>
      <c r="F52" s="134" t="s">
        <v>23</v>
      </c>
      <c r="G52" s="135"/>
      <c r="H52" s="135"/>
      <c r="I52" s="223">
        <f>'Rozpočet Pol'!G113</f>
        <v>0</v>
      </c>
      <c r="J52" s="223"/>
    </row>
    <row r="53" spans="1:10" ht="25.5" customHeight="1" x14ac:dyDescent="0.2">
      <c r="A53" s="122"/>
      <c r="B53" s="131" t="s">
        <v>69</v>
      </c>
      <c r="C53" s="244" t="s">
        <v>26</v>
      </c>
      <c r="D53" s="245"/>
      <c r="E53" s="245"/>
      <c r="F53" s="136" t="s">
        <v>69</v>
      </c>
      <c r="G53" s="137"/>
      <c r="H53" s="137"/>
      <c r="I53" s="243">
        <f>'Rozpočet Pol'!G115</f>
        <v>0</v>
      </c>
      <c r="J53" s="243"/>
    </row>
    <row r="54" spans="1:10" ht="25.5" customHeight="1" x14ac:dyDescent="0.2">
      <c r="A54" s="123"/>
      <c r="B54" s="127" t="s">
        <v>1</v>
      </c>
      <c r="C54" s="127"/>
      <c r="D54" s="128"/>
      <c r="E54" s="128"/>
      <c r="F54" s="138"/>
      <c r="G54" s="139"/>
      <c r="H54" s="139"/>
      <c r="I54" s="246">
        <f>SUM(I47:I53)</f>
        <v>0</v>
      </c>
      <c r="J54" s="246"/>
    </row>
    <row r="55" spans="1:10" x14ac:dyDescent="0.2">
      <c r="F55" s="140"/>
      <c r="G55" s="96"/>
      <c r="H55" s="140"/>
      <c r="I55" s="96"/>
      <c r="J55" s="96"/>
    </row>
    <row r="56" spans="1:10" x14ac:dyDescent="0.2">
      <c r="F56" s="140"/>
      <c r="G56" s="96"/>
      <c r="H56" s="140"/>
      <c r="I56" s="96"/>
      <c r="J56" s="96"/>
    </row>
    <row r="57" spans="1:10" x14ac:dyDescent="0.2">
      <c r="F57" s="140"/>
      <c r="G57" s="96"/>
      <c r="H57" s="140"/>
      <c r="I57" s="96"/>
      <c r="J57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40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35"/>
  <sheetViews>
    <sheetView tabSelected="1" workbookViewId="0">
      <selection activeCell="C111" sqref="C11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6" t="s">
        <v>247</v>
      </c>
      <c r="B1" s="256"/>
      <c r="C1" s="256"/>
      <c r="D1" s="256"/>
      <c r="E1" s="256"/>
      <c r="F1" s="256"/>
      <c r="G1" s="256"/>
      <c r="AE1" t="s">
        <v>72</v>
      </c>
    </row>
    <row r="2" spans="1:60" ht="24.95" customHeight="1" x14ac:dyDescent="0.2">
      <c r="A2" s="145" t="s">
        <v>71</v>
      </c>
      <c r="B2" s="143"/>
      <c r="C2" s="257" t="s">
        <v>45</v>
      </c>
      <c r="D2" s="258"/>
      <c r="E2" s="258"/>
      <c r="F2" s="258"/>
      <c r="G2" s="259"/>
      <c r="AE2" t="s">
        <v>73</v>
      </c>
    </row>
    <row r="3" spans="1:60" ht="24.95" customHeight="1" x14ac:dyDescent="0.2">
      <c r="A3" s="146" t="s">
        <v>7</v>
      </c>
      <c r="B3" s="144"/>
      <c r="C3" s="260" t="s">
        <v>41</v>
      </c>
      <c r="D3" s="261"/>
      <c r="E3" s="261"/>
      <c r="F3" s="261"/>
      <c r="G3" s="262"/>
      <c r="AE3" t="s">
        <v>74</v>
      </c>
    </row>
    <row r="4" spans="1:60" ht="24.95" hidden="1" customHeight="1" x14ac:dyDescent="0.2">
      <c r="A4" s="146" t="s">
        <v>8</v>
      </c>
      <c r="B4" s="144"/>
      <c r="C4" s="260"/>
      <c r="D4" s="261"/>
      <c r="E4" s="261"/>
      <c r="F4" s="261"/>
      <c r="G4" s="262"/>
      <c r="AE4" t="s">
        <v>75</v>
      </c>
    </row>
    <row r="5" spans="1:60" hidden="1" x14ac:dyDescent="0.2">
      <c r="A5" s="147" t="s">
        <v>76</v>
      </c>
      <c r="B5" s="148"/>
      <c r="C5" s="149"/>
      <c r="D5" s="150"/>
      <c r="E5" s="150"/>
      <c r="F5" s="150"/>
      <c r="G5" s="151"/>
      <c r="AE5" t="s">
        <v>77</v>
      </c>
    </row>
    <row r="7" spans="1:60" ht="38.25" x14ac:dyDescent="0.2">
      <c r="A7" s="157" t="s">
        <v>78</v>
      </c>
      <c r="B7" s="158" t="s">
        <v>79</v>
      </c>
      <c r="C7" s="158" t="s">
        <v>80</v>
      </c>
      <c r="D7" s="157" t="s">
        <v>81</v>
      </c>
      <c r="E7" s="157" t="s">
        <v>82</v>
      </c>
      <c r="F7" s="152" t="s">
        <v>83</v>
      </c>
      <c r="G7" s="174" t="s">
        <v>28</v>
      </c>
      <c r="H7" s="175" t="s">
        <v>29</v>
      </c>
      <c r="I7" s="175" t="s">
        <v>84</v>
      </c>
      <c r="J7" s="175" t="s">
        <v>30</v>
      </c>
      <c r="K7" s="175" t="s">
        <v>85</v>
      </c>
      <c r="L7" s="175" t="s">
        <v>86</v>
      </c>
      <c r="M7" s="175" t="s">
        <v>87</v>
      </c>
      <c r="N7" s="175" t="s">
        <v>88</v>
      </c>
      <c r="O7" s="175" t="s">
        <v>89</v>
      </c>
      <c r="P7" s="175" t="s">
        <v>90</v>
      </c>
      <c r="Q7" s="175" t="s">
        <v>91</v>
      </c>
      <c r="R7" s="175" t="s">
        <v>92</v>
      </c>
      <c r="S7" s="175" t="s">
        <v>93</v>
      </c>
      <c r="T7" s="175" t="s">
        <v>94</v>
      </c>
      <c r="U7" s="160" t="s">
        <v>95</v>
      </c>
    </row>
    <row r="8" spans="1:60" x14ac:dyDescent="0.2">
      <c r="A8" s="176" t="s">
        <v>96</v>
      </c>
      <c r="B8" s="177" t="s">
        <v>57</v>
      </c>
      <c r="C8" s="178" t="s">
        <v>58</v>
      </c>
      <c r="D8" s="159"/>
      <c r="E8" s="179"/>
      <c r="F8" s="180"/>
      <c r="G8" s="180">
        <f>SUMIF(AE9:AE63,"&lt;&gt;NOR",G9:G63)</f>
        <v>0</v>
      </c>
      <c r="H8" s="180"/>
      <c r="I8" s="180">
        <f>SUM(I9:I63)</f>
        <v>0</v>
      </c>
      <c r="J8" s="180"/>
      <c r="K8" s="180">
        <f>SUM(K9:K63)</f>
        <v>0</v>
      </c>
      <c r="L8" s="180"/>
      <c r="M8" s="180">
        <f>SUM(M9:M63)</f>
        <v>0</v>
      </c>
      <c r="N8" s="159"/>
      <c r="O8" s="159">
        <f>SUM(O9:O63)</f>
        <v>1.17E-3</v>
      </c>
      <c r="P8" s="159"/>
      <c r="Q8" s="159">
        <f>SUM(Q9:Q63)</f>
        <v>43.521999999999998</v>
      </c>
      <c r="R8" s="159"/>
      <c r="S8" s="159"/>
      <c r="T8" s="176"/>
      <c r="U8" s="159">
        <f>SUM(U9:U63)</f>
        <v>58.05</v>
      </c>
      <c r="AE8" t="s">
        <v>97</v>
      </c>
    </row>
    <row r="9" spans="1:60" ht="22.5" outlineLevel="1" x14ac:dyDescent="0.2">
      <c r="A9" s="154">
        <v>1</v>
      </c>
      <c r="B9" s="161" t="s">
        <v>98</v>
      </c>
      <c r="C9" s="192" t="s">
        <v>99</v>
      </c>
      <c r="D9" s="163" t="s">
        <v>100</v>
      </c>
      <c r="E9" s="168">
        <v>58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63">
        <v>0</v>
      </c>
      <c r="O9" s="163">
        <f>ROUND(E9*N9,5)</f>
        <v>0</v>
      </c>
      <c r="P9" s="163">
        <v>0.27</v>
      </c>
      <c r="Q9" s="163">
        <f>ROUND(E9*P9,5)</f>
        <v>15.66</v>
      </c>
      <c r="R9" s="163"/>
      <c r="S9" s="163"/>
      <c r="T9" s="164">
        <v>0.123</v>
      </c>
      <c r="U9" s="163">
        <f>ROUND(E9*T9,2)</f>
        <v>7.13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101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54"/>
      <c r="B10" s="161"/>
      <c r="C10" s="251" t="s">
        <v>102</v>
      </c>
      <c r="D10" s="252"/>
      <c r="E10" s="253"/>
      <c r="F10" s="254"/>
      <c r="G10" s="255"/>
      <c r="H10" s="172"/>
      <c r="I10" s="172"/>
      <c r="J10" s="172"/>
      <c r="K10" s="172"/>
      <c r="L10" s="172"/>
      <c r="M10" s="172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103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6" t="str">
        <f>C10</f>
        <v>S vybouráním lože, naložením na dopravní prostředek a s přemístěním hmot na skládku na vzdálenost do 1 km.</v>
      </c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1"/>
      <c r="C11" s="193" t="s">
        <v>104</v>
      </c>
      <c r="D11" s="165"/>
      <c r="E11" s="169">
        <v>58</v>
      </c>
      <c r="F11" s="172"/>
      <c r="G11" s="172"/>
      <c r="H11" s="172"/>
      <c r="I11" s="172"/>
      <c r="J11" s="172"/>
      <c r="K11" s="172"/>
      <c r="L11" s="172"/>
      <c r="M11" s="172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105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>
        <v>2</v>
      </c>
      <c r="B12" s="161" t="s">
        <v>106</v>
      </c>
      <c r="C12" s="192" t="s">
        <v>107</v>
      </c>
      <c r="D12" s="163" t="s">
        <v>108</v>
      </c>
      <c r="E12" s="168">
        <v>15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63">
        <v>0</v>
      </c>
      <c r="O12" s="163">
        <f>ROUND(E12*N12,5)</f>
        <v>0</v>
      </c>
      <c r="P12" s="163">
        <v>0.28799999999999998</v>
      </c>
      <c r="Q12" s="163">
        <f>ROUND(E12*P12,5)</f>
        <v>4.32</v>
      </c>
      <c r="R12" s="163"/>
      <c r="S12" s="163"/>
      <c r="T12" s="164">
        <v>0.12</v>
      </c>
      <c r="U12" s="163">
        <f>ROUND(E12*T12,2)</f>
        <v>1.8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101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ht="22.5" outlineLevel="1" x14ac:dyDescent="0.2">
      <c r="A13" s="154"/>
      <c r="B13" s="161"/>
      <c r="C13" s="251" t="s">
        <v>109</v>
      </c>
      <c r="D13" s="252"/>
      <c r="E13" s="253"/>
      <c r="F13" s="254"/>
      <c r="G13" s="255"/>
      <c r="H13" s="172"/>
      <c r="I13" s="172"/>
      <c r="J13" s="172"/>
      <c r="K13" s="172"/>
      <c r="L13" s="172"/>
      <c r="M13" s="172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103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6" t="str">
        <f>C13</f>
        <v>Rozebrání dlažeb, panelů s přemístěním hmot na skládku na vzdálenost do 3 m nebo s naložením na dopravní prostředek.</v>
      </c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1"/>
      <c r="C14" s="251" t="s">
        <v>110</v>
      </c>
      <c r="D14" s="252"/>
      <c r="E14" s="253"/>
      <c r="F14" s="254"/>
      <c r="G14" s="255"/>
      <c r="H14" s="172"/>
      <c r="I14" s="172"/>
      <c r="J14" s="172"/>
      <c r="K14" s="172"/>
      <c r="L14" s="172"/>
      <c r="M14" s="172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103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6" t="str">
        <f>C14</f>
        <v>Očištění žulových kostek a zpětné použití.</v>
      </c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/>
      <c r="B15" s="161"/>
      <c r="C15" s="193" t="s">
        <v>111</v>
      </c>
      <c r="D15" s="165"/>
      <c r="E15" s="169">
        <v>15</v>
      </c>
      <c r="F15" s="172"/>
      <c r="G15" s="172"/>
      <c r="H15" s="172"/>
      <c r="I15" s="172"/>
      <c r="J15" s="172"/>
      <c r="K15" s="172"/>
      <c r="L15" s="172"/>
      <c r="M15" s="172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105</v>
      </c>
      <c r="AF15" s="153"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 x14ac:dyDescent="0.2">
      <c r="A16" s="154">
        <v>3</v>
      </c>
      <c r="B16" s="161" t="s">
        <v>112</v>
      </c>
      <c r="C16" s="192" t="s">
        <v>113</v>
      </c>
      <c r="D16" s="163" t="s">
        <v>100</v>
      </c>
      <c r="E16" s="168">
        <v>38</v>
      </c>
      <c r="F16" s="171"/>
      <c r="G16" s="172">
        <f>ROUND(E16*F16,2)</f>
        <v>0</v>
      </c>
      <c r="H16" s="171"/>
      <c r="I16" s="172">
        <f>ROUND(E16*H16,2)</f>
        <v>0</v>
      </c>
      <c r="J16" s="171"/>
      <c r="K16" s="172">
        <f>ROUND(E16*J16,2)</f>
        <v>0</v>
      </c>
      <c r="L16" s="172">
        <v>21</v>
      </c>
      <c r="M16" s="172">
        <f>G16*(1+L16/100)</f>
        <v>0</v>
      </c>
      <c r="N16" s="163">
        <v>0</v>
      </c>
      <c r="O16" s="163">
        <f>ROUND(E16*N16,5)</f>
        <v>0</v>
      </c>
      <c r="P16" s="163">
        <v>0.22</v>
      </c>
      <c r="Q16" s="163">
        <f>ROUND(E16*P16,5)</f>
        <v>8.36</v>
      </c>
      <c r="R16" s="163"/>
      <c r="S16" s="163"/>
      <c r="T16" s="164">
        <v>0.14299999999999999</v>
      </c>
      <c r="U16" s="163">
        <f>ROUND(E16*T16,2)</f>
        <v>5.43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101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ht="22.5" outlineLevel="1" x14ac:dyDescent="0.2">
      <c r="A17" s="154"/>
      <c r="B17" s="161"/>
      <c r="C17" s="251" t="s">
        <v>102</v>
      </c>
      <c r="D17" s="252"/>
      <c r="E17" s="253"/>
      <c r="F17" s="254"/>
      <c r="G17" s="255"/>
      <c r="H17" s="172"/>
      <c r="I17" s="172"/>
      <c r="J17" s="172"/>
      <c r="K17" s="172"/>
      <c r="L17" s="172"/>
      <c r="M17" s="172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103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6" t="str">
        <f>C17</f>
        <v>S vybouráním lože, naložením na dopravní prostředek a s přemístěním hmot na skládku na vzdálenost do 1 km.</v>
      </c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1"/>
      <c r="C18" s="193" t="s">
        <v>114</v>
      </c>
      <c r="D18" s="165"/>
      <c r="E18" s="169">
        <v>38</v>
      </c>
      <c r="F18" s="172"/>
      <c r="G18" s="172"/>
      <c r="H18" s="172"/>
      <c r="I18" s="172"/>
      <c r="J18" s="172"/>
      <c r="K18" s="172"/>
      <c r="L18" s="172"/>
      <c r="M18" s="172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105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22.5" outlineLevel="1" x14ac:dyDescent="0.2">
      <c r="A19" s="154">
        <v>4</v>
      </c>
      <c r="B19" s="161" t="s">
        <v>115</v>
      </c>
      <c r="C19" s="192" t="s">
        <v>116</v>
      </c>
      <c r="D19" s="163" t="s">
        <v>108</v>
      </c>
      <c r="E19" s="168">
        <v>59</v>
      </c>
      <c r="F19" s="171"/>
      <c r="G19" s="172">
        <f>ROUND(E19*F19,2)</f>
        <v>0</v>
      </c>
      <c r="H19" s="171"/>
      <c r="I19" s="172">
        <f>ROUND(E19*H19,2)</f>
        <v>0</v>
      </c>
      <c r="J19" s="171"/>
      <c r="K19" s="172">
        <f>ROUND(E19*J19,2)</f>
        <v>0</v>
      </c>
      <c r="L19" s="172">
        <v>21</v>
      </c>
      <c r="M19" s="172">
        <f>G19*(1+L19/100)</f>
        <v>0</v>
      </c>
      <c r="N19" s="163">
        <v>0</v>
      </c>
      <c r="O19" s="163">
        <f>ROUND(E19*N19,5)</f>
        <v>0</v>
      </c>
      <c r="P19" s="163">
        <v>0.13800000000000001</v>
      </c>
      <c r="Q19" s="163">
        <f>ROUND(E19*P19,5)</f>
        <v>8.1419999999999995</v>
      </c>
      <c r="R19" s="163"/>
      <c r="S19" s="163"/>
      <c r="T19" s="164">
        <v>0.16</v>
      </c>
      <c r="U19" s="163">
        <f>ROUND(E19*T19,2)</f>
        <v>9.44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101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ht="22.5" outlineLevel="1" x14ac:dyDescent="0.2">
      <c r="A20" s="154"/>
      <c r="B20" s="161"/>
      <c r="C20" s="251" t="s">
        <v>109</v>
      </c>
      <c r="D20" s="252"/>
      <c r="E20" s="253"/>
      <c r="F20" s="254"/>
      <c r="G20" s="255"/>
      <c r="H20" s="172"/>
      <c r="I20" s="172"/>
      <c r="J20" s="172"/>
      <c r="K20" s="172"/>
      <c r="L20" s="172"/>
      <c r="M20" s="172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103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6" t="str">
        <f>C20</f>
        <v>Rozebrání dlažeb, panelů s přemístěním hmot na skládku na vzdálenost do 3 m nebo s naložením na dopravní prostředek.</v>
      </c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1"/>
      <c r="C21" s="251" t="s">
        <v>117</v>
      </c>
      <c r="D21" s="252"/>
      <c r="E21" s="253"/>
      <c r="F21" s="254"/>
      <c r="G21" s="255"/>
      <c r="H21" s="172"/>
      <c r="I21" s="172"/>
      <c r="J21" s="172"/>
      <c r="K21" s="172"/>
      <c r="L21" s="172"/>
      <c r="M21" s="172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103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6" t="str">
        <f>C21</f>
        <v>Odstranění včetně podkladních vrstev.</v>
      </c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1"/>
      <c r="C22" s="193" t="s">
        <v>118</v>
      </c>
      <c r="D22" s="165"/>
      <c r="E22" s="169">
        <v>59</v>
      </c>
      <c r="F22" s="172"/>
      <c r="G22" s="172"/>
      <c r="H22" s="172"/>
      <c r="I22" s="172"/>
      <c r="J22" s="172"/>
      <c r="K22" s="172"/>
      <c r="L22" s="172"/>
      <c r="M22" s="172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105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ht="22.5" outlineLevel="1" x14ac:dyDescent="0.2">
      <c r="A23" s="154">
        <v>5</v>
      </c>
      <c r="B23" s="161" t="s">
        <v>119</v>
      </c>
      <c r="C23" s="192" t="s">
        <v>120</v>
      </c>
      <c r="D23" s="163" t="s">
        <v>108</v>
      </c>
      <c r="E23" s="168">
        <v>32</v>
      </c>
      <c r="F23" s="171"/>
      <c r="G23" s="172">
        <f>ROUND(E23*F23,2)</f>
        <v>0</v>
      </c>
      <c r="H23" s="171"/>
      <c r="I23" s="172">
        <f>ROUND(E23*H23,2)</f>
        <v>0</v>
      </c>
      <c r="J23" s="171"/>
      <c r="K23" s="172">
        <f>ROUND(E23*J23,2)</f>
        <v>0</v>
      </c>
      <c r="L23" s="172">
        <v>21</v>
      </c>
      <c r="M23" s="172">
        <f>G23*(1+L23/100)</f>
        <v>0</v>
      </c>
      <c r="N23" s="163">
        <v>0</v>
      </c>
      <c r="O23" s="163">
        <f>ROUND(E23*N23,5)</f>
        <v>0</v>
      </c>
      <c r="P23" s="163">
        <v>0.22</v>
      </c>
      <c r="Q23" s="163">
        <f>ROUND(E23*P23,5)</f>
        <v>7.04</v>
      </c>
      <c r="R23" s="163"/>
      <c r="S23" s="163"/>
      <c r="T23" s="164">
        <v>0.375</v>
      </c>
      <c r="U23" s="163">
        <f>ROUND(E23*T23,2)</f>
        <v>12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101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1"/>
      <c r="C24" s="251" t="s">
        <v>117</v>
      </c>
      <c r="D24" s="252"/>
      <c r="E24" s="253"/>
      <c r="F24" s="254"/>
      <c r="G24" s="255"/>
      <c r="H24" s="172"/>
      <c r="I24" s="172"/>
      <c r="J24" s="172"/>
      <c r="K24" s="172"/>
      <c r="L24" s="172"/>
      <c r="M24" s="172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103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6" t="str">
        <f>C24</f>
        <v>Odstranění včetně podkladních vrstev.</v>
      </c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/>
      <c r="B25" s="161"/>
      <c r="C25" s="193" t="s">
        <v>121</v>
      </c>
      <c r="D25" s="165"/>
      <c r="E25" s="169">
        <v>32</v>
      </c>
      <c r="F25" s="172"/>
      <c r="G25" s="172"/>
      <c r="H25" s="172"/>
      <c r="I25" s="172"/>
      <c r="J25" s="172"/>
      <c r="K25" s="172"/>
      <c r="L25" s="172"/>
      <c r="M25" s="172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105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22.5" outlineLevel="1" x14ac:dyDescent="0.2">
      <c r="A26" s="154">
        <v>6</v>
      </c>
      <c r="B26" s="161" t="s">
        <v>122</v>
      </c>
      <c r="C26" s="192" t="s">
        <v>123</v>
      </c>
      <c r="D26" s="163" t="s">
        <v>124</v>
      </c>
      <c r="E26" s="168">
        <v>4.4000000000000004</v>
      </c>
      <c r="F26" s="171"/>
      <c r="G26" s="172">
        <f>ROUND(E26*F26,2)</f>
        <v>0</v>
      </c>
      <c r="H26" s="171"/>
      <c r="I26" s="172">
        <f>ROUND(E26*H26,2)</f>
        <v>0</v>
      </c>
      <c r="J26" s="171"/>
      <c r="K26" s="172">
        <f>ROUND(E26*J26,2)</f>
        <v>0</v>
      </c>
      <c r="L26" s="172">
        <v>21</v>
      </c>
      <c r="M26" s="172">
        <f>G26*(1+L26/100)</f>
        <v>0</v>
      </c>
      <c r="N26" s="163">
        <v>0</v>
      </c>
      <c r="O26" s="163">
        <f>ROUND(E26*N26,5)</f>
        <v>0</v>
      </c>
      <c r="P26" s="163">
        <v>0</v>
      </c>
      <c r="Q26" s="163">
        <f>ROUND(E26*P26,5)</f>
        <v>0</v>
      </c>
      <c r="R26" s="163"/>
      <c r="S26" s="163"/>
      <c r="T26" s="164">
        <v>9.7000000000000003E-2</v>
      </c>
      <c r="U26" s="163">
        <f>ROUND(E26*T26,2)</f>
        <v>0.43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101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22.5" outlineLevel="1" x14ac:dyDescent="0.2">
      <c r="A27" s="154"/>
      <c r="B27" s="161"/>
      <c r="C27" s="251" t="s">
        <v>125</v>
      </c>
      <c r="D27" s="252"/>
      <c r="E27" s="253"/>
      <c r="F27" s="254"/>
      <c r="G27" s="255"/>
      <c r="H27" s="172"/>
      <c r="I27" s="172"/>
      <c r="J27" s="172"/>
      <c r="K27" s="172"/>
      <c r="L27" s="172"/>
      <c r="M27" s="172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103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6" t="str">
        <f>C27</f>
        <v>Sejmutí humózní zeminy, ornice nebo lesní půdy s vodorovným přemístěním na hromady v místě upotřebení nebo na dočasné či trvalé skládky se složením.</v>
      </c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/>
      <c r="B28" s="161"/>
      <c r="C28" s="193" t="s">
        <v>126</v>
      </c>
      <c r="D28" s="165"/>
      <c r="E28" s="169">
        <v>0.5</v>
      </c>
      <c r="F28" s="172"/>
      <c r="G28" s="172"/>
      <c r="H28" s="172"/>
      <c r="I28" s="172"/>
      <c r="J28" s="172"/>
      <c r="K28" s="172"/>
      <c r="L28" s="172"/>
      <c r="M28" s="172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105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ht="22.5" outlineLevel="1" x14ac:dyDescent="0.2">
      <c r="A29" s="154"/>
      <c r="B29" s="161"/>
      <c r="C29" s="193" t="s">
        <v>127</v>
      </c>
      <c r="D29" s="165"/>
      <c r="E29" s="169">
        <v>3.9</v>
      </c>
      <c r="F29" s="172"/>
      <c r="G29" s="172"/>
      <c r="H29" s="172"/>
      <c r="I29" s="172"/>
      <c r="J29" s="172"/>
      <c r="K29" s="172"/>
      <c r="L29" s="172"/>
      <c r="M29" s="172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105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ht="22.5" outlineLevel="1" x14ac:dyDescent="0.2">
      <c r="A30" s="154">
        <v>7</v>
      </c>
      <c r="B30" s="161" t="s">
        <v>128</v>
      </c>
      <c r="C30" s="192" t="s">
        <v>129</v>
      </c>
      <c r="D30" s="163" t="s">
        <v>124</v>
      </c>
      <c r="E30" s="168">
        <v>0.7</v>
      </c>
      <c r="F30" s="171"/>
      <c r="G30" s="172">
        <f>ROUND(E30*F30,2)</f>
        <v>0</v>
      </c>
      <c r="H30" s="171"/>
      <c r="I30" s="172">
        <f>ROUND(E30*H30,2)</f>
        <v>0</v>
      </c>
      <c r="J30" s="171"/>
      <c r="K30" s="172">
        <f>ROUND(E30*J30,2)</f>
        <v>0</v>
      </c>
      <c r="L30" s="172">
        <v>21</v>
      </c>
      <c r="M30" s="172">
        <f>G30*(1+L30/100)</f>
        <v>0</v>
      </c>
      <c r="N30" s="163">
        <v>0</v>
      </c>
      <c r="O30" s="163">
        <f>ROUND(E30*N30,5)</f>
        <v>0</v>
      </c>
      <c r="P30" s="163">
        <v>0</v>
      </c>
      <c r="Q30" s="163">
        <f>ROUND(E30*P30,5)</f>
        <v>0</v>
      </c>
      <c r="R30" s="163"/>
      <c r="S30" s="163"/>
      <c r="T30" s="164">
        <v>0.29525000000000001</v>
      </c>
      <c r="U30" s="163">
        <f>ROUND(E30*T30,2)</f>
        <v>0.21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130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ht="22.5" outlineLevel="1" x14ac:dyDescent="0.2">
      <c r="A31" s="154"/>
      <c r="B31" s="161"/>
      <c r="C31" s="251" t="s">
        <v>131</v>
      </c>
      <c r="D31" s="252"/>
      <c r="E31" s="253"/>
      <c r="F31" s="254"/>
      <c r="G31" s="255"/>
      <c r="H31" s="172"/>
      <c r="I31" s="172"/>
      <c r="J31" s="172"/>
      <c r="K31" s="172"/>
      <c r="L31" s="172"/>
      <c r="M31" s="172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103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6" t="str">
        <f>C31</f>
        <v>Nezapažené s naložením na dopravní prostředek, odvozem a uložením na skládku, bez poplatku za skládku.</v>
      </c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/>
      <c r="B32" s="161"/>
      <c r="C32" s="193" t="s">
        <v>132</v>
      </c>
      <c r="D32" s="165"/>
      <c r="E32" s="169">
        <v>0.7</v>
      </c>
      <c r="F32" s="172"/>
      <c r="G32" s="172"/>
      <c r="H32" s="172"/>
      <c r="I32" s="172"/>
      <c r="J32" s="172"/>
      <c r="K32" s="172"/>
      <c r="L32" s="172"/>
      <c r="M32" s="172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105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>
        <v>8</v>
      </c>
      <c r="B33" s="161" t="s">
        <v>133</v>
      </c>
      <c r="C33" s="192" t="s">
        <v>134</v>
      </c>
      <c r="D33" s="163" t="s">
        <v>124</v>
      </c>
      <c r="E33" s="168">
        <v>0.35</v>
      </c>
      <c r="F33" s="171"/>
      <c r="G33" s="172">
        <f>ROUND(E33*F33,2)</f>
        <v>0</v>
      </c>
      <c r="H33" s="171"/>
      <c r="I33" s="172">
        <f>ROUND(E33*H33,2)</f>
        <v>0</v>
      </c>
      <c r="J33" s="171"/>
      <c r="K33" s="172">
        <f>ROUND(E33*J33,2)</f>
        <v>0</v>
      </c>
      <c r="L33" s="172">
        <v>21</v>
      </c>
      <c r="M33" s="172">
        <f>G33*(1+L33/100)</f>
        <v>0</v>
      </c>
      <c r="N33" s="163">
        <v>0</v>
      </c>
      <c r="O33" s="163">
        <f>ROUND(E33*N33,5)</f>
        <v>0</v>
      </c>
      <c r="P33" s="163">
        <v>0</v>
      </c>
      <c r="Q33" s="163">
        <f>ROUND(E33*P33,5)</f>
        <v>0</v>
      </c>
      <c r="R33" s="163"/>
      <c r="S33" s="163"/>
      <c r="T33" s="164">
        <v>5.8000000000000003E-2</v>
      </c>
      <c r="U33" s="163">
        <f>ROUND(E33*T33,2)</f>
        <v>0.02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101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/>
      <c r="B34" s="161"/>
      <c r="C34" s="193" t="s">
        <v>135</v>
      </c>
      <c r="D34" s="165"/>
      <c r="E34" s="169">
        <v>0.35</v>
      </c>
      <c r="F34" s="172"/>
      <c r="G34" s="172"/>
      <c r="H34" s="172"/>
      <c r="I34" s="172"/>
      <c r="J34" s="172"/>
      <c r="K34" s="172"/>
      <c r="L34" s="172"/>
      <c r="M34" s="172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105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22.5" outlineLevel="1" x14ac:dyDescent="0.2">
      <c r="A35" s="154">
        <v>9</v>
      </c>
      <c r="B35" s="161" t="s">
        <v>136</v>
      </c>
      <c r="C35" s="192" t="s">
        <v>137</v>
      </c>
      <c r="D35" s="163" t="s">
        <v>124</v>
      </c>
      <c r="E35" s="168">
        <v>9.75</v>
      </c>
      <c r="F35" s="171"/>
      <c r="G35" s="172">
        <f>ROUND(E35*F35,2)</f>
        <v>0</v>
      </c>
      <c r="H35" s="171"/>
      <c r="I35" s="172">
        <f>ROUND(E35*H35,2)</f>
        <v>0</v>
      </c>
      <c r="J35" s="171"/>
      <c r="K35" s="172">
        <f>ROUND(E35*J35,2)</f>
        <v>0</v>
      </c>
      <c r="L35" s="172">
        <v>21</v>
      </c>
      <c r="M35" s="172">
        <f>G35*(1+L35/100)</f>
        <v>0</v>
      </c>
      <c r="N35" s="163">
        <v>0</v>
      </c>
      <c r="O35" s="163">
        <f>ROUND(E35*N35,5)</f>
        <v>0</v>
      </c>
      <c r="P35" s="163">
        <v>0</v>
      </c>
      <c r="Q35" s="163">
        <f>ROUND(E35*P35,5)</f>
        <v>0</v>
      </c>
      <c r="R35" s="163"/>
      <c r="S35" s="163"/>
      <c r="T35" s="164">
        <v>0.80230000000000001</v>
      </c>
      <c r="U35" s="163">
        <f>ROUND(E35*T35,2)</f>
        <v>7.82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130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ht="22.5" outlineLevel="1" x14ac:dyDescent="0.2">
      <c r="A36" s="154"/>
      <c r="B36" s="161"/>
      <c r="C36" s="251" t="s">
        <v>138</v>
      </c>
      <c r="D36" s="252"/>
      <c r="E36" s="253"/>
      <c r="F36" s="254"/>
      <c r="G36" s="255"/>
      <c r="H36" s="172"/>
      <c r="I36" s="172"/>
      <c r="J36" s="172"/>
      <c r="K36" s="172"/>
      <c r="L36" s="172"/>
      <c r="M36" s="172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103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6" t="str">
        <f>C36</f>
        <v>S urovnáním dna do předepsaného profilu a spádu, se svislým přemístěním, s naložením na dopravní prostředek, s odvozem a uložením na skládku, bez poplatku za skládku.</v>
      </c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/>
      <c r="B37" s="161"/>
      <c r="C37" s="193" t="s">
        <v>139</v>
      </c>
      <c r="D37" s="165"/>
      <c r="E37" s="169">
        <v>9.75</v>
      </c>
      <c r="F37" s="172"/>
      <c r="G37" s="172"/>
      <c r="H37" s="172"/>
      <c r="I37" s="172"/>
      <c r="J37" s="172"/>
      <c r="K37" s="172"/>
      <c r="L37" s="172"/>
      <c r="M37" s="172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105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ht="22.5" outlineLevel="1" x14ac:dyDescent="0.2">
      <c r="A38" s="154">
        <v>10</v>
      </c>
      <c r="B38" s="161" t="s">
        <v>140</v>
      </c>
      <c r="C38" s="192" t="s">
        <v>141</v>
      </c>
      <c r="D38" s="163" t="s">
        <v>124</v>
      </c>
      <c r="E38" s="168">
        <v>10.45</v>
      </c>
      <c r="F38" s="171"/>
      <c r="G38" s="172">
        <f>ROUND(E38*F38,2)</f>
        <v>0</v>
      </c>
      <c r="H38" s="171"/>
      <c r="I38" s="172">
        <f>ROUND(E38*H38,2)</f>
        <v>0</v>
      </c>
      <c r="J38" s="171"/>
      <c r="K38" s="172">
        <f>ROUND(E38*J38,2)</f>
        <v>0</v>
      </c>
      <c r="L38" s="172">
        <v>21</v>
      </c>
      <c r="M38" s="172">
        <f>G38*(1+L38/100)</f>
        <v>0</v>
      </c>
      <c r="N38" s="163">
        <v>0</v>
      </c>
      <c r="O38" s="163">
        <f>ROUND(E38*N38,5)</f>
        <v>0</v>
      </c>
      <c r="P38" s="163">
        <v>0</v>
      </c>
      <c r="Q38" s="163">
        <f>ROUND(E38*P38,5)</f>
        <v>0</v>
      </c>
      <c r="R38" s="163"/>
      <c r="S38" s="163"/>
      <c r="T38" s="164">
        <v>0</v>
      </c>
      <c r="U38" s="163">
        <f>ROUND(E38*T38,2)</f>
        <v>0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130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/>
      <c r="B39" s="161"/>
      <c r="C39" s="193" t="s">
        <v>248</v>
      </c>
      <c r="D39" s="165"/>
      <c r="E39" s="169">
        <v>10.45</v>
      </c>
      <c r="F39" s="172"/>
      <c r="G39" s="172"/>
      <c r="H39" s="172"/>
      <c r="I39" s="172"/>
      <c r="J39" s="172"/>
      <c r="K39" s="172"/>
      <c r="L39" s="172"/>
      <c r="M39" s="172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105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>
        <v>11</v>
      </c>
      <c r="B40" s="161" t="s">
        <v>142</v>
      </c>
      <c r="C40" s="192" t="s">
        <v>143</v>
      </c>
      <c r="D40" s="163" t="s">
        <v>144</v>
      </c>
      <c r="E40" s="168">
        <v>18.287500000000001</v>
      </c>
      <c r="F40" s="171"/>
      <c r="G40" s="172">
        <f>ROUND(E40*F40,2)</f>
        <v>0</v>
      </c>
      <c r="H40" s="171"/>
      <c r="I40" s="172">
        <f>ROUND(E40*H40,2)</f>
        <v>0</v>
      </c>
      <c r="J40" s="171"/>
      <c r="K40" s="172">
        <f>ROUND(E40*J40,2)</f>
        <v>0</v>
      </c>
      <c r="L40" s="172">
        <v>21</v>
      </c>
      <c r="M40" s="172">
        <f>G40*(1+L40/100)</f>
        <v>0</v>
      </c>
      <c r="N40" s="163">
        <v>0</v>
      </c>
      <c r="O40" s="163">
        <f>ROUND(E40*N40,5)</f>
        <v>0</v>
      </c>
      <c r="P40" s="163">
        <v>0</v>
      </c>
      <c r="Q40" s="163">
        <f>ROUND(E40*P40,5)</f>
        <v>0</v>
      </c>
      <c r="R40" s="163"/>
      <c r="S40" s="163"/>
      <c r="T40" s="164">
        <v>0</v>
      </c>
      <c r="U40" s="163">
        <f>ROUND(E40*T40,2)</f>
        <v>0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101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/>
      <c r="B41" s="161"/>
      <c r="C41" s="193" t="s">
        <v>145</v>
      </c>
      <c r="D41" s="165"/>
      <c r="E41" s="169">
        <v>18.287500000000001</v>
      </c>
      <c r="F41" s="172"/>
      <c r="G41" s="172"/>
      <c r="H41" s="172"/>
      <c r="I41" s="172"/>
      <c r="J41" s="172"/>
      <c r="K41" s="172"/>
      <c r="L41" s="172"/>
      <c r="M41" s="172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105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ht="22.5" outlineLevel="1" x14ac:dyDescent="0.2">
      <c r="A42" s="154">
        <v>12</v>
      </c>
      <c r="B42" s="161" t="s">
        <v>128</v>
      </c>
      <c r="C42" s="192" t="s">
        <v>129</v>
      </c>
      <c r="D42" s="163" t="s">
        <v>124</v>
      </c>
      <c r="E42" s="168">
        <v>11.52</v>
      </c>
      <c r="F42" s="171"/>
      <c r="G42" s="172">
        <f>ROUND(E42*F42,2)</f>
        <v>0</v>
      </c>
      <c r="H42" s="171"/>
      <c r="I42" s="172">
        <f>ROUND(E42*H42,2)</f>
        <v>0</v>
      </c>
      <c r="J42" s="171"/>
      <c r="K42" s="172">
        <f>ROUND(E42*J42,2)</f>
        <v>0</v>
      </c>
      <c r="L42" s="172">
        <v>21</v>
      </c>
      <c r="M42" s="172">
        <f>G42*(1+L42/100)</f>
        <v>0</v>
      </c>
      <c r="N42" s="163">
        <v>0</v>
      </c>
      <c r="O42" s="163">
        <f>ROUND(E42*N42,5)</f>
        <v>0</v>
      </c>
      <c r="P42" s="163">
        <v>0</v>
      </c>
      <c r="Q42" s="163">
        <f>ROUND(E42*P42,5)</f>
        <v>0</v>
      </c>
      <c r="R42" s="163"/>
      <c r="S42" s="163"/>
      <c r="T42" s="164">
        <v>0.29525000000000001</v>
      </c>
      <c r="U42" s="163">
        <f>ROUND(E42*T42,2)</f>
        <v>3.4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130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/>
      <c r="B43" s="161"/>
      <c r="C43" s="251" t="s">
        <v>146</v>
      </c>
      <c r="D43" s="252"/>
      <c r="E43" s="253"/>
      <c r="F43" s="254"/>
      <c r="G43" s="255"/>
      <c r="H43" s="172"/>
      <c r="I43" s="172"/>
      <c r="J43" s="172"/>
      <c r="K43" s="172"/>
      <c r="L43" s="172"/>
      <c r="M43" s="172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103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6" t="str">
        <f>C43</f>
        <v>Realizace po dohodě se zástupcem investora při nevyhovující únosnosti zemní pláně.</v>
      </c>
      <c r="BB43" s="153"/>
      <c r="BC43" s="153"/>
      <c r="BD43" s="153"/>
      <c r="BE43" s="153"/>
      <c r="BF43" s="153"/>
      <c r="BG43" s="153"/>
      <c r="BH43" s="153"/>
    </row>
    <row r="44" spans="1:60" ht="22.5" outlineLevel="1" x14ac:dyDescent="0.2">
      <c r="A44" s="154"/>
      <c r="B44" s="161"/>
      <c r="C44" s="251" t="s">
        <v>131</v>
      </c>
      <c r="D44" s="252"/>
      <c r="E44" s="253"/>
      <c r="F44" s="254"/>
      <c r="G44" s="255"/>
      <c r="H44" s="172"/>
      <c r="I44" s="172"/>
      <c r="J44" s="172"/>
      <c r="K44" s="172"/>
      <c r="L44" s="172"/>
      <c r="M44" s="172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103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6" t="str">
        <f>C44</f>
        <v>Nezapažené s naložením na dopravní prostředek, odvozem a uložením na skládku, bez poplatku za skládku.</v>
      </c>
      <c r="BB44" s="153"/>
      <c r="BC44" s="153"/>
      <c r="BD44" s="153"/>
      <c r="BE44" s="153"/>
      <c r="BF44" s="153"/>
      <c r="BG44" s="153"/>
      <c r="BH44" s="153"/>
    </row>
    <row r="45" spans="1:60" ht="22.5" outlineLevel="1" x14ac:dyDescent="0.2">
      <c r="A45" s="154"/>
      <c r="B45" s="161"/>
      <c r="C45" s="193" t="s">
        <v>147</v>
      </c>
      <c r="D45" s="165"/>
      <c r="E45" s="169">
        <v>11.52</v>
      </c>
      <c r="F45" s="172"/>
      <c r="G45" s="172"/>
      <c r="H45" s="172"/>
      <c r="I45" s="172"/>
      <c r="J45" s="172"/>
      <c r="K45" s="172"/>
      <c r="L45" s="172"/>
      <c r="M45" s="172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105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>
        <v>13</v>
      </c>
      <c r="B46" s="161" t="s">
        <v>133</v>
      </c>
      <c r="C46" s="192" t="s">
        <v>134</v>
      </c>
      <c r="D46" s="163" t="s">
        <v>124</v>
      </c>
      <c r="E46" s="168">
        <v>5.76</v>
      </c>
      <c r="F46" s="171"/>
      <c r="G46" s="172">
        <f>ROUND(E46*F46,2)</f>
        <v>0</v>
      </c>
      <c r="H46" s="171"/>
      <c r="I46" s="172">
        <f>ROUND(E46*H46,2)</f>
        <v>0</v>
      </c>
      <c r="J46" s="171"/>
      <c r="K46" s="172">
        <f>ROUND(E46*J46,2)</f>
        <v>0</v>
      </c>
      <c r="L46" s="172">
        <v>21</v>
      </c>
      <c r="M46" s="172">
        <f>G46*(1+L46/100)</f>
        <v>0</v>
      </c>
      <c r="N46" s="163">
        <v>0</v>
      </c>
      <c r="O46" s="163">
        <f>ROUND(E46*N46,5)</f>
        <v>0</v>
      </c>
      <c r="P46" s="163">
        <v>0</v>
      </c>
      <c r="Q46" s="163">
        <f>ROUND(E46*P46,5)</f>
        <v>0</v>
      </c>
      <c r="R46" s="163"/>
      <c r="S46" s="163"/>
      <c r="T46" s="164">
        <v>5.8000000000000003E-2</v>
      </c>
      <c r="U46" s="163">
        <f>ROUND(E46*T46,2)</f>
        <v>0.33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101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/>
      <c r="B47" s="161"/>
      <c r="C47" s="251" t="s">
        <v>146</v>
      </c>
      <c r="D47" s="252"/>
      <c r="E47" s="253"/>
      <c r="F47" s="254"/>
      <c r="G47" s="255"/>
      <c r="H47" s="172"/>
      <c r="I47" s="172"/>
      <c r="J47" s="172"/>
      <c r="K47" s="172"/>
      <c r="L47" s="172"/>
      <c r="M47" s="172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103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6" t="str">
        <f>C47</f>
        <v>Realizace po dohodě se zástupcem investora při nevyhovující únosnosti zemní pláně.</v>
      </c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/>
      <c r="B48" s="161"/>
      <c r="C48" s="193" t="s">
        <v>148</v>
      </c>
      <c r="D48" s="165"/>
      <c r="E48" s="169">
        <v>5.76</v>
      </c>
      <c r="F48" s="172"/>
      <c r="G48" s="172"/>
      <c r="H48" s="172"/>
      <c r="I48" s="172"/>
      <c r="J48" s="172"/>
      <c r="K48" s="172"/>
      <c r="L48" s="172"/>
      <c r="M48" s="172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105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22.5" outlineLevel="1" x14ac:dyDescent="0.2">
      <c r="A49" s="154">
        <v>14</v>
      </c>
      <c r="B49" s="161" t="s">
        <v>140</v>
      </c>
      <c r="C49" s="192" t="s">
        <v>141</v>
      </c>
      <c r="D49" s="163" t="s">
        <v>124</v>
      </c>
      <c r="E49" s="168">
        <v>11.52</v>
      </c>
      <c r="F49" s="171"/>
      <c r="G49" s="172">
        <f>ROUND(E49*F49,2)</f>
        <v>0</v>
      </c>
      <c r="H49" s="171"/>
      <c r="I49" s="172">
        <f>ROUND(E49*H49,2)</f>
        <v>0</v>
      </c>
      <c r="J49" s="171"/>
      <c r="K49" s="172">
        <f>ROUND(E49*J49,2)</f>
        <v>0</v>
      </c>
      <c r="L49" s="172">
        <v>21</v>
      </c>
      <c r="M49" s="172">
        <f>G49*(1+L49/100)</f>
        <v>0</v>
      </c>
      <c r="N49" s="163">
        <v>0</v>
      </c>
      <c r="O49" s="163">
        <f>ROUND(E49*N49,5)</f>
        <v>0</v>
      </c>
      <c r="P49" s="163">
        <v>0</v>
      </c>
      <c r="Q49" s="163">
        <f>ROUND(E49*P49,5)</f>
        <v>0</v>
      </c>
      <c r="R49" s="163"/>
      <c r="S49" s="163"/>
      <c r="T49" s="164">
        <v>0</v>
      </c>
      <c r="U49" s="163">
        <f>ROUND(E49*T49,2)</f>
        <v>0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130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/>
      <c r="B50" s="161"/>
      <c r="C50" s="251" t="s">
        <v>146</v>
      </c>
      <c r="D50" s="252"/>
      <c r="E50" s="253"/>
      <c r="F50" s="254"/>
      <c r="G50" s="255"/>
      <c r="H50" s="172"/>
      <c r="I50" s="172"/>
      <c r="J50" s="172"/>
      <c r="K50" s="172"/>
      <c r="L50" s="172"/>
      <c r="M50" s="172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103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6" t="str">
        <f>C50</f>
        <v>Realizace po dohodě se zástupcem investora při nevyhovující únosnosti zemní pláně.</v>
      </c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/>
      <c r="B51" s="161"/>
      <c r="C51" s="193" t="s">
        <v>249</v>
      </c>
      <c r="D51" s="165"/>
      <c r="E51" s="169">
        <v>11.52</v>
      </c>
      <c r="F51" s="172"/>
      <c r="G51" s="172"/>
      <c r="H51" s="172"/>
      <c r="I51" s="172"/>
      <c r="J51" s="172"/>
      <c r="K51" s="172"/>
      <c r="L51" s="172"/>
      <c r="M51" s="172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105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>
        <v>15</v>
      </c>
      <c r="B52" s="161" t="s">
        <v>142</v>
      </c>
      <c r="C52" s="192" t="s">
        <v>143</v>
      </c>
      <c r="D52" s="163" t="s">
        <v>144</v>
      </c>
      <c r="E52" s="168">
        <v>20.16</v>
      </c>
      <c r="F52" s="171"/>
      <c r="G52" s="172">
        <f>ROUND(E52*F52,2)</f>
        <v>0</v>
      </c>
      <c r="H52" s="171"/>
      <c r="I52" s="172">
        <f>ROUND(E52*H52,2)</f>
        <v>0</v>
      </c>
      <c r="J52" s="171"/>
      <c r="K52" s="172">
        <f>ROUND(E52*J52,2)</f>
        <v>0</v>
      </c>
      <c r="L52" s="172">
        <v>21</v>
      </c>
      <c r="M52" s="172">
        <f>G52*(1+L52/100)</f>
        <v>0</v>
      </c>
      <c r="N52" s="163">
        <v>0</v>
      </c>
      <c r="O52" s="163">
        <f>ROUND(E52*N52,5)</f>
        <v>0</v>
      </c>
      <c r="P52" s="163">
        <v>0</v>
      </c>
      <c r="Q52" s="163">
        <f>ROUND(E52*P52,5)</f>
        <v>0</v>
      </c>
      <c r="R52" s="163"/>
      <c r="S52" s="163"/>
      <c r="T52" s="164">
        <v>0</v>
      </c>
      <c r="U52" s="163">
        <f>ROUND(E52*T52,2)</f>
        <v>0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101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/>
      <c r="B53" s="161"/>
      <c r="C53" s="251" t="s">
        <v>146</v>
      </c>
      <c r="D53" s="252"/>
      <c r="E53" s="253"/>
      <c r="F53" s="254"/>
      <c r="G53" s="255"/>
      <c r="H53" s="172"/>
      <c r="I53" s="172"/>
      <c r="J53" s="172"/>
      <c r="K53" s="172"/>
      <c r="L53" s="172"/>
      <c r="M53" s="172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103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6" t="str">
        <f>C53</f>
        <v>Realizace po dohodě se zástupcem investora při nevyhovující únosnosti zemní pláně.</v>
      </c>
      <c r="BB53" s="153"/>
      <c r="BC53" s="153"/>
      <c r="BD53" s="153"/>
      <c r="BE53" s="153"/>
      <c r="BF53" s="153"/>
      <c r="BG53" s="153"/>
      <c r="BH53" s="153"/>
    </row>
    <row r="54" spans="1:60" ht="22.5" outlineLevel="1" x14ac:dyDescent="0.2">
      <c r="A54" s="154"/>
      <c r="B54" s="161"/>
      <c r="C54" s="193" t="s">
        <v>149</v>
      </c>
      <c r="D54" s="165"/>
      <c r="E54" s="169">
        <v>20.16</v>
      </c>
      <c r="F54" s="172"/>
      <c r="G54" s="172"/>
      <c r="H54" s="172"/>
      <c r="I54" s="172"/>
      <c r="J54" s="172"/>
      <c r="K54" s="172"/>
      <c r="L54" s="172"/>
      <c r="M54" s="172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105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>
        <v>16</v>
      </c>
      <c r="B55" s="161" t="s">
        <v>150</v>
      </c>
      <c r="C55" s="192" t="s">
        <v>151</v>
      </c>
      <c r="D55" s="163" t="s">
        <v>108</v>
      </c>
      <c r="E55" s="168">
        <v>96</v>
      </c>
      <c r="F55" s="171"/>
      <c r="G55" s="172">
        <f>ROUND(E55*F55,2)</f>
        <v>0</v>
      </c>
      <c r="H55" s="171"/>
      <c r="I55" s="172">
        <f>ROUND(E55*H55,2)</f>
        <v>0</v>
      </c>
      <c r="J55" s="171"/>
      <c r="K55" s="172">
        <f>ROUND(E55*J55,2)</f>
        <v>0</v>
      </c>
      <c r="L55" s="172">
        <v>21</v>
      </c>
      <c r="M55" s="172">
        <f>G55*(1+L55/100)</f>
        <v>0</v>
      </c>
      <c r="N55" s="163">
        <v>0</v>
      </c>
      <c r="O55" s="163">
        <f>ROUND(E55*N55,5)</f>
        <v>0</v>
      </c>
      <c r="P55" s="163">
        <v>0</v>
      </c>
      <c r="Q55" s="163">
        <f>ROUND(E55*P55,5)</f>
        <v>0</v>
      </c>
      <c r="R55" s="163"/>
      <c r="S55" s="163"/>
      <c r="T55" s="164">
        <v>1.7999999999999999E-2</v>
      </c>
      <c r="U55" s="163">
        <f>ROUND(E55*T55,2)</f>
        <v>1.73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101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/>
      <c r="B56" s="161"/>
      <c r="C56" s="251" t="s">
        <v>152</v>
      </c>
      <c r="D56" s="252"/>
      <c r="E56" s="253"/>
      <c r="F56" s="254"/>
      <c r="G56" s="255"/>
      <c r="H56" s="172"/>
      <c r="I56" s="172"/>
      <c r="J56" s="172"/>
      <c r="K56" s="172"/>
      <c r="L56" s="172"/>
      <c r="M56" s="172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103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6" t="str">
        <f>C56</f>
        <v>Vyrovnáním výškových rozdílů.</v>
      </c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/>
      <c r="B57" s="161"/>
      <c r="C57" s="193" t="s">
        <v>153</v>
      </c>
      <c r="D57" s="165"/>
      <c r="E57" s="169">
        <v>96</v>
      </c>
      <c r="F57" s="172"/>
      <c r="G57" s="172"/>
      <c r="H57" s="172"/>
      <c r="I57" s="172"/>
      <c r="J57" s="172"/>
      <c r="K57" s="172"/>
      <c r="L57" s="172"/>
      <c r="M57" s="172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105</v>
      </c>
      <c r="AF57" s="153">
        <v>0</v>
      </c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>
        <v>17</v>
      </c>
      <c r="B58" s="161" t="s">
        <v>154</v>
      </c>
      <c r="C58" s="192" t="s">
        <v>155</v>
      </c>
      <c r="D58" s="163" t="s">
        <v>108</v>
      </c>
      <c r="E58" s="168">
        <v>39</v>
      </c>
      <c r="F58" s="171"/>
      <c r="G58" s="172">
        <f>ROUND(E58*F58,2)</f>
        <v>0</v>
      </c>
      <c r="H58" s="171"/>
      <c r="I58" s="172">
        <f>ROUND(E58*H58,2)</f>
        <v>0</v>
      </c>
      <c r="J58" s="171"/>
      <c r="K58" s="172">
        <f>ROUND(E58*J58,2)</f>
        <v>0</v>
      </c>
      <c r="L58" s="172">
        <v>21</v>
      </c>
      <c r="M58" s="172">
        <f>G58*(1+L58/100)</f>
        <v>0</v>
      </c>
      <c r="N58" s="163">
        <v>0</v>
      </c>
      <c r="O58" s="163">
        <f>ROUND(E58*N58,5)</f>
        <v>0</v>
      </c>
      <c r="P58" s="163">
        <v>0</v>
      </c>
      <c r="Q58" s="163">
        <f>ROUND(E58*P58,5)</f>
        <v>0</v>
      </c>
      <c r="R58" s="163"/>
      <c r="S58" s="163"/>
      <c r="T58" s="164">
        <v>0.153</v>
      </c>
      <c r="U58" s="163">
        <f>ROUND(E58*T58,2)</f>
        <v>5.97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101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/>
      <c r="B59" s="161"/>
      <c r="C59" s="251" t="s">
        <v>156</v>
      </c>
      <c r="D59" s="252"/>
      <c r="E59" s="253"/>
      <c r="F59" s="254"/>
      <c r="G59" s="255"/>
      <c r="H59" s="172"/>
      <c r="I59" s="172"/>
      <c r="J59" s="172"/>
      <c r="K59" s="172"/>
      <c r="L59" s="172"/>
      <c r="M59" s="172"/>
      <c r="N59" s="163"/>
      <c r="O59" s="163"/>
      <c r="P59" s="163"/>
      <c r="Q59" s="163"/>
      <c r="R59" s="163"/>
      <c r="S59" s="163"/>
      <c r="T59" s="164"/>
      <c r="U59" s="163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103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6" t="str">
        <f>C59</f>
        <v>Plošná úprava terénu s urovnáním povrchu, bez doplnění ornice, v hornině 1 až 4.</v>
      </c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/>
      <c r="B60" s="161"/>
      <c r="C60" s="193" t="s">
        <v>157</v>
      </c>
      <c r="D60" s="165"/>
      <c r="E60" s="169">
        <v>39</v>
      </c>
      <c r="F60" s="172"/>
      <c r="G60" s="172"/>
      <c r="H60" s="172"/>
      <c r="I60" s="172"/>
      <c r="J60" s="172"/>
      <c r="K60" s="172"/>
      <c r="L60" s="172"/>
      <c r="M60" s="172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105</v>
      </c>
      <c r="AF60" s="153">
        <v>0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>
        <v>18</v>
      </c>
      <c r="B61" s="161" t="s">
        <v>158</v>
      </c>
      <c r="C61" s="192" t="s">
        <v>159</v>
      </c>
      <c r="D61" s="163" t="s">
        <v>108</v>
      </c>
      <c r="E61" s="168">
        <v>39</v>
      </c>
      <c r="F61" s="171"/>
      <c r="G61" s="172">
        <f>ROUND(E61*F61,2)</f>
        <v>0</v>
      </c>
      <c r="H61" s="171"/>
      <c r="I61" s="172">
        <f>ROUND(E61*H61,2)</f>
        <v>0</v>
      </c>
      <c r="J61" s="171"/>
      <c r="K61" s="172">
        <f>ROUND(E61*J61,2)</f>
        <v>0</v>
      </c>
      <c r="L61" s="172">
        <v>21</v>
      </c>
      <c r="M61" s="172">
        <f>G61*(1+L61/100)</f>
        <v>0</v>
      </c>
      <c r="N61" s="163">
        <v>3.0000000000000001E-5</v>
      </c>
      <c r="O61" s="163">
        <f>ROUND(E61*N61,5)</f>
        <v>1.17E-3</v>
      </c>
      <c r="P61" s="163">
        <v>0</v>
      </c>
      <c r="Q61" s="163">
        <f>ROUND(E61*P61,5)</f>
        <v>0</v>
      </c>
      <c r="R61" s="163"/>
      <c r="S61" s="163"/>
      <c r="T61" s="164">
        <v>0.06</v>
      </c>
      <c r="U61" s="163">
        <f>ROUND(E61*T61,2)</f>
        <v>2.34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130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/>
      <c r="B62" s="161"/>
      <c r="C62" s="251" t="s">
        <v>160</v>
      </c>
      <c r="D62" s="252"/>
      <c r="E62" s="253"/>
      <c r="F62" s="254"/>
      <c r="G62" s="255"/>
      <c r="H62" s="172"/>
      <c r="I62" s="172"/>
      <c r="J62" s="172"/>
      <c r="K62" s="172"/>
      <c r="L62" s="172"/>
      <c r="M62" s="172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103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6" t="str">
        <f>C62</f>
        <v>Založení trávníku v rovině nebo ve svahu do 1 : 5.</v>
      </c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/>
      <c r="B63" s="161"/>
      <c r="C63" s="193" t="s">
        <v>161</v>
      </c>
      <c r="D63" s="165"/>
      <c r="E63" s="169">
        <v>39</v>
      </c>
      <c r="F63" s="172"/>
      <c r="G63" s="172"/>
      <c r="H63" s="172"/>
      <c r="I63" s="172"/>
      <c r="J63" s="172"/>
      <c r="K63" s="172"/>
      <c r="L63" s="172"/>
      <c r="M63" s="172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105</v>
      </c>
      <c r="AF63" s="153">
        <v>0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x14ac:dyDescent="0.2">
      <c r="A64" s="155" t="s">
        <v>96</v>
      </c>
      <c r="B64" s="162" t="s">
        <v>59</v>
      </c>
      <c r="C64" s="194" t="s">
        <v>60</v>
      </c>
      <c r="D64" s="166"/>
      <c r="E64" s="170"/>
      <c r="F64" s="173"/>
      <c r="G64" s="173">
        <f>SUMIF(AE65:AE67,"&lt;&gt;NOR",G65:G67)</f>
        <v>0</v>
      </c>
      <c r="H64" s="173"/>
      <c r="I64" s="173">
        <f>SUM(I65:I67)</f>
        <v>0</v>
      </c>
      <c r="J64" s="173"/>
      <c r="K64" s="173">
        <f>SUM(K65:K67)</f>
        <v>0</v>
      </c>
      <c r="L64" s="173"/>
      <c r="M64" s="173">
        <f>SUM(M65:M67)</f>
        <v>0</v>
      </c>
      <c r="N64" s="166"/>
      <c r="O64" s="166">
        <f>SUM(O65:O67)</f>
        <v>17.023890000000002</v>
      </c>
      <c r="P64" s="166"/>
      <c r="Q64" s="166">
        <f>SUM(Q65:Q67)</f>
        <v>0</v>
      </c>
      <c r="R64" s="166"/>
      <c r="S64" s="166"/>
      <c r="T64" s="167"/>
      <c r="U64" s="166">
        <f>SUM(U65:U67)</f>
        <v>30.57</v>
      </c>
      <c r="AE64" t="s">
        <v>97</v>
      </c>
    </row>
    <row r="65" spans="1:60" ht="22.5" outlineLevel="1" x14ac:dyDescent="0.2">
      <c r="A65" s="154">
        <v>19</v>
      </c>
      <c r="B65" s="161" t="s">
        <v>162</v>
      </c>
      <c r="C65" s="192" t="s">
        <v>163</v>
      </c>
      <c r="D65" s="163" t="s">
        <v>100</v>
      </c>
      <c r="E65" s="168">
        <v>39</v>
      </c>
      <c r="F65" s="171"/>
      <c r="G65" s="172">
        <f>ROUND(E65*F65,2)</f>
        <v>0</v>
      </c>
      <c r="H65" s="171"/>
      <c r="I65" s="172">
        <f>ROUND(E65*H65,2)</f>
        <v>0</v>
      </c>
      <c r="J65" s="171"/>
      <c r="K65" s="172">
        <f>ROUND(E65*J65,2)</f>
        <v>0</v>
      </c>
      <c r="L65" s="172">
        <v>21</v>
      </c>
      <c r="M65" s="172">
        <f>G65*(1+L65/100)</f>
        <v>0</v>
      </c>
      <c r="N65" s="163">
        <v>0.43651000000000001</v>
      </c>
      <c r="O65" s="163">
        <f>ROUND(E65*N65,5)</f>
        <v>17.023890000000002</v>
      </c>
      <c r="P65" s="163">
        <v>0</v>
      </c>
      <c r="Q65" s="163">
        <f>ROUND(E65*P65,5)</f>
        <v>0</v>
      </c>
      <c r="R65" s="163"/>
      <c r="S65" s="163"/>
      <c r="T65" s="164">
        <v>0.78386</v>
      </c>
      <c r="U65" s="163">
        <f>ROUND(E65*T65,2)</f>
        <v>30.57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130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/>
      <c r="B66" s="161"/>
      <c r="C66" s="251" t="s">
        <v>164</v>
      </c>
      <c r="D66" s="252"/>
      <c r="E66" s="253"/>
      <c r="F66" s="254"/>
      <c r="G66" s="255"/>
      <c r="H66" s="172"/>
      <c r="I66" s="172"/>
      <c r="J66" s="172"/>
      <c r="K66" s="172"/>
      <c r="L66" s="172"/>
      <c r="M66" s="172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103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6" t="str">
        <f>C66</f>
        <v>Trativody z drenážních trubek, včetně lože ze štěrkopísku a obsypu z z kameniva, bez výkopu rýhy.</v>
      </c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/>
      <c r="B67" s="161"/>
      <c r="C67" s="193" t="s">
        <v>165</v>
      </c>
      <c r="D67" s="165"/>
      <c r="E67" s="169">
        <v>39</v>
      </c>
      <c r="F67" s="172"/>
      <c r="G67" s="172"/>
      <c r="H67" s="172"/>
      <c r="I67" s="172"/>
      <c r="J67" s="172"/>
      <c r="K67" s="172"/>
      <c r="L67" s="172"/>
      <c r="M67" s="172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105</v>
      </c>
      <c r="AF67" s="153">
        <v>0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x14ac:dyDescent="0.2">
      <c r="A68" s="155" t="s">
        <v>96</v>
      </c>
      <c r="B68" s="162" t="s">
        <v>61</v>
      </c>
      <c r="C68" s="194" t="s">
        <v>62</v>
      </c>
      <c r="D68" s="166"/>
      <c r="E68" s="170"/>
      <c r="F68" s="173"/>
      <c r="G68" s="173">
        <f>SUMIF(AE69:AE93,"&lt;&gt;NOR",G69:G93)</f>
        <v>0</v>
      </c>
      <c r="H68" s="173"/>
      <c r="I68" s="173">
        <f>SUM(I69:I93)</f>
        <v>0</v>
      </c>
      <c r="J68" s="173"/>
      <c r="K68" s="173">
        <f>SUM(K69:K93)</f>
        <v>0</v>
      </c>
      <c r="L68" s="173"/>
      <c r="M68" s="173">
        <f>SUM(M69:M93)</f>
        <v>0</v>
      </c>
      <c r="N68" s="166"/>
      <c r="O68" s="166">
        <f>SUM(O69:O93)</f>
        <v>91.293239999999983</v>
      </c>
      <c r="P68" s="166"/>
      <c r="Q68" s="166">
        <f>SUM(Q69:Q93)</f>
        <v>0</v>
      </c>
      <c r="R68" s="166"/>
      <c r="S68" s="166"/>
      <c r="T68" s="167"/>
      <c r="U68" s="166">
        <f>SUM(U69:U93)</f>
        <v>71.81</v>
      </c>
      <c r="AE68" t="s">
        <v>97</v>
      </c>
    </row>
    <row r="69" spans="1:60" ht="22.5" outlineLevel="1" x14ac:dyDescent="0.2">
      <c r="A69" s="154">
        <v>20</v>
      </c>
      <c r="B69" s="161" t="s">
        <v>166</v>
      </c>
      <c r="C69" s="192" t="s">
        <v>167</v>
      </c>
      <c r="D69" s="163" t="s">
        <v>108</v>
      </c>
      <c r="E69" s="168">
        <v>96</v>
      </c>
      <c r="F69" s="171"/>
      <c r="G69" s="172">
        <f>ROUND(E69*F69,2)</f>
        <v>0</v>
      </c>
      <c r="H69" s="171"/>
      <c r="I69" s="172">
        <f>ROUND(E69*H69,2)</f>
        <v>0</v>
      </c>
      <c r="J69" s="171"/>
      <c r="K69" s="172">
        <f>ROUND(E69*J69,2)</f>
        <v>0</v>
      </c>
      <c r="L69" s="172">
        <v>21</v>
      </c>
      <c r="M69" s="172">
        <f>G69*(1+L69/100)</f>
        <v>0</v>
      </c>
      <c r="N69" s="163">
        <v>0.30651</v>
      </c>
      <c r="O69" s="163">
        <f>ROUND(E69*N69,5)</f>
        <v>29.424959999999999</v>
      </c>
      <c r="P69" s="163">
        <v>0</v>
      </c>
      <c r="Q69" s="163">
        <f>ROUND(E69*P69,5)</f>
        <v>0</v>
      </c>
      <c r="R69" s="163"/>
      <c r="S69" s="163"/>
      <c r="T69" s="164">
        <v>2.5000000000000001E-2</v>
      </c>
      <c r="U69" s="163">
        <f>ROUND(E69*T69,2)</f>
        <v>2.4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101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/>
      <c r="B70" s="161"/>
      <c r="C70" s="251" t="s">
        <v>146</v>
      </c>
      <c r="D70" s="252"/>
      <c r="E70" s="253"/>
      <c r="F70" s="254"/>
      <c r="G70" s="255"/>
      <c r="H70" s="172"/>
      <c r="I70" s="172"/>
      <c r="J70" s="172"/>
      <c r="K70" s="172"/>
      <c r="L70" s="172"/>
      <c r="M70" s="172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103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6" t="str">
        <f>C70</f>
        <v>Realizace po dohodě se zástupcem investora při nevyhovující únosnosti zemní pláně.</v>
      </c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/>
      <c r="B71" s="161"/>
      <c r="C71" s="251" t="s">
        <v>168</v>
      </c>
      <c r="D71" s="252"/>
      <c r="E71" s="253"/>
      <c r="F71" s="254"/>
      <c r="G71" s="255"/>
      <c r="H71" s="172"/>
      <c r="I71" s="172"/>
      <c r="J71" s="172"/>
      <c r="K71" s="172"/>
      <c r="L71" s="172"/>
      <c r="M71" s="172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103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6" t="str">
        <f>C71</f>
        <v>Bez dilatačních spár, s rozprostřením a zhutněním.</v>
      </c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/>
      <c r="B72" s="161"/>
      <c r="C72" s="193" t="s">
        <v>169</v>
      </c>
      <c r="D72" s="165"/>
      <c r="E72" s="169">
        <v>96</v>
      </c>
      <c r="F72" s="172"/>
      <c r="G72" s="172"/>
      <c r="H72" s="172"/>
      <c r="I72" s="172"/>
      <c r="J72" s="172"/>
      <c r="K72" s="172"/>
      <c r="L72" s="172"/>
      <c r="M72" s="172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105</v>
      </c>
      <c r="AF72" s="153">
        <v>0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ht="22.5" outlineLevel="1" x14ac:dyDescent="0.2">
      <c r="A73" s="154">
        <v>21</v>
      </c>
      <c r="B73" s="161" t="s">
        <v>170</v>
      </c>
      <c r="C73" s="192" t="s">
        <v>171</v>
      </c>
      <c r="D73" s="163" t="s">
        <v>108</v>
      </c>
      <c r="E73" s="168">
        <v>96</v>
      </c>
      <c r="F73" s="171"/>
      <c r="G73" s="172">
        <f>ROUND(E73*F73,2)</f>
        <v>0</v>
      </c>
      <c r="H73" s="171"/>
      <c r="I73" s="172">
        <f>ROUND(E73*H73,2)</f>
        <v>0</v>
      </c>
      <c r="J73" s="171"/>
      <c r="K73" s="172">
        <f>ROUND(E73*J73,2)</f>
        <v>0</v>
      </c>
      <c r="L73" s="172">
        <v>21</v>
      </c>
      <c r="M73" s="172">
        <f>G73*(1+L73/100)</f>
        <v>0</v>
      </c>
      <c r="N73" s="163">
        <v>0.378</v>
      </c>
      <c r="O73" s="163">
        <f>ROUND(E73*N73,5)</f>
        <v>36.287999999999997</v>
      </c>
      <c r="P73" s="163">
        <v>0</v>
      </c>
      <c r="Q73" s="163">
        <f>ROUND(E73*P73,5)</f>
        <v>0</v>
      </c>
      <c r="R73" s="163"/>
      <c r="S73" s="163"/>
      <c r="T73" s="164">
        <v>2.5999999999999999E-2</v>
      </c>
      <c r="U73" s="163">
        <f>ROUND(E73*T73,2)</f>
        <v>2.5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101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/>
      <c r="B74" s="161"/>
      <c r="C74" s="193" t="s">
        <v>172</v>
      </c>
      <c r="D74" s="165"/>
      <c r="E74" s="169">
        <v>96</v>
      </c>
      <c r="F74" s="172"/>
      <c r="G74" s="172"/>
      <c r="H74" s="172"/>
      <c r="I74" s="172"/>
      <c r="J74" s="172"/>
      <c r="K74" s="172"/>
      <c r="L74" s="172"/>
      <c r="M74" s="172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105</v>
      </c>
      <c r="AF74" s="153">
        <v>0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>
        <v>22</v>
      </c>
      <c r="B75" s="161" t="s">
        <v>173</v>
      </c>
      <c r="C75" s="192" t="s">
        <v>174</v>
      </c>
      <c r="D75" s="163" t="s">
        <v>108</v>
      </c>
      <c r="E75" s="168">
        <v>96</v>
      </c>
      <c r="F75" s="171"/>
      <c r="G75" s="172">
        <f>ROUND(E75*F75,2)</f>
        <v>0</v>
      </c>
      <c r="H75" s="171"/>
      <c r="I75" s="172">
        <f>ROUND(E75*H75,2)</f>
        <v>0</v>
      </c>
      <c r="J75" s="171"/>
      <c r="K75" s="172">
        <f>ROUND(E75*J75,2)</f>
        <v>0</v>
      </c>
      <c r="L75" s="172">
        <v>21</v>
      </c>
      <c r="M75" s="172">
        <f>G75*(1+L75/100)</f>
        <v>0</v>
      </c>
      <c r="N75" s="163">
        <v>5.5449999999999999E-2</v>
      </c>
      <c r="O75" s="163">
        <f>ROUND(E75*N75,5)</f>
        <v>5.3231999999999999</v>
      </c>
      <c r="P75" s="163">
        <v>0</v>
      </c>
      <c r="Q75" s="163">
        <f>ROUND(E75*P75,5)</f>
        <v>0</v>
      </c>
      <c r="R75" s="163"/>
      <c r="S75" s="163"/>
      <c r="T75" s="164">
        <v>0.442</v>
      </c>
      <c r="U75" s="163">
        <f>ROUND(E75*T75,2)</f>
        <v>42.43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101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ht="22.5" outlineLevel="1" x14ac:dyDescent="0.2">
      <c r="A76" s="154"/>
      <c r="B76" s="161"/>
      <c r="C76" s="251" t="s">
        <v>175</v>
      </c>
      <c r="D76" s="252"/>
      <c r="E76" s="253"/>
      <c r="F76" s="254"/>
      <c r="G76" s="255"/>
      <c r="H76" s="172"/>
      <c r="I76" s="172"/>
      <c r="J76" s="172"/>
      <c r="K76" s="172"/>
      <c r="L76" s="172"/>
      <c r="M76" s="172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103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6" t="str">
        <f>C76</f>
        <v>S provedením lože z kameniva drceného, s vyplněním spár, s dvojitým hutněním vibrováním, a se smetením přebytečného materiálu na krajnici. S dodáním hmot pro lože a výplň spár.</v>
      </c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/>
      <c r="B77" s="161"/>
      <c r="C77" s="193" t="s">
        <v>176</v>
      </c>
      <c r="D77" s="165"/>
      <c r="E77" s="169">
        <v>92</v>
      </c>
      <c r="F77" s="172"/>
      <c r="G77" s="172"/>
      <c r="H77" s="172"/>
      <c r="I77" s="172"/>
      <c r="J77" s="172"/>
      <c r="K77" s="172"/>
      <c r="L77" s="172"/>
      <c r="M77" s="172"/>
      <c r="N77" s="163"/>
      <c r="O77" s="163"/>
      <c r="P77" s="163"/>
      <c r="Q77" s="163"/>
      <c r="R77" s="163"/>
      <c r="S77" s="163"/>
      <c r="T77" s="164"/>
      <c r="U77" s="163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105</v>
      </c>
      <c r="AF77" s="153">
        <v>0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/>
      <c r="B78" s="161"/>
      <c r="C78" s="193" t="s">
        <v>177</v>
      </c>
      <c r="D78" s="165"/>
      <c r="E78" s="169">
        <v>4</v>
      </c>
      <c r="F78" s="172"/>
      <c r="G78" s="172"/>
      <c r="H78" s="172"/>
      <c r="I78" s="172"/>
      <c r="J78" s="172"/>
      <c r="K78" s="172"/>
      <c r="L78" s="172"/>
      <c r="M78" s="172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105</v>
      </c>
      <c r="AF78" s="153">
        <v>0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54">
        <v>23</v>
      </c>
      <c r="B79" s="161" t="s">
        <v>178</v>
      </c>
      <c r="C79" s="192" t="s">
        <v>179</v>
      </c>
      <c r="D79" s="163" t="s">
        <v>108</v>
      </c>
      <c r="E79" s="168">
        <v>92</v>
      </c>
      <c r="F79" s="171"/>
      <c r="G79" s="172">
        <f>ROUND(E79*F79,2)</f>
        <v>0</v>
      </c>
      <c r="H79" s="171"/>
      <c r="I79" s="172">
        <f>ROUND(E79*H79,2)</f>
        <v>0</v>
      </c>
      <c r="J79" s="171"/>
      <c r="K79" s="172">
        <f>ROUND(E79*J79,2)</f>
        <v>0</v>
      </c>
      <c r="L79" s="172">
        <v>21</v>
      </c>
      <c r="M79" s="172">
        <f>G79*(1+L79/100)</f>
        <v>0</v>
      </c>
      <c r="N79" s="163">
        <v>0.129</v>
      </c>
      <c r="O79" s="163">
        <f>ROUND(E79*N79,5)</f>
        <v>11.868</v>
      </c>
      <c r="P79" s="163">
        <v>0</v>
      </c>
      <c r="Q79" s="163">
        <f>ROUND(E79*P79,5)</f>
        <v>0</v>
      </c>
      <c r="R79" s="163"/>
      <c r="S79" s="163"/>
      <c r="T79" s="164">
        <v>0</v>
      </c>
      <c r="U79" s="163">
        <f>ROUND(E79*T79,2)</f>
        <v>0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180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54"/>
      <c r="B80" s="161"/>
      <c r="C80" s="193" t="s">
        <v>176</v>
      </c>
      <c r="D80" s="165"/>
      <c r="E80" s="169">
        <v>92</v>
      </c>
      <c r="F80" s="172"/>
      <c r="G80" s="172"/>
      <c r="H80" s="172"/>
      <c r="I80" s="172"/>
      <c r="J80" s="172"/>
      <c r="K80" s="172"/>
      <c r="L80" s="172"/>
      <c r="M80" s="172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105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ht="22.5" outlineLevel="1" x14ac:dyDescent="0.2">
      <c r="A81" s="154">
        <v>24</v>
      </c>
      <c r="B81" s="161" t="s">
        <v>181</v>
      </c>
      <c r="C81" s="192" t="s">
        <v>182</v>
      </c>
      <c r="D81" s="163" t="s">
        <v>108</v>
      </c>
      <c r="E81" s="168">
        <v>4</v>
      </c>
      <c r="F81" s="171"/>
      <c r="G81" s="172">
        <f>ROUND(E81*F81,2)</f>
        <v>0</v>
      </c>
      <c r="H81" s="171"/>
      <c r="I81" s="172">
        <f>ROUND(E81*H81,2)</f>
        <v>0</v>
      </c>
      <c r="J81" s="171"/>
      <c r="K81" s="172">
        <f>ROUND(E81*J81,2)</f>
        <v>0</v>
      </c>
      <c r="L81" s="172">
        <v>21</v>
      </c>
      <c r="M81" s="172">
        <f>G81*(1+L81/100)</f>
        <v>0</v>
      </c>
      <c r="N81" s="163">
        <v>0.13150000000000001</v>
      </c>
      <c r="O81" s="163">
        <f>ROUND(E81*N81,5)</f>
        <v>0.52600000000000002</v>
      </c>
      <c r="P81" s="163">
        <v>0</v>
      </c>
      <c r="Q81" s="163">
        <f>ROUND(E81*P81,5)</f>
        <v>0</v>
      </c>
      <c r="R81" s="163"/>
      <c r="S81" s="163"/>
      <c r="T81" s="164">
        <v>0</v>
      </c>
      <c r="U81" s="163">
        <f>ROUND(E81*T81,2)</f>
        <v>0</v>
      </c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180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54"/>
      <c r="B82" s="161"/>
      <c r="C82" s="193" t="s">
        <v>183</v>
      </c>
      <c r="D82" s="165"/>
      <c r="E82" s="169">
        <v>4</v>
      </c>
      <c r="F82" s="172"/>
      <c r="G82" s="172"/>
      <c r="H82" s="172"/>
      <c r="I82" s="172"/>
      <c r="J82" s="172"/>
      <c r="K82" s="172"/>
      <c r="L82" s="172"/>
      <c r="M82" s="172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105</v>
      </c>
      <c r="AF82" s="153">
        <v>0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54">
        <v>25</v>
      </c>
      <c r="B83" s="161" t="s">
        <v>184</v>
      </c>
      <c r="C83" s="192" t="s">
        <v>185</v>
      </c>
      <c r="D83" s="163" t="s">
        <v>108</v>
      </c>
      <c r="E83" s="168">
        <v>15</v>
      </c>
      <c r="F83" s="171"/>
      <c r="G83" s="172">
        <f>ROUND(E83*F83,2)</f>
        <v>0</v>
      </c>
      <c r="H83" s="171"/>
      <c r="I83" s="172">
        <f>ROUND(E83*H83,2)</f>
        <v>0</v>
      </c>
      <c r="J83" s="171"/>
      <c r="K83" s="172">
        <f>ROUND(E83*J83,2)</f>
        <v>0</v>
      </c>
      <c r="L83" s="172">
        <v>21</v>
      </c>
      <c r="M83" s="172">
        <f>G83*(1+L83/100)</f>
        <v>0</v>
      </c>
      <c r="N83" s="163">
        <v>0.31387999999999999</v>
      </c>
      <c r="O83" s="163">
        <f>ROUND(E83*N83,5)</f>
        <v>4.7081999999999997</v>
      </c>
      <c r="P83" s="163">
        <v>0</v>
      </c>
      <c r="Q83" s="163">
        <f>ROUND(E83*P83,5)</f>
        <v>0</v>
      </c>
      <c r="R83" s="163"/>
      <c r="S83" s="163"/>
      <c r="T83" s="164">
        <v>1.208</v>
      </c>
      <c r="U83" s="163">
        <f>ROUND(E83*T83,2)</f>
        <v>18.12</v>
      </c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101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ht="22.5" outlineLevel="1" x14ac:dyDescent="0.2">
      <c r="A84" s="154"/>
      <c r="B84" s="161"/>
      <c r="C84" s="251" t="s">
        <v>186</v>
      </c>
      <c r="D84" s="252"/>
      <c r="E84" s="253"/>
      <c r="F84" s="254"/>
      <c r="G84" s="255"/>
      <c r="H84" s="172"/>
      <c r="I84" s="172"/>
      <c r="J84" s="172"/>
      <c r="K84" s="172"/>
      <c r="L84" s="172"/>
      <c r="M84" s="172"/>
      <c r="N84" s="163"/>
      <c r="O84" s="163"/>
      <c r="P84" s="163"/>
      <c r="Q84" s="163"/>
      <c r="R84" s="163"/>
      <c r="S84" s="163"/>
      <c r="T84" s="164"/>
      <c r="U84" s="163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103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6" t="str">
        <f>C84</f>
        <v>S provedením lože do 50 mm, s vyplněním spár, s dvojím beraněním a se smetením přebytečného materiálu na krajnici.</v>
      </c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54"/>
      <c r="B85" s="161"/>
      <c r="C85" s="251" t="s">
        <v>187</v>
      </c>
      <c r="D85" s="252"/>
      <c r="E85" s="253"/>
      <c r="F85" s="254"/>
      <c r="G85" s="255"/>
      <c r="H85" s="172"/>
      <c r="I85" s="172"/>
      <c r="J85" s="172"/>
      <c r="K85" s="172"/>
      <c r="L85" s="172"/>
      <c r="M85" s="172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103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6" t="str">
        <f>C85</f>
        <v>Použití původních žulových kostek po očištění.</v>
      </c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54"/>
      <c r="B86" s="161"/>
      <c r="C86" s="193" t="s">
        <v>188</v>
      </c>
      <c r="D86" s="165"/>
      <c r="E86" s="169">
        <v>15</v>
      </c>
      <c r="F86" s="172"/>
      <c r="G86" s="172"/>
      <c r="H86" s="172"/>
      <c r="I86" s="172"/>
      <c r="J86" s="172"/>
      <c r="K86" s="172"/>
      <c r="L86" s="172"/>
      <c r="M86" s="172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105</v>
      </c>
      <c r="AF86" s="153">
        <v>0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54">
        <v>26</v>
      </c>
      <c r="B87" s="161" t="s">
        <v>189</v>
      </c>
      <c r="C87" s="192" t="s">
        <v>190</v>
      </c>
      <c r="D87" s="163" t="s">
        <v>108</v>
      </c>
      <c r="E87" s="168">
        <v>15</v>
      </c>
      <c r="F87" s="171"/>
      <c r="G87" s="172">
        <f>ROUND(E87*F87,2)</f>
        <v>0</v>
      </c>
      <c r="H87" s="171"/>
      <c r="I87" s="172">
        <f>ROUND(E87*H87,2)</f>
        <v>0</v>
      </c>
      <c r="J87" s="171"/>
      <c r="K87" s="172">
        <f>ROUND(E87*J87,2)</f>
        <v>0</v>
      </c>
      <c r="L87" s="172">
        <v>21</v>
      </c>
      <c r="M87" s="172">
        <f>G87*(1+L87/100)</f>
        <v>0</v>
      </c>
      <c r="N87" s="163">
        <v>0.15382000000000001</v>
      </c>
      <c r="O87" s="163">
        <f>ROUND(E87*N87,5)</f>
        <v>2.3073000000000001</v>
      </c>
      <c r="P87" s="163">
        <v>0</v>
      </c>
      <c r="Q87" s="163">
        <f>ROUND(E87*P87,5)</f>
        <v>0</v>
      </c>
      <c r="R87" s="163"/>
      <c r="S87" s="163"/>
      <c r="T87" s="164">
        <v>0.123</v>
      </c>
      <c r="U87" s="163">
        <f>ROUND(E87*T87,2)</f>
        <v>1.85</v>
      </c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101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54"/>
      <c r="B88" s="161"/>
      <c r="C88" s="193" t="s">
        <v>191</v>
      </c>
      <c r="D88" s="165"/>
      <c r="E88" s="169">
        <v>15</v>
      </c>
      <c r="F88" s="172"/>
      <c r="G88" s="172"/>
      <c r="H88" s="172"/>
      <c r="I88" s="172"/>
      <c r="J88" s="172"/>
      <c r="K88" s="172"/>
      <c r="L88" s="172"/>
      <c r="M88" s="172"/>
      <c r="N88" s="163"/>
      <c r="O88" s="163"/>
      <c r="P88" s="163"/>
      <c r="Q88" s="163"/>
      <c r="R88" s="163"/>
      <c r="S88" s="163"/>
      <c r="T88" s="164"/>
      <c r="U88" s="163"/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105</v>
      </c>
      <c r="AF88" s="153">
        <v>0</v>
      </c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54">
        <v>27</v>
      </c>
      <c r="B89" s="161" t="s">
        <v>192</v>
      </c>
      <c r="C89" s="192" t="s">
        <v>193</v>
      </c>
      <c r="D89" s="163" t="s">
        <v>100</v>
      </c>
      <c r="E89" s="168">
        <v>60</v>
      </c>
      <c r="F89" s="171"/>
      <c r="G89" s="172">
        <f>ROUND(E89*F89,2)</f>
        <v>0</v>
      </c>
      <c r="H89" s="171"/>
      <c r="I89" s="172">
        <f>ROUND(E89*H89,2)</f>
        <v>0</v>
      </c>
      <c r="J89" s="171"/>
      <c r="K89" s="172">
        <f>ROUND(E89*J89,2)</f>
        <v>0</v>
      </c>
      <c r="L89" s="172">
        <v>21</v>
      </c>
      <c r="M89" s="172">
        <f>G89*(1+L89/100)</f>
        <v>0</v>
      </c>
      <c r="N89" s="163">
        <v>3.5999999999999999E-3</v>
      </c>
      <c r="O89" s="163">
        <f>ROUND(E89*N89,5)</f>
        <v>0.216</v>
      </c>
      <c r="P89" s="163">
        <v>0</v>
      </c>
      <c r="Q89" s="163">
        <f>ROUND(E89*P89,5)</f>
        <v>0</v>
      </c>
      <c r="R89" s="163"/>
      <c r="S89" s="163"/>
      <c r="T89" s="164">
        <v>4.5999999999999999E-2</v>
      </c>
      <c r="U89" s="163">
        <f>ROUND(E89*T89,2)</f>
        <v>2.76</v>
      </c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101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/>
      <c r="B90" s="161"/>
      <c r="C90" s="193" t="s">
        <v>194</v>
      </c>
      <c r="D90" s="165"/>
      <c r="E90" s="169">
        <v>60</v>
      </c>
      <c r="F90" s="172"/>
      <c r="G90" s="172"/>
      <c r="H90" s="172"/>
      <c r="I90" s="172"/>
      <c r="J90" s="172"/>
      <c r="K90" s="172"/>
      <c r="L90" s="172"/>
      <c r="M90" s="172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105</v>
      </c>
      <c r="AF90" s="153">
        <v>0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54">
        <v>28</v>
      </c>
      <c r="B91" s="161" t="s">
        <v>195</v>
      </c>
      <c r="C91" s="192" t="s">
        <v>196</v>
      </c>
      <c r="D91" s="163" t="s">
        <v>108</v>
      </c>
      <c r="E91" s="168">
        <v>2</v>
      </c>
      <c r="F91" s="171"/>
      <c r="G91" s="172">
        <f>ROUND(E91*F91,2)</f>
        <v>0</v>
      </c>
      <c r="H91" s="171"/>
      <c r="I91" s="172">
        <f>ROUND(E91*H91,2)</f>
        <v>0</v>
      </c>
      <c r="J91" s="171"/>
      <c r="K91" s="172">
        <f>ROUND(E91*J91,2)</f>
        <v>0</v>
      </c>
      <c r="L91" s="172">
        <v>21</v>
      </c>
      <c r="M91" s="172">
        <f>G91*(1+L91/100)</f>
        <v>0</v>
      </c>
      <c r="N91" s="163">
        <v>0.31579000000000002</v>
      </c>
      <c r="O91" s="163">
        <f>ROUND(E91*N91,5)</f>
        <v>0.63158000000000003</v>
      </c>
      <c r="P91" s="163">
        <v>0</v>
      </c>
      <c r="Q91" s="163">
        <f>ROUND(E91*P91,5)</f>
        <v>0</v>
      </c>
      <c r="R91" s="163"/>
      <c r="S91" s="163"/>
      <c r="T91" s="164">
        <v>0.87448000000000004</v>
      </c>
      <c r="U91" s="163">
        <f>ROUND(E91*T91,2)</f>
        <v>1.75</v>
      </c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130</v>
      </c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ht="22.5" outlineLevel="1" x14ac:dyDescent="0.2">
      <c r="A92" s="154"/>
      <c r="B92" s="161"/>
      <c r="C92" s="251" t="s">
        <v>197</v>
      </c>
      <c r="D92" s="252"/>
      <c r="E92" s="253"/>
      <c r="F92" s="254"/>
      <c r="G92" s="255"/>
      <c r="H92" s="172"/>
      <c r="I92" s="172"/>
      <c r="J92" s="172"/>
      <c r="K92" s="172"/>
      <c r="L92" s="172"/>
      <c r="M92" s="172"/>
      <c r="N92" s="163"/>
      <c r="O92" s="163"/>
      <c r="P92" s="163"/>
      <c r="Q92" s="163"/>
      <c r="R92" s="163"/>
      <c r="S92" s="163"/>
      <c r="T92" s="164"/>
      <c r="U92" s="163"/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103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6" t="str">
        <f>C92</f>
        <v>S provedením potřebných zemních prací, ve skladbách podle popisu, s dodávkou a osazením obrubníků.</v>
      </c>
      <c r="BB92" s="153"/>
      <c r="BC92" s="153"/>
      <c r="BD92" s="153"/>
      <c r="BE92" s="153"/>
      <c r="BF92" s="153"/>
      <c r="BG92" s="153"/>
      <c r="BH92" s="153"/>
    </row>
    <row r="93" spans="1:60" ht="22.5" outlineLevel="1" x14ac:dyDescent="0.2">
      <c r="A93" s="154"/>
      <c r="B93" s="161"/>
      <c r="C93" s="193" t="s">
        <v>198</v>
      </c>
      <c r="D93" s="165"/>
      <c r="E93" s="169">
        <v>2</v>
      </c>
      <c r="F93" s="172"/>
      <c r="G93" s="172"/>
      <c r="H93" s="172"/>
      <c r="I93" s="172"/>
      <c r="J93" s="172"/>
      <c r="K93" s="172"/>
      <c r="L93" s="172"/>
      <c r="M93" s="172"/>
      <c r="N93" s="163"/>
      <c r="O93" s="163"/>
      <c r="P93" s="163"/>
      <c r="Q93" s="163"/>
      <c r="R93" s="163"/>
      <c r="S93" s="163"/>
      <c r="T93" s="164"/>
      <c r="U93" s="163"/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105</v>
      </c>
      <c r="AF93" s="153">
        <v>0</v>
      </c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x14ac:dyDescent="0.2">
      <c r="A94" s="155" t="s">
        <v>96</v>
      </c>
      <c r="B94" s="162" t="s">
        <v>63</v>
      </c>
      <c r="C94" s="194" t="s">
        <v>64</v>
      </c>
      <c r="D94" s="166"/>
      <c r="E94" s="170"/>
      <c r="F94" s="173"/>
      <c r="G94" s="173">
        <f>SUMIF(AE95:AE105,"&lt;&gt;NOR",G95:G105)</f>
        <v>0</v>
      </c>
      <c r="H94" s="173"/>
      <c r="I94" s="173">
        <f>SUM(I95:I105)</f>
        <v>0</v>
      </c>
      <c r="J94" s="173"/>
      <c r="K94" s="173">
        <f>SUM(K95:K105)</f>
        <v>0</v>
      </c>
      <c r="L94" s="173"/>
      <c r="M94" s="173">
        <f>SUM(M95:M105)</f>
        <v>0</v>
      </c>
      <c r="N94" s="166"/>
      <c r="O94" s="166">
        <f>SUM(O95:O105)</f>
        <v>22.151989999999998</v>
      </c>
      <c r="P94" s="166"/>
      <c r="Q94" s="166">
        <f>SUM(Q95:Q105)</f>
        <v>0</v>
      </c>
      <c r="R94" s="166"/>
      <c r="S94" s="166"/>
      <c r="T94" s="167"/>
      <c r="U94" s="166">
        <f>SUM(U95:U105)</f>
        <v>24.32</v>
      </c>
      <c r="AE94" t="s">
        <v>97</v>
      </c>
    </row>
    <row r="95" spans="1:60" outlineLevel="1" x14ac:dyDescent="0.2">
      <c r="A95" s="154">
        <v>29</v>
      </c>
      <c r="B95" s="161" t="s">
        <v>199</v>
      </c>
      <c r="C95" s="192" t="s">
        <v>200</v>
      </c>
      <c r="D95" s="163" t="s">
        <v>100</v>
      </c>
      <c r="E95" s="168">
        <v>60</v>
      </c>
      <c r="F95" s="171"/>
      <c r="G95" s="172">
        <f>ROUND(E95*F95,2)</f>
        <v>0</v>
      </c>
      <c r="H95" s="171"/>
      <c r="I95" s="172">
        <f>ROUND(E95*H95,2)</f>
        <v>0</v>
      </c>
      <c r="J95" s="171"/>
      <c r="K95" s="172">
        <f>ROUND(E95*J95,2)</f>
        <v>0</v>
      </c>
      <c r="L95" s="172">
        <v>21</v>
      </c>
      <c r="M95" s="172">
        <f>G95*(1+L95/100)</f>
        <v>0</v>
      </c>
      <c r="N95" s="163">
        <v>0</v>
      </c>
      <c r="O95" s="163">
        <f>ROUND(E95*N95,5)</f>
        <v>0</v>
      </c>
      <c r="P95" s="163">
        <v>0</v>
      </c>
      <c r="Q95" s="163">
        <f>ROUND(E95*P95,5)</f>
        <v>0</v>
      </c>
      <c r="R95" s="163"/>
      <c r="S95" s="163"/>
      <c r="T95" s="164">
        <v>3.6999999999999998E-2</v>
      </c>
      <c r="U95" s="163">
        <f>ROUND(E95*T95,2)</f>
        <v>2.2200000000000002</v>
      </c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101</v>
      </c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/>
      <c r="B96" s="161"/>
      <c r="C96" s="193" t="s">
        <v>201</v>
      </c>
      <c r="D96" s="165"/>
      <c r="E96" s="169">
        <v>60</v>
      </c>
      <c r="F96" s="172"/>
      <c r="G96" s="172"/>
      <c r="H96" s="172"/>
      <c r="I96" s="172"/>
      <c r="J96" s="172"/>
      <c r="K96" s="172"/>
      <c r="L96" s="172"/>
      <c r="M96" s="172"/>
      <c r="N96" s="163"/>
      <c r="O96" s="163"/>
      <c r="P96" s="163"/>
      <c r="Q96" s="163"/>
      <c r="R96" s="163"/>
      <c r="S96" s="163"/>
      <c r="T96" s="164"/>
      <c r="U96" s="163"/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105</v>
      </c>
      <c r="AF96" s="153">
        <v>0</v>
      </c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ht="22.5" outlineLevel="1" x14ac:dyDescent="0.2">
      <c r="A97" s="154">
        <v>30</v>
      </c>
      <c r="B97" s="161" t="s">
        <v>202</v>
      </c>
      <c r="C97" s="192" t="s">
        <v>203</v>
      </c>
      <c r="D97" s="163" t="s">
        <v>100</v>
      </c>
      <c r="E97" s="168">
        <v>10</v>
      </c>
      <c r="F97" s="171"/>
      <c r="G97" s="172">
        <f>ROUND(E97*F97,2)</f>
        <v>0</v>
      </c>
      <c r="H97" s="171"/>
      <c r="I97" s="172">
        <f>ROUND(E97*H97,2)</f>
        <v>0</v>
      </c>
      <c r="J97" s="171"/>
      <c r="K97" s="172">
        <f>ROUND(E97*J97,2)</f>
        <v>0</v>
      </c>
      <c r="L97" s="172">
        <v>21</v>
      </c>
      <c r="M97" s="172">
        <f>G97*(1+L97/100)</f>
        <v>0</v>
      </c>
      <c r="N97" s="163">
        <v>0.19520000000000001</v>
      </c>
      <c r="O97" s="163">
        <f>ROUND(E97*N97,5)</f>
        <v>1.952</v>
      </c>
      <c r="P97" s="163">
        <v>0</v>
      </c>
      <c r="Q97" s="163">
        <f>ROUND(E97*P97,5)</f>
        <v>0</v>
      </c>
      <c r="R97" s="163"/>
      <c r="S97" s="163"/>
      <c r="T97" s="164">
        <v>0.27200000000000002</v>
      </c>
      <c r="U97" s="163">
        <f>ROUND(E97*T97,2)</f>
        <v>2.72</v>
      </c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101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54"/>
      <c r="B98" s="161"/>
      <c r="C98" s="193" t="s">
        <v>204</v>
      </c>
      <c r="D98" s="165"/>
      <c r="E98" s="169">
        <v>10</v>
      </c>
      <c r="F98" s="172"/>
      <c r="G98" s="172"/>
      <c r="H98" s="172"/>
      <c r="I98" s="172"/>
      <c r="J98" s="172"/>
      <c r="K98" s="172"/>
      <c r="L98" s="172"/>
      <c r="M98" s="172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105</v>
      </c>
      <c r="AF98" s="153">
        <v>0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ht="22.5" outlineLevel="1" x14ac:dyDescent="0.2">
      <c r="A99" s="154">
        <v>31</v>
      </c>
      <c r="B99" s="161" t="s">
        <v>205</v>
      </c>
      <c r="C99" s="192" t="s">
        <v>206</v>
      </c>
      <c r="D99" s="163" t="s">
        <v>100</v>
      </c>
      <c r="E99" s="168">
        <v>4</v>
      </c>
      <c r="F99" s="171"/>
      <c r="G99" s="172">
        <f>ROUND(E99*F99,2)</f>
        <v>0</v>
      </c>
      <c r="H99" s="171"/>
      <c r="I99" s="172">
        <f>ROUND(E99*H99,2)</f>
        <v>0</v>
      </c>
      <c r="J99" s="171"/>
      <c r="K99" s="172">
        <f>ROUND(E99*J99,2)</f>
        <v>0</v>
      </c>
      <c r="L99" s="172">
        <v>21</v>
      </c>
      <c r="M99" s="172">
        <f>G99*(1+L99/100)</f>
        <v>0</v>
      </c>
      <c r="N99" s="163">
        <v>0.21115999999999999</v>
      </c>
      <c r="O99" s="163">
        <f>ROUND(E99*N99,5)</f>
        <v>0.84463999999999995</v>
      </c>
      <c r="P99" s="163">
        <v>0</v>
      </c>
      <c r="Q99" s="163">
        <f>ROUND(E99*P99,5)</f>
        <v>0</v>
      </c>
      <c r="R99" s="163"/>
      <c r="S99" s="163"/>
      <c r="T99" s="164">
        <v>0.27200000000000002</v>
      </c>
      <c r="U99" s="163">
        <f>ROUND(E99*T99,2)</f>
        <v>1.0900000000000001</v>
      </c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101</v>
      </c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54"/>
      <c r="B100" s="161"/>
      <c r="C100" s="193" t="s">
        <v>207</v>
      </c>
      <c r="D100" s="165"/>
      <c r="E100" s="169">
        <v>4</v>
      </c>
      <c r="F100" s="172"/>
      <c r="G100" s="172"/>
      <c r="H100" s="172"/>
      <c r="I100" s="172"/>
      <c r="J100" s="172"/>
      <c r="K100" s="172"/>
      <c r="L100" s="172"/>
      <c r="M100" s="172"/>
      <c r="N100" s="163"/>
      <c r="O100" s="163"/>
      <c r="P100" s="163"/>
      <c r="Q100" s="163"/>
      <c r="R100" s="163"/>
      <c r="S100" s="163"/>
      <c r="T100" s="164"/>
      <c r="U100" s="16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105</v>
      </c>
      <c r="AF100" s="153">
        <v>0</v>
      </c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ht="22.5" outlineLevel="1" x14ac:dyDescent="0.2">
      <c r="A101" s="154">
        <v>32</v>
      </c>
      <c r="B101" s="161" t="s">
        <v>208</v>
      </c>
      <c r="C101" s="192" t="s">
        <v>209</v>
      </c>
      <c r="D101" s="163" t="s">
        <v>100</v>
      </c>
      <c r="E101" s="168">
        <v>44</v>
      </c>
      <c r="F101" s="171"/>
      <c r="G101" s="172">
        <f>ROUND(E101*F101,2)</f>
        <v>0</v>
      </c>
      <c r="H101" s="171"/>
      <c r="I101" s="172">
        <f>ROUND(E101*H101,2)</f>
        <v>0</v>
      </c>
      <c r="J101" s="171"/>
      <c r="K101" s="172">
        <f>ROUND(E101*J101,2)</f>
        <v>0</v>
      </c>
      <c r="L101" s="172">
        <v>21</v>
      </c>
      <c r="M101" s="172">
        <f>G101*(1+L101/100)</f>
        <v>0</v>
      </c>
      <c r="N101" s="163">
        <v>0.26980999999999999</v>
      </c>
      <c r="O101" s="163">
        <f>ROUND(E101*N101,5)</f>
        <v>11.871639999999999</v>
      </c>
      <c r="P101" s="163">
        <v>0</v>
      </c>
      <c r="Q101" s="163">
        <f>ROUND(E101*P101,5)</f>
        <v>0</v>
      </c>
      <c r="R101" s="163"/>
      <c r="S101" s="163"/>
      <c r="T101" s="164">
        <v>0.27200000000000002</v>
      </c>
      <c r="U101" s="163">
        <f>ROUND(E101*T101,2)</f>
        <v>11.97</v>
      </c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101</v>
      </c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/>
      <c r="B102" s="161"/>
      <c r="C102" s="193" t="s">
        <v>210</v>
      </c>
      <c r="D102" s="165"/>
      <c r="E102" s="169">
        <v>44</v>
      </c>
      <c r="F102" s="172"/>
      <c r="G102" s="172"/>
      <c r="H102" s="172"/>
      <c r="I102" s="172"/>
      <c r="J102" s="172"/>
      <c r="K102" s="172"/>
      <c r="L102" s="172"/>
      <c r="M102" s="172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105</v>
      </c>
      <c r="AF102" s="153">
        <v>0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ht="22.5" outlineLevel="1" x14ac:dyDescent="0.2">
      <c r="A103" s="154">
        <v>33</v>
      </c>
      <c r="B103" s="161" t="s">
        <v>211</v>
      </c>
      <c r="C103" s="192" t="s">
        <v>212</v>
      </c>
      <c r="D103" s="163" t="s">
        <v>100</v>
      </c>
      <c r="E103" s="168">
        <v>39</v>
      </c>
      <c r="F103" s="171"/>
      <c r="G103" s="172">
        <f>ROUND(E103*F103,2)</f>
        <v>0</v>
      </c>
      <c r="H103" s="171"/>
      <c r="I103" s="172">
        <f>ROUND(E103*H103,2)</f>
        <v>0</v>
      </c>
      <c r="J103" s="171"/>
      <c r="K103" s="172">
        <f>ROUND(E103*J103,2)</f>
        <v>0</v>
      </c>
      <c r="L103" s="172">
        <v>21</v>
      </c>
      <c r="M103" s="172">
        <f>G103*(1+L103/100)</f>
        <v>0</v>
      </c>
      <c r="N103" s="163">
        <v>0.19189000000000001</v>
      </c>
      <c r="O103" s="163">
        <f>ROUND(E103*N103,5)</f>
        <v>7.4837100000000003</v>
      </c>
      <c r="P103" s="163">
        <v>0</v>
      </c>
      <c r="Q103" s="163">
        <f>ROUND(E103*P103,5)</f>
        <v>0</v>
      </c>
      <c r="R103" s="163"/>
      <c r="S103" s="163"/>
      <c r="T103" s="164">
        <v>0.16200000000000001</v>
      </c>
      <c r="U103" s="163">
        <f>ROUND(E103*T103,2)</f>
        <v>6.32</v>
      </c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101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54"/>
      <c r="B104" s="161"/>
      <c r="C104" s="251" t="s">
        <v>213</v>
      </c>
      <c r="D104" s="252"/>
      <c r="E104" s="253"/>
      <c r="F104" s="254"/>
      <c r="G104" s="255"/>
      <c r="H104" s="172"/>
      <c r="I104" s="172"/>
      <c r="J104" s="172"/>
      <c r="K104" s="172"/>
      <c r="L104" s="172"/>
      <c r="M104" s="172"/>
      <c r="N104" s="163"/>
      <c r="O104" s="163"/>
      <c r="P104" s="163"/>
      <c r="Q104" s="163"/>
      <c r="R104" s="163"/>
      <c r="S104" s="163"/>
      <c r="T104" s="164"/>
      <c r="U104" s="16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103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6" t="str">
        <f>C104</f>
        <v>Lože z betonu prostého C 16/20 tl. 80 až 100 mm.</v>
      </c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54"/>
      <c r="B105" s="161"/>
      <c r="C105" s="193" t="s">
        <v>214</v>
      </c>
      <c r="D105" s="165"/>
      <c r="E105" s="169">
        <v>39</v>
      </c>
      <c r="F105" s="172"/>
      <c r="G105" s="172"/>
      <c r="H105" s="172"/>
      <c r="I105" s="172"/>
      <c r="J105" s="172"/>
      <c r="K105" s="172"/>
      <c r="L105" s="172"/>
      <c r="M105" s="172"/>
      <c r="N105" s="163"/>
      <c r="O105" s="163"/>
      <c r="P105" s="163"/>
      <c r="Q105" s="163"/>
      <c r="R105" s="163"/>
      <c r="S105" s="163"/>
      <c r="T105" s="164"/>
      <c r="U105" s="16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105</v>
      </c>
      <c r="AF105" s="153">
        <v>0</v>
      </c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x14ac:dyDescent="0.2">
      <c r="A106" s="155" t="s">
        <v>96</v>
      </c>
      <c r="B106" s="162" t="s">
        <v>65</v>
      </c>
      <c r="C106" s="194" t="s">
        <v>66</v>
      </c>
      <c r="D106" s="166"/>
      <c r="E106" s="170"/>
      <c r="F106" s="173"/>
      <c r="G106" s="173">
        <f>SUMIF(AE107:AE112,"&lt;&gt;NOR",G107:G112)</f>
        <v>0</v>
      </c>
      <c r="H106" s="173"/>
      <c r="I106" s="173">
        <f>SUM(I107:I112)</f>
        <v>0</v>
      </c>
      <c r="J106" s="173"/>
      <c r="K106" s="173">
        <f>SUM(K107:K112)</f>
        <v>0</v>
      </c>
      <c r="L106" s="173"/>
      <c r="M106" s="173">
        <f>SUM(M107:M112)</f>
        <v>0</v>
      </c>
      <c r="N106" s="166"/>
      <c r="O106" s="166">
        <f>SUM(O107:O112)</f>
        <v>0</v>
      </c>
      <c r="P106" s="166"/>
      <c r="Q106" s="166">
        <f>SUM(Q107:Q112)</f>
        <v>0</v>
      </c>
      <c r="R106" s="166"/>
      <c r="S106" s="166"/>
      <c r="T106" s="167"/>
      <c r="U106" s="166">
        <f>SUM(U107:U112)</f>
        <v>0.39</v>
      </c>
      <c r="AE106" t="s">
        <v>97</v>
      </c>
    </row>
    <row r="107" spans="1:60" outlineLevel="1" x14ac:dyDescent="0.2">
      <c r="A107" s="154">
        <v>34</v>
      </c>
      <c r="B107" s="161" t="s">
        <v>215</v>
      </c>
      <c r="C107" s="192" t="s">
        <v>216</v>
      </c>
      <c r="D107" s="163" t="s">
        <v>144</v>
      </c>
      <c r="E107" s="168">
        <v>39.201999999999998</v>
      </c>
      <c r="F107" s="171"/>
      <c r="G107" s="172">
        <f>ROUND(E107*F107,2)</f>
        <v>0</v>
      </c>
      <c r="H107" s="171"/>
      <c r="I107" s="172">
        <f>ROUND(E107*H107,2)</f>
        <v>0</v>
      </c>
      <c r="J107" s="171"/>
      <c r="K107" s="172">
        <f>ROUND(E107*J107,2)</f>
        <v>0</v>
      </c>
      <c r="L107" s="172">
        <v>21</v>
      </c>
      <c r="M107" s="172">
        <f>G107*(1+L107/100)</f>
        <v>0</v>
      </c>
      <c r="N107" s="163">
        <v>0</v>
      </c>
      <c r="O107" s="163">
        <f>ROUND(E107*N107,5)</f>
        <v>0</v>
      </c>
      <c r="P107" s="163">
        <v>0</v>
      </c>
      <c r="Q107" s="163">
        <f>ROUND(E107*P107,5)</f>
        <v>0</v>
      </c>
      <c r="R107" s="163"/>
      <c r="S107" s="163"/>
      <c r="T107" s="164">
        <v>0.01</v>
      </c>
      <c r="U107" s="163">
        <f>ROUND(E107*T107,2)</f>
        <v>0.39</v>
      </c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101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54"/>
      <c r="B108" s="161"/>
      <c r="C108" s="193" t="s">
        <v>250</v>
      </c>
      <c r="D108" s="165"/>
      <c r="E108" s="169">
        <v>39.201999999999998</v>
      </c>
      <c r="F108" s="172"/>
      <c r="G108" s="172"/>
      <c r="H108" s="172"/>
      <c r="I108" s="172"/>
      <c r="J108" s="172"/>
      <c r="K108" s="172"/>
      <c r="L108" s="172"/>
      <c r="M108" s="172"/>
      <c r="N108" s="163"/>
      <c r="O108" s="163"/>
      <c r="P108" s="163"/>
      <c r="Q108" s="163"/>
      <c r="R108" s="163"/>
      <c r="S108" s="163"/>
      <c r="T108" s="164"/>
      <c r="U108" s="16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105</v>
      </c>
      <c r="AF108" s="153">
        <v>0</v>
      </c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54">
        <v>35</v>
      </c>
      <c r="B109" s="161" t="s">
        <v>217</v>
      </c>
      <c r="C109" s="192" t="s">
        <v>218</v>
      </c>
      <c r="D109" s="163" t="s">
        <v>144</v>
      </c>
      <c r="E109" s="168">
        <v>32.161999999999999</v>
      </c>
      <c r="F109" s="171"/>
      <c r="G109" s="172">
        <f>ROUND(E109*F109,2)</f>
        <v>0</v>
      </c>
      <c r="H109" s="171"/>
      <c r="I109" s="172">
        <f>ROUND(E109*H109,2)</f>
        <v>0</v>
      </c>
      <c r="J109" s="171"/>
      <c r="K109" s="172">
        <f>ROUND(E109*J109,2)</f>
        <v>0</v>
      </c>
      <c r="L109" s="172">
        <v>21</v>
      </c>
      <c r="M109" s="172">
        <f>G109*(1+L109/100)</f>
        <v>0</v>
      </c>
      <c r="N109" s="163">
        <v>0</v>
      </c>
      <c r="O109" s="163">
        <f>ROUND(E109*N109,5)</f>
        <v>0</v>
      </c>
      <c r="P109" s="163">
        <v>0</v>
      </c>
      <c r="Q109" s="163">
        <f>ROUND(E109*P109,5)</f>
        <v>0</v>
      </c>
      <c r="R109" s="163"/>
      <c r="S109" s="163"/>
      <c r="T109" s="164">
        <v>0</v>
      </c>
      <c r="U109" s="163">
        <f>ROUND(E109*T109,2)</f>
        <v>0</v>
      </c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101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54"/>
      <c r="B110" s="161"/>
      <c r="C110" s="193" t="s">
        <v>219</v>
      </c>
      <c r="D110" s="165"/>
      <c r="E110" s="169">
        <v>32.161999999999999</v>
      </c>
      <c r="F110" s="172"/>
      <c r="G110" s="172"/>
      <c r="H110" s="172"/>
      <c r="I110" s="172"/>
      <c r="J110" s="172"/>
      <c r="K110" s="172"/>
      <c r="L110" s="172"/>
      <c r="M110" s="172"/>
      <c r="N110" s="163"/>
      <c r="O110" s="163"/>
      <c r="P110" s="163"/>
      <c r="Q110" s="163"/>
      <c r="R110" s="163"/>
      <c r="S110" s="163"/>
      <c r="T110" s="164"/>
      <c r="U110" s="16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105</v>
      </c>
      <c r="AF110" s="153">
        <v>0</v>
      </c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54">
        <v>36</v>
      </c>
      <c r="B111" s="161" t="s">
        <v>220</v>
      </c>
      <c r="C111" s="192" t="s">
        <v>221</v>
      </c>
      <c r="D111" s="163" t="s">
        <v>144</v>
      </c>
      <c r="E111" s="168">
        <v>7.04</v>
      </c>
      <c r="F111" s="171"/>
      <c r="G111" s="172">
        <f>ROUND(E111*F111,2)</f>
        <v>0</v>
      </c>
      <c r="H111" s="171"/>
      <c r="I111" s="172">
        <f>ROUND(E111*H111,2)</f>
        <v>0</v>
      </c>
      <c r="J111" s="171"/>
      <c r="K111" s="172">
        <f>ROUND(E111*J111,2)</f>
        <v>0</v>
      </c>
      <c r="L111" s="172">
        <v>21</v>
      </c>
      <c r="M111" s="172">
        <f>G111*(1+L111/100)</f>
        <v>0</v>
      </c>
      <c r="N111" s="163">
        <v>0</v>
      </c>
      <c r="O111" s="163">
        <f>ROUND(E111*N111,5)</f>
        <v>0</v>
      </c>
      <c r="P111" s="163">
        <v>0</v>
      </c>
      <c r="Q111" s="163">
        <f>ROUND(E111*P111,5)</f>
        <v>0</v>
      </c>
      <c r="R111" s="163"/>
      <c r="S111" s="163"/>
      <c r="T111" s="164">
        <v>0</v>
      </c>
      <c r="U111" s="163">
        <f>ROUND(E111*T111,2)</f>
        <v>0</v>
      </c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101</v>
      </c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54"/>
      <c r="B112" s="161"/>
      <c r="C112" s="193" t="s">
        <v>222</v>
      </c>
      <c r="D112" s="165"/>
      <c r="E112" s="169">
        <v>7.04</v>
      </c>
      <c r="F112" s="172"/>
      <c r="G112" s="172"/>
      <c r="H112" s="172"/>
      <c r="I112" s="172"/>
      <c r="J112" s="172"/>
      <c r="K112" s="172"/>
      <c r="L112" s="172"/>
      <c r="M112" s="172"/>
      <c r="N112" s="163"/>
      <c r="O112" s="163"/>
      <c r="P112" s="163"/>
      <c r="Q112" s="163"/>
      <c r="R112" s="163"/>
      <c r="S112" s="163"/>
      <c r="T112" s="164"/>
      <c r="U112" s="163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105</v>
      </c>
      <c r="AF112" s="153">
        <v>0</v>
      </c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x14ac:dyDescent="0.2">
      <c r="A113" s="155" t="s">
        <v>96</v>
      </c>
      <c r="B113" s="162" t="s">
        <v>67</v>
      </c>
      <c r="C113" s="194" t="s">
        <v>68</v>
      </c>
      <c r="D113" s="166"/>
      <c r="E113" s="170"/>
      <c r="F113" s="173"/>
      <c r="G113" s="173">
        <f>SUMIF(AE114:AE114,"&lt;&gt;NOR",G114:G114)</f>
        <v>0</v>
      </c>
      <c r="H113" s="173"/>
      <c r="I113" s="173">
        <f>SUM(I114:I114)</f>
        <v>0</v>
      </c>
      <c r="J113" s="173"/>
      <c r="K113" s="173">
        <f>SUM(K114:K114)</f>
        <v>0</v>
      </c>
      <c r="L113" s="173"/>
      <c r="M113" s="173">
        <f>SUM(M114:M114)</f>
        <v>0</v>
      </c>
      <c r="N113" s="166"/>
      <c r="O113" s="166">
        <f>SUM(O114:O114)</f>
        <v>0</v>
      </c>
      <c r="P113" s="166"/>
      <c r="Q113" s="166">
        <f>SUM(Q114:Q114)</f>
        <v>0</v>
      </c>
      <c r="R113" s="166"/>
      <c r="S113" s="166"/>
      <c r="T113" s="167"/>
      <c r="U113" s="166">
        <f>SUM(U114:U114)</f>
        <v>0.39</v>
      </c>
      <c r="AE113" t="s">
        <v>97</v>
      </c>
    </row>
    <row r="114" spans="1:60" outlineLevel="1" x14ac:dyDescent="0.2">
      <c r="A114" s="154">
        <v>37</v>
      </c>
      <c r="B114" s="161" t="s">
        <v>223</v>
      </c>
      <c r="C114" s="192" t="s">
        <v>224</v>
      </c>
      <c r="D114" s="163" t="s">
        <v>225</v>
      </c>
      <c r="E114" s="168">
        <v>1</v>
      </c>
      <c r="F114" s="171"/>
      <c r="G114" s="172">
        <f>ROUND(E114*F114,2)</f>
        <v>0</v>
      </c>
      <c r="H114" s="171"/>
      <c r="I114" s="172">
        <f>ROUND(E114*H114,2)</f>
        <v>0</v>
      </c>
      <c r="J114" s="171"/>
      <c r="K114" s="172">
        <f>ROUND(E114*J114,2)</f>
        <v>0</v>
      </c>
      <c r="L114" s="172">
        <v>21</v>
      </c>
      <c r="M114" s="172">
        <f>G114*(1+L114/100)</f>
        <v>0</v>
      </c>
      <c r="N114" s="163">
        <v>0</v>
      </c>
      <c r="O114" s="163">
        <f>ROUND(E114*N114,5)</f>
        <v>0</v>
      </c>
      <c r="P114" s="163">
        <v>0</v>
      </c>
      <c r="Q114" s="163">
        <f>ROUND(E114*P114,5)</f>
        <v>0</v>
      </c>
      <c r="R114" s="163"/>
      <c r="S114" s="163"/>
      <c r="T114" s="164">
        <v>0.39</v>
      </c>
      <c r="U114" s="163">
        <f>ROUND(E114*T114,2)</f>
        <v>0.39</v>
      </c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101</v>
      </c>
      <c r="AF114" s="153"/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x14ac:dyDescent="0.2">
      <c r="A115" s="155" t="s">
        <v>96</v>
      </c>
      <c r="B115" s="162" t="s">
        <v>69</v>
      </c>
      <c r="C115" s="194" t="s">
        <v>26</v>
      </c>
      <c r="D115" s="166"/>
      <c r="E115" s="170"/>
      <c r="F115" s="173"/>
      <c r="G115" s="173">
        <f>SUMIF(AE116:AE123,"&lt;&gt;NOR",G116:G123)</f>
        <v>0</v>
      </c>
      <c r="H115" s="173"/>
      <c r="I115" s="173">
        <f>SUM(I116:I123)</f>
        <v>0</v>
      </c>
      <c r="J115" s="173"/>
      <c r="K115" s="173">
        <f>SUM(K116:K123)</f>
        <v>0</v>
      </c>
      <c r="L115" s="173"/>
      <c r="M115" s="173">
        <f>SUM(M116:M123)</f>
        <v>0</v>
      </c>
      <c r="N115" s="166"/>
      <c r="O115" s="166">
        <f>SUM(O116:O123)</f>
        <v>0</v>
      </c>
      <c r="P115" s="166"/>
      <c r="Q115" s="166">
        <f>SUM(Q116:Q123)</f>
        <v>0</v>
      </c>
      <c r="R115" s="166"/>
      <c r="S115" s="166"/>
      <c r="T115" s="167"/>
      <c r="U115" s="166">
        <f>SUM(U116:U123)</f>
        <v>0</v>
      </c>
      <c r="AE115" t="s">
        <v>97</v>
      </c>
    </row>
    <row r="116" spans="1:60" outlineLevel="1" x14ac:dyDescent="0.2">
      <c r="A116" s="154">
        <v>38</v>
      </c>
      <c r="B116" s="161" t="s">
        <v>226</v>
      </c>
      <c r="C116" s="192" t="s">
        <v>227</v>
      </c>
      <c r="D116" s="163" t="s">
        <v>228</v>
      </c>
      <c r="E116" s="168">
        <v>1</v>
      </c>
      <c r="F116" s="171"/>
      <c r="G116" s="172">
        <f t="shared" ref="G116:G123" si="0">ROUND(E116*F116,2)</f>
        <v>0</v>
      </c>
      <c r="H116" s="171"/>
      <c r="I116" s="172">
        <f t="shared" ref="I116:I123" si="1">ROUND(E116*H116,2)</f>
        <v>0</v>
      </c>
      <c r="J116" s="171"/>
      <c r="K116" s="172">
        <f t="shared" ref="K116:K123" si="2">ROUND(E116*J116,2)</f>
        <v>0</v>
      </c>
      <c r="L116" s="172">
        <v>21</v>
      </c>
      <c r="M116" s="172">
        <f t="shared" ref="M116:M123" si="3">G116*(1+L116/100)</f>
        <v>0</v>
      </c>
      <c r="N116" s="163">
        <v>0</v>
      </c>
      <c r="O116" s="163">
        <f t="shared" ref="O116:O123" si="4">ROUND(E116*N116,5)</f>
        <v>0</v>
      </c>
      <c r="P116" s="163">
        <v>0</v>
      </c>
      <c r="Q116" s="163">
        <f t="shared" ref="Q116:Q123" si="5">ROUND(E116*P116,5)</f>
        <v>0</v>
      </c>
      <c r="R116" s="163"/>
      <c r="S116" s="163"/>
      <c r="T116" s="164">
        <v>0</v>
      </c>
      <c r="U116" s="163">
        <f t="shared" ref="U116:U123" si="6">ROUND(E116*T116,2)</f>
        <v>0</v>
      </c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101</v>
      </c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54">
        <v>39</v>
      </c>
      <c r="B117" s="161" t="s">
        <v>229</v>
      </c>
      <c r="C117" s="192" t="s">
        <v>230</v>
      </c>
      <c r="D117" s="163" t="s">
        <v>228</v>
      </c>
      <c r="E117" s="168">
        <v>1</v>
      </c>
      <c r="F117" s="171"/>
      <c r="G117" s="172">
        <f t="shared" si="0"/>
        <v>0</v>
      </c>
      <c r="H117" s="171"/>
      <c r="I117" s="172">
        <f t="shared" si="1"/>
        <v>0</v>
      </c>
      <c r="J117" s="171"/>
      <c r="K117" s="172">
        <f t="shared" si="2"/>
        <v>0</v>
      </c>
      <c r="L117" s="172">
        <v>21</v>
      </c>
      <c r="M117" s="172">
        <f t="shared" si="3"/>
        <v>0</v>
      </c>
      <c r="N117" s="163">
        <v>0</v>
      </c>
      <c r="O117" s="163">
        <f t="shared" si="4"/>
        <v>0</v>
      </c>
      <c r="P117" s="163">
        <v>0</v>
      </c>
      <c r="Q117" s="163">
        <f t="shared" si="5"/>
        <v>0</v>
      </c>
      <c r="R117" s="163"/>
      <c r="S117" s="163"/>
      <c r="T117" s="164">
        <v>0</v>
      </c>
      <c r="U117" s="163">
        <f t="shared" si="6"/>
        <v>0</v>
      </c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101</v>
      </c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54">
        <v>40</v>
      </c>
      <c r="B118" s="161" t="s">
        <v>231</v>
      </c>
      <c r="C118" s="192" t="s">
        <v>232</v>
      </c>
      <c r="D118" s="163" t="s">
        <v>228</v>
      </c>
      <c r="E118" s="168">
        <v>1</v>
      </c>
      <c r="F118" s="171"/>
      <c r="G118" s="172">
        <f t="shared" si="0"/>
        <v>0</v>
      </c>
      <c r="H118" s="171"/>
      <c r="I118" s="172">
        <f t="shared" si="1"/>
        <v>0</v>
      </c>
      <c r="J118" s="171"/>
      <c r="K118" s="172">
        <f t="shared" si="2"/>
        <v>0</v>
      </c>
      <c r="L118" s="172">
        <v>21</v>
      </c>
      <c r="M118" s="172">
        <f t="shared" si="3"/>
        <v>0</v>
      </c>
      <c r="N118" s="163">
        <v>0</v>
      </c>
      <c r="O118" s="163">
        <f t="shared" si="4"/>
        <v>0</v>
      </c>
      <c r="P118" s="163">
        <v>0</v>
      </c>
      <c r="Q118" s="163">
        <f t="shared" si="5"/>
        <v>0</v>
      </c>
      <c r="R118" s="163"/>
      <c r="S118" s="163"/>
      <c r="T118" s="164">
        <v>0</v>
      </c>
      <c r="U118" s="163">
        <f t="shared" si="6"/>
        <v>0</v>
      </c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101</v>
      </c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54">
        <v>41</v>
      </c>
      <c r="B119" s="161" t="s">
        <v>233</v>
      </c>
      <c r="C119" s="192" t="s">
        <v>234</v>
      </c>
      <c r="D119" s="163" t="s">
        <v>228</v>
      </c>
      <c r="E119" s="168">
        <v>1</v>
      </c>
      <c r="F119" s="171"/>
      <c r="G119" s="172">
        <f t="shared" si="0"/>
        <v>0</v>
      </c>
      <c r="H119" s="171"/>
      <c r="I119" s="172">
        <f t="shared" si="1"/>
        <v>0</v>
      </c>
      <c r="J119" s="171"/>
      <c r="K119" s="172">
        <f t="shared" si="2"/>
        <v>0</v>
      </c>
      <c r="L119" s="172">
        <v>21</v>
      </c>
      <c r="M119" s="172">
        <f t="shared" si="3"/>
        <v>0</v>
      </c>
      <c r="N119" s="163">
        <v>0</v>
      </c>
      <c r="O119" s="163">
        <f t="shared" si="4"/>
        <v>0</v>
      </c>
      <c r="P119" s="163">
        <v>0</v>
      </c>
      <c r="Q119" s="163">
        <f t="shared" si="5"/>
        <v>0</v>
      </c>
      <c r="R119" s="163"/>
      <c r="S119" s="163"/>
      <c r="T119" s="164">
        <v>0</v>
      </c>
      <c r="U119" s="163">
        <f t="shared" si="6"/>
        <v>0</v>
      </c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101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54">
        <v>42</v>
      </c>
      <c r="B120" s="161" t="s">
        <v>235</v>
      </c>
      <c r="C120" s="192" t="s">
        <v>236</v>
      </c>
      <c r="D120" s="163" t="s">
        <v>228</v>
      </c>
      <c r="E120" s="168">
        <v>1</v>
      </c>
      <c r="F120" s="171"/>
      <c r="G120" s="172">
        <f t="shared" si="0"/>
        <v>0</v>
      </c>
      <c r="H120" s="171"/>
      <c r="I120" s="172">
        <f t="shared" si="1"/>
        <v>0</v>
      </c>
      <c r="J120" s="171"/>
      <c r="K120" s="172">
        <f t="shared" si="2"/>
        <v>0</v>
      </c>
      <c r="L120" s="172">
        <v>21</v>
      </c>
      <c r="M120" s="172">
        <f t="shared" si="3"/>
        <v>0</v>
      </c>
      <c r="N120" s="163">
        <v>0</v>
      </c>
      <c r="O120" s="163">
        <f t="shared" si="4"/>
        <v>0</v>
      </c>
      <c r="P120" s="163">
        <v>0</v>
      </c>
      <c r="Q120" s="163">
        <f t="shared" si="5"/>
        <v>0</v>
      </c>
      <c r="R120" s="163"/>
      <c r="S120" s="163"/>
      <c r="T120" s="164">
        <v>0</v>
      </c>
      <c r="U120" s="163">
        <f t="shared" si="6"/>
        <v>0</v>
      </c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101</v>
      </c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54">
        <v>43</v>
      </c>
      <c r="B121" s="161" t="s">
        <v>237</v>
      </c>
      <c r="C121" s="192" t="s">
        <v>238</v>
      </c>
      <c r="D121" s="163" t="s">
        <v>228</v>
      </c>
      <c r="E121" s="168">
        <v>1</v>
      </c>
      <c r="F121" s="171"/>
      <c r="G121" s="172">
        <f t="shared" si="0"/>
        <v>0</v>
      </c>
      <c r="H121" s="171"/>
      <c r="I121" s="172">
        <f t="shared" si="1"/>
        <v>0</v>
      </c>
      <c r="J121" s="171"/>
      <c r="K121" s="172">
        <f t="shared" si="2"/>
        <v>0</v>
      </c>
      <c r="L121" s="172">
        <v>21</v>
      </c>
      <c r="M121" s="172">
        <f t="shared" si="3"/>
        <v>0</v>
      </c>
      <c r="N121" s="163">
        <v>0</v>
      </c>
      <c r="O121" s="163">
        <f t="shared" si="4"/>
        <v>0</v>
      </c>
      <c r="P121" s="163">
        <v>0</v>
      </c>
      <c r="Q121" s="163">
        <f t="shared" si="5"/>
        <v>0</v>
      </c>
      <c r="R121" s="163"/>
      <c r="S121" s="163"/>
      <c r="T121" s="164">
        <v>0</v>
      </c>
      <c r="U121" s="163">
        <f t="shared" si="6"/>
        <v>0</v>
      </c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101</v>
      </c>
      <c r="AF121" s="153"/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54">
        <v>44</v>
      </c>
      <c r="B122" s="161" t="s">
        <v>239</v>
      </c>
      <c r="C122" s="192" t="s">
        <v>240</v>
      </c>
      <c r="D122" s="163" t="s">
        <v>228</v>
      </c>
      <c r="E122" s="168">
        <v>1</v>
      </c>
      <c r="F122" s="171"/>
      <c r="G122" s="172">
        <f t="shared" si="0"/>
        <v>0</v>
      </c>
      <c r="H122" s="171"/>
      <c r="I122" s="172">
        <f t="shared" si="1"/>
        <v>0</v>
      </c>
      <c r="J122" s="171"/>
      <c r="K122" s="172">
        <f t="shared" si="2"/>
        <v>0</v>
      </c>
      <c r="L122" s="172">
        <v>21</v>
      </c>
      <c r="M122" s="172">
        <f t="shared" si="3"/>
        <v>0</v>
      </c>
      <c r="N122" s="163">
        <v>0</v>
      </c>
      <c r="O122" s="163">
        <f t="shared" si="4"/>
        <v>0</v>
      </c>
      <c r="P122" s="163">
        <v>0</v>
      </c>
      <c r="Q122" s="163">
        <f t="shared" si="5"/>
        <v>0</v>
      </c>
      <c r="R122" s="163"/>
      <c r="S122" s="163"/>
      <c r="T122" s="164">
        <v>0</v>
      </c>
      <c r="U122" s="163">
        <f t="shared" si="6"/>
        <v>0</v>
      </c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101</v>
      </c>
      <c r="AF122" s="153"/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ht="22.5" outlineLevel="1" x14ac:dyDescent="0.2">
      <c r="A123" s="181">
        <v>45</v>
      </c>
      <c r="B123" s="182" t="s">
        <v>241</v>
      </c>
      <c r="C123" s="195" t="s">
        <v>242</v>
      </c>
      <c r="D123" s="183" t="s">
        <v>228</v>
      </c>
      <c r="E123" s="184">
        <v>1</v>
      </c>
      <c r="F123" s="185"/>
      <c r="G123" s="186">
        <f t="shared" si="0"/>
        <v>0</v>
      </c>
      <c r="H123" s="185"/>
      <c r="I123" s="186">
        <f t="shared" si="1"/>
        <v>0</v>
      </c>
      <c r="J123" s="185"/>
      <c r="K123" s="186">
        <f t="shared" si="2"/>
        <v>0</v>
      </c>
      <c r="L123" s="186">
        <v>21</v>
      </c>
      <c r="M123" s="186">
        <f t="shared" si="3"/>
        <v>0</v>
      </c>
      <c r="N123" s="183">
        <v>0</v>
      </c>
      <c r="O123" s="183">
        <f t="shared" si="4"/>
        <v>0</v>
      </c>
      <c r="P123" s="183">
        <v>0</v>
      </c>
      <c r="Q123" s="183">
        <f t="shared" si="5"/>
        <v>0</v>
      </c>
      <c r="R123" s="183"/>
      <c r="S123" s="183"/>
      <c r="T123" s="187">
        <v>0</v>
      </c>
      <c r="U123" s="183">
        <f t="shared" si="6"/>
        <v>0</v>
      </c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101</v>
      </c>
      <c r="AF123" s="153"/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x14ac:dyDescent="0.2">
      <c r="A124" s="6"/>
      <c r="B124" s="7" t="s">
        <v>243</v>
      </c>
      <c r="C124" s="196" t="s">
        <v>243</v>
      </c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AC124">
        <v>15</v>
      </c>
      <c r="AD124">
        <v>21</v>
      </c>
    </row>
    <row r="125" spans="1:60" x14ac:dyDescent="0.2">
      <c r="A125" s="188"/>
      <c r="B125" s="189">
        <v>26</v>
      </c>
      <c r="C125" s="197" t="s">
        <v>243</v>
      </c>
      <c r="D125" s="190"/>
      <c r="E125" s="190"/>
      <c r="F125" s="190"/>
      <c r="G125" s="191">
        <f>G8+G64+G68+G94+G106+G113+G115</f>
        <v>0</v>
      </c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AC125">
        <f>SUMIF(L7:L123,AC124,G7:G123)</f>
        <v>0</v>
      </c>
      <c r="AD125">
        <f>SUMIF(L7:L123,AD124,G7:G123)</f>
        <v>0</v>
      </c>
      <c r="AE125" t="s">
        <v>244</v>
      </c>
    </row>
    <row r="126" spans="1:60" x14ac:dyDescent="0.2">
      <c r="A126" s="6"/>
      <c r="B126" s="7" t="s">
        <v>243</v>
      </c>
      <c r="C126" s="196" t="s">
        <v>243</v>
      </c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1:60" x14ac:dyDescent="0.2">
      <c r="A127" s="6"/>
      <c r="B127" s="7" t="s">
        <v>243</v>
      </c>
      <c r="C127" s="196" t="s">
        <v>243</v>
      </c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spans="1:60" x14ac:dyDescent="0.2">
      <c r="A128" s="263">
        <v>33</v>
      </c>
      <c r="B128" s="263"/>
      <c r="C128" s="264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spans="1:31" x14ac:dyDescent="0.2">
      <c r="A129" s="265"/>
      <c r="B129" s="266"/>
      <c r="C129" s="267"/>
      <c r="D129" s="266"/>
      <c r="E129" s="266"/>
      <c r="F129" s="266"/>
      <c r="G129" s="268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AE129" t="s">
        <v>245</v>
      </c>
    </row>
    <row r="130" spans="1:31" x14ac:dyDescent="0.2">
      <c r="A130" s="269"/>
      <c r="B130" s="270"/>
      <c r="C130" s="271"/>
      <c r="D130" s="270"/>
      <c r="E130" s="270"/>
      <c r="F130" s="270"/>
      <c r="G130" s="272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31" x14ac:dyDescent="0.2">
      <c r="A131" s="269"/>
      <c r="B131" s="270"/>
      <c r="C131" s="271"/>
      <c r="D131" s="270"/>
      <c r="E131" s="270"/>
      <c r="F131" s="270"/>
      <c r="G131" s="272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 spans="1:31" x14ac:dyDescent="0.2">
      <c r="A132" s="269"/>
      <c r="B132" s="270"/>
      <c r="C132" s="271"/>
      <c r="D132" s="270"/>
      <c r="E132" s="270"/>
      <c r="F132" s="270"/>
      <c r="G132" s="272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spans="1:31" x14ac:dyDescent="0.2">
      <c r="A133" s="273"/>
      <c r="B133" s="274"/>
      <c r="C133" s="275"/>
      <c r="D133" s="274"/>
      <c r="E133" s="274"/>
      <c r="F133" s="274"/>
      <c r="G133" s="27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</row>
    <row r="134" spans="1:31" x14ac:dyDescent="0.2">
      <c r="A134" s="6"/>
      <c r="B134" s="7" t="s">
        <v>243</v>
      </c>
      <c r="C134" s="196" t="s">
        <v>243</v>
      </c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</row>
    <row r="135" spans="1:31" x14ac:dyDescent="0.2">
      <c r="C135" s="198"/>
      <c r="AE135" t="s">
        <v>246</v>
      </c>
    </row>
  </sheetData>
  <mergeCells count="32">
    <mergeCell ref="A128:C128"/>
    <mergeCell ref="A129:G133"/>
    <mergeCell ref="C71:G71"/>
    <mergeCell ref="C76:G76"/>
    <mergeCell ref="C84:G84"/>
    <mergeCell ref="C85:G85"/>
    <mergeCell ref="C92:G92"/>
    <mergeCell ref="C104:G104"/>
    <mergeCell ref="C70:G70"/>
    <mergeCell ref="C31:G31"/>
    <mergeCell ref="C36:G36"/>
    <mergeCell ref="C43:G43"/>
    <mergeCell ref="C44:G44"/>
    <mergeCell ref="C47:G47"/>
    <mergeCell ref="C50:G50"/>
    <mergeCell ref="C53:G53"/>
    <mergeCell ref="C56:G56"/>
    <mergeCell ref="C59:G59"/>
    <mergeCell ref="C62:G62"/>
    <mergeCell ref="C66:G66"/>
    <mergeCell ref="C27:G27"/>
    <mergeCell ref="A1:G1"/>
    <mergeCell ref="C2:G2"/>
    <mergeCell ref="C3:G3"/>
    <mergeCell ref="C4:G4"/>
    <mergeCell ref="C10:G10"/>
    <mergeCell ref="C13:G13"/>
    <mergeCell ref="C14:G14"/>
    <mergeCell ref="C17:G17"/>
    <mergeCell ref="C20:G20"/>
    <mergeCell ref="C21:G21"/>
    <mergeCell ref="C24:G2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Klementová Alena</cp:lastModifiedBy>
  <cp:lastPrinted>2014-02-28T09:52:57Z</cp:lastPrinted>
  <dcterms:created xsi:type="dcterms:W3CDTF">2009-04-08T07:15:50Z</dcterms:created>
  <dcterms:modified xsi:type="dcterms:W3CDTF">2020-08-12T05:44:13Z</dcterms:modified>
</cp:coreProperties>
</file>