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_nové\Chodníky - ulice Školní\Výběrové řízení - Rekonstrukce chodníků na ul. školní - II. etapa, Bystřice pod Hostýnem\2.Výkazy výměr\"/>
    </mc:Choice>
  </mc:AlternateContent>
  <bookViews>
    <workbookView xWindow="0" yWindow="0" windowWidth="28800" windowHeight="1233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29" i="12" l="1"/>
  <c r="F39" i="1" s="1"/>
  <c r="F40" i="1" s="1"/>
  <c r="G23" i="1" s="1"/>
  <c r="BA110" i="12"/>
  <c r="BA98" i="12"/>
  <c r="BA86" i="12"/>
  <c r="BA78" i="12"/>
  <c r="BA70" i="12"/>
  <c r="BA69" i="12"/>
  <c r="BA65" i="12"/>
  <c r="BA60" i="12"/>
  <c r="BA57" i="12"/>
  <c r="BA54" i="12"/>
  <c r="BA51" i="12"/>
  <c r="BA48" i="12"/>
  <c r="BA45" i="12"/>
  <c r="BA42" i="12"/>
  <c r="BA41" i="12"/>
  <c r="BA34" i="12"/>
  <c r="BA29" i="12"/>
  <c r="BA25" i="12"/>
  <c r="BA22" i="12"/>
  <c r="BA21" i="12"/>
  <c r="BA18" i="12"/>
  <c r="BA15" i="12"/>
  <c r="BA13" i="12"/>
  <c r="BA10" i="12"/>
  <c r="G9" i="12"/>
  <c r="M9" i="12" s="1"/>
  <c r="I9" i="12"/>
  <c r="K9" i="12"/>
  <c r="O9" i="12"/>
  <c r="Q9" i="12"/>
  <c r="U9" i="12"/>
  <c r="G12" i="12"/>
  <c r="M12" i="12" s="1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7" i="12"/>
  <c r="M17" i="12" s="1"/>
  <c r="I17" i="12"/>
  <c r="K17" i="12"/>
  <c r="O17" i="12"/>
  <c r="Q17" i="12"/>
  <c r="U17" i="12"/>
  <c r="G20" i="12"/>
  <c r="M20" i="12" s="1"/>
  <c r="I20" i="12"/>
  <c r="K20" i="12"/>
  <c r="O20" i="12"/>
  <c r="Q20" i="12"/>
  <c r="U20" i="12"/>
  <c r="G24" i="12"/>
  <c r="M24" i="12" s="1"/>
  <c r="I24" i="12"/>
  <c r="K24" i="12"/>
  <c r="O24" i="12"/>
  <c r="Q24" i="12"/>
  <c r="U24" i="12"/>
  <c r="G28" i="12"/>
  <c r="M28" i="12" s="1"/>
  <c r="I28" i="12"/>
  <c r="K28" i="12"/>
  <c r="O28" i="12"/>
  <c r="Q28" i="12"/>
  <c r="U28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6" i="12"/>
  <c r="M36" i="12" s="1"/>
  <c r="I36" i="12"/>
  <c r="K36" i="12"/>
  <c r="O36" i="12"/>
  <c r="Q36" i="12"/>
  <c r="U36" i="12"/>
  <c r="G38" i="12"/>
  <c r="M38" i="12" s="1"/>
  <c r="I38" i="12"/>
  <c r="K38" i="12"/>
  <c r="O38" i="12"/>
  <c r="Q38" i="12"/>
  <c r="U38" i="12"/>
  <c r="G40" i="12"/>
  <c r="M40" i="12" s="1"/>
  <c r="I40" i="12"/>
  <c r="K40" i="12"/>
  <c r="O40" i="12"/>
  <c r="Q40" i="12"/>
  <c r="U40" i="12"/>
  <c r="G44" i="12"/>
  <c r="I44" i="12"/>
  <c r="K44" i="12"/>
  <c r="M44" i="12"/>
  <c r="O44" i="12"/>
  <c r="Q44" i="12"/>
  <c r="U44" i="12"/>
  <c r="G47" i="12"/>
  <c r="I47" i="12"/>
  <c r="K47" i="12"/>
  <c r="M47" i="12"/>
  <c r="O47" i="12"/>
  <c r="Q47" i="12"/>
  <c r="U47" i="12"/>
  <c r="G50" i="12"/>
  <c r="M50" i="12" s="1"/>
  <c r="I50" i="12"/>
  <c r="K50" i="12"/>
  <c r="O50" i="12"/>
  <c r="Q50" i="12"/>
  <c r="U50" i="12"/>
  <c r="G53" i="12"/>
  <c r="M53" i="12" s="1"/>
  <c r="I53" i="12"/>
  <c r="K53" i="12"/>
  <c r="O53" i="12"/>
  <c r="Q53" i="12"/>
  <c r="U53" i="12"/>
  <c r="G56" i="12"/>
  <c r="M56" i="12" s="1"/>
  <c r="I56" i="12"/>
  <c r="K56" i="12"/>
  <c r="O56" i="12"/>
  <c r="Q56" i="12"/>
  <c r="U56" i="12"/>
  <c r="G59" i="12"/>
  <c r="M59" i="12" s="1"/>
  <c r="I59" i="12"/>
  <c r="K59" i="12"/>
  <c r="O59" i="12"/>
  <c r="Q59" i="12"/>
  <c r="U59" i="12"/>
  <c r="G62" i="12"/>
  <c r="M62" i="12" s="1"/>
  <c r="I62" i="12"/>
  <c r="K62" i="12"/>
  <c r="O62" i="12"/>
  <c r="Q62" i="12"/>
  <c r="U62" i="12"/>
  <c r="G64" i="12"/>
  <c r="G63" i="12" s="1"/>
  <c r="I48" i="1" s="1"/>
  <c r="I64" i="12"/>
  <c r="I63" i="12" s="1"/>
  <c r="K64" i="12"/>
  <c r="K63" i="12" s="1"/>
  <c r="O64" i="12"/>
  <c r="O63" i="12" s="1"/>
  <c r="Q64" i="12"/>
  <c r="Q63" i="12" s="1"/>
  <c r="U64" i="12"/>
  <c r="U63" i="12" s="1"/>
  <c r="G68" i="12"/>
  <c r="M68" i="12" s="1"/>
  <c r="I68" i="12"/>
  <c r="K68" i="12"/>
  <c r="O68" i="12"/>
  <c r="Q68" i="12"/>
  <c r="U68" i="12"/>
  <c r="G72" i="12"/>
  <c r="M72" i="12" s="1"/>
  <c r="I72" i="12"/>
  <c r="K72" i="12"/>
  <c r="O72" i="12"/>
  <c r="Q72" i="12"/>
  <c r="U72" i="12"/>
  <c r="G74" i="12"/>
  <c r="M74" i="12" s="1"/>
  <c r="I74" i="12"/>
  <c r="K74" i="12"/>
  <c r="O74" i="12"/>
  <c r="Q74" i="12"/>
  <c r="U74" i="12"/>
  <c r="G77" i="12"/>
  <c r="M77" i="12" s="1"/>
  <c r="I77" i="12"/>
  <c r="K77" i="12"/>
  <c r="O77" i="12"/>
  <c r="Q77" i="12"/>
  <c r="U77" i="12"/>
  <c r="G81" i="12"/>
  <c r="M81" i="12" s="1"/>
  <c r="I81" i="12"/>
  <c r="K81" i="12"/>
  <c r="O81" i="12"/>
  <c r="Q81" i="12"/>
  <c r="U81" i="12"/>
  <c r="G83" i="12"/>
  <c r="M83" i="12" s="1"/>
  <c r="I83" i="12"/>
  <c r="K83" i="12"/>
  <c r="O83" i="12"/>
  <c r="Q83" i="12"/>
  <c r="U83" i="12"/>
  <c r="G85" i="12"/>
  <c r="M85" i="12" s="1"/>
  <c r="I85" i="12"/>
  <c r="K85" i="12"/>
  <c r="O85" i="12"/>
  <c r="Q85" i="12"/>
  <c r="U85" i="12"/>
  <c r="G89" i="12"/>
  <c r="M89" i="12" s="1"/>
  <c r="I89" i="12"/>
  <c r="K89" i="12"/>
  <c r="O89" i="12"/>
  <c r="Q89" i="12"/>
  <c r="U89" i="12"/>
  <c r="G91" i="12"/>
  <c r="M91" i="12" s="1"/>
  <c r="I91" i="12"/>
  <c r="K91" i="12"/>
  <c r="O91" i="12"/>
  <c r="Q91" i="12"/>
  <c r="U91" i="12"/>
  <c r="G93" i="12"/>
  <c r="M93" i="12" s="1"/>
  <c r="I93" i="12"/>
  <c r="K93" i="12"/>
  <c r="O93" i="12"/>
  <c r="Q93" i="12"/>
  <c r="U93" i="12"/>
  <c r="G95" i="12"/>
  <c r="M95" i="12" s="1"/>
  <c r="I95" i="12"/>
  <c r="K95" i="12"/>
  <c r="O95" i="12"/>
  <c r="Q95" i="12"/>
  <c r="U95" i="12"/>
  <c r="G97" i="12"/>
  <c r="M97" i="12" s="1"/>
  <c r="I97" i="12"/>
  <c r="K97" i="12"/>
  <c r="O97" i="12"/>
  <c r="Q97" i="12"/>
  <c r="U97" i="12"/>
  <c r="G101" i="12"/>
  <c r="I101" i="12"/>
  <c r="K101" i="12"/>
  <c r="M101" i="12"/>
  <c r="O101" i="12"/>
  <c r="Q101" i="12"/>
  <c r="U101" i="12"/>
  <c r="G103" i="12"/>
  <c r="I103" i="12"/>
  <c r="K103" i="12"/>
  <c r="O103" i="12"/>
  <c r="Q103" i="12"/>
  <c r="U103" i="12"/>
  <c r="G105" i="12"/>
  <c r="M105" i="12" s="1"/>
  <c r="I105" i="12"/>
  <c r="K105" i="12"/>
  <c r="O105" i="12"/>
  <c r="Q105" i="12"/>
  <c r="U105" i="12"/>
  <c r="G107" i="12"/>
  <c r="M107" i="12" s="1"/>
  <c r="I107" i="12"/>
  <c r="K107" i="12"/>
  <c r="O107" i="12"/>
  <c r="Q107" i="12"/>
  <c r="U107" i="12"/>
  <c r="G109" i="12"/>
  <c r="M109" i="12" s="1"/>
  <c r="I109" i="12"/>
  <c r="K109" i="12"/>
  <c r="O109" i="12"/>
  <c r="Q109" i="12"/>
  <c r="U109" i="12"/>
  <c r="G113" i="12"/>
  <c r="I113" i="12"/>
  <c r="K113" i="12"/>
  <c r="M113" i="12"/>
  <c r="O113" i="12"/>
  <c r="Q113" i="12"/>
  <c r="U113" i="12"/>
  <c r="G115" i="12"/>
  <c r="G112" i="12" s="1"/>
  <c r="I51" i="1" s="1"/>
  <c r="I115" i="12"/>
  <c r="K115" i="12"/>
  <c r="O115" i="12"/>
  <c r="Q115" i="12"/>
  <c r="U115" i="12"/>
  <c r="G118" i="12"/>
  <c r="G117" i="12" s="1"/>
  <c r="I52" i="1" s="1"/>
  <c r="I118" i="12"/>
  <c r="I117" i="12" s="1"/>
  <c r="K118" i="12"/>
  <c r="K117" i="12" s="1"/>
  <c r="O118" i="12"/>
  <c r="O117" i="12" s="1"/>
  <c r="Q118" i="12"/>
  <c r="Q117" i="12" s="1"/>
  <c r="U118" i="12"/>
  <c r="U117" i="12" s="1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I20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U112" i="12" l="1"/>
  <c r="G100" i="12"/>
  <c r="I50" i="1" s="1"/>
  <c r="Q112" i="12"/>
  <c r="K100" i="12"/>
  <c r="Q119" i="12"/>
  <c r="G119" i="12"/>
  <c r="I53" i="1" s="1"/>
  <c r="I19" i="1" s="1"/>
  <c r="O119" i="12"/>
  <c r="I112" i="12"/>
  <c r="G67" i="12"/>
  <c r="I49" i="1" s="1"/>
  <c r="I8" i="12"/>
  <c r="K8" i="12"/>
  <c r="K112" i="12"/>
  <c r="Q100" i="12"/>
  <c r="U100" i="12"/>
  <c r="I100" i="12"/>
  <c r="I67" i="12"/>
  <c r="M115" i="12"/>
  <c r="M112" i="12" s="1"/>
  <c r="O112" i="12"/>
  <c r="U67" i="12"/>
  <c r="K67" i="12"/>
  <c r="I119" i="12"/>
  <c r="O67" i="12"/>
  <c r="O8" i="12"/>
  <c r="U119" i="12"/>
  <c r="K119" i="12"/>
  <c r="M103" i="12"/>
  <c r="M100" i="12" s="1"/>
  <c r="O100" i="12"/>
  <c r="Q67" i="12"/>
  <c r="Q8" i="12"/>
  <c r="U8" i="12"/>
  <c r="AD129" i="12"/>
  <c r="G39" i="1" s="1"/>
  <c r="G40" i="1" s="1"/>
  <c r="G25" i="1" s="1"/>
  <c r="G26" i="1" s="1"/>
  <c r="G24" i="1"/>
  <c r="G28" i="1"/>
  <c r="M8" i="12"/>
  <c r="M67" i="12"/>
  <c r="M124" i="12"/>
  <c r="M119" i="12" s="1"/>
  <c r="M118" i="12"/>
  <c r="M117" i="12" s="1"/>
  <c r="M64" i="12"/>
  <c r="M63" i="12" s="1"/>
  <c r="G8" i="12"/>
  <c r="G29" i="1" l="1"/>
  <c r="G129" i="12"/>
  <c r="I47" i="1"/>
  <c r="H39" i="1"/>
  <c r="H40" i="1" s="1"/>
  <c r="I39" i="1" l="1"/>
  <c r="I40" i="1" s="1"/>
  <c r="J39" i="1" s="1"/>
  <c r="J40" i="1" s="1"/>
  <c r="I16" i="1"/>
  <c r="I21" i="1" s="1"/>
  <c r="I54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<sst xmlns="http://schemas.openxmlformats.org/spreadsheetml/2006/main" count="492" uniqueCount="261">
  <si>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</si>
  <si>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</si>
  <si>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</si>
  <si>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</si>
  <si>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</si>
  <si>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</si>
  <si>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</si>
  <si>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</si>
  <si>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</si>
  <si>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</si>
  <si>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</si>
  <si>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</si>
  <si>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</si>
  <si>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</si>
  <si>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</si>
  <si>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</si>
  <si>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</si>
  <si>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</si>
  <si>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</si>
  <si>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</si>
  <si>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</si>
  <si>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</si>
  <si>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</si>
  <si>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</si>
  <si>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</si>
  <si>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</si>
  <si>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</si>
  <si>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</si>
  <si>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</si>
  <si>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</si>
  <si>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</si>
  <si>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</si>
  <si>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</si>
  <si>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</si>
  <si>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</si>
  <si>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</si>
  <si>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</si>
  <si>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</si>
  <si>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</si>
  <si>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Zakázka:</t>
  </si>
  <si>
    <t>Z:</t>
  </si>
  <si>
    <t>Bystřice pod Hostýnem, ul. Školní</t>
  </si>
  <si>
    <t>Rozpočet:</t>
  </si>
  <si>
    <t>Misto</t>
  </si>
  <si>
    <t>Ing. Tomáš Olša</t>
  </si>
  <si>
    <t>Rekonstrukce chodníků na ul. Školní - II. etapa (SO 104.1 uznatelné náklady)</t>
  </si>
  <si>
    <t>Město Bystřice pod Hostýnem</t>
  </si>
  <si>
    <t>Masarykovo nám. 137</t>
  </si>
  <si>
    <t>Bystřice pod Hostýnem</t>
  </si>
  <si>
    <t>76861</t>
  </si>
  <si>
    <t>00287113</t>
  </si>
  <si>
    <t>CZ00287113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</si>
  <si>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</si>
  <si>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</si>
  <si>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</si>
  <si>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</si>
  <si>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</si>
  <si>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</si>
  <si>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</si>
  <si>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</si>
  <si>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</si>
  <si>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</si>
  <si>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</si>
  <si>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91</t>
  </si>
  <si>
    <t>Doplňující práce na komunikaci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</si>
  <si>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</si>
  <si>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</si>
  <si>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</si>
  <si>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</si>
  <si>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</si>
  <si>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</si>
  <si>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</si>
  <si>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</si>
  <si>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</si>
  <si>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</si>
  <si>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</si>
  <si>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</si>
  <si>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</si>
  <si>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</si>
  <si>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</si>
  <si>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</si>
  <si>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</si>
  <si>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</si>
  <si>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</si>
  <si>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</si>
  <si>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</si>
  <si>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</si>
  <si>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</si>
  <si>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</si>
  <si>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</si>
  <si>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</si>
  <si>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</si>
  <si>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</si>
  <si>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</si>
  <si>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</si>
  <si>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</si>
  <si>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</si>
  <si>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</si>
  <si>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112100001RAA</t>
  </si>
  <si>
    <t>Kácení stromů do 500 mm a odstranění pařezů, včetně odvozu, spálení větví</t>
  </si>
  <si>
    <t>kus</t>
  </si>
  <si>
    <t>POL2_0</t>
  </si>
  <si>
    <t>Kácení stromů s odřezáním kmene a s odvětvením, odstranění pařezů s přesekáním kořenů, naložení kmenů a pařezů na dopravní prostředek a vodorovné přemístění, spálení větví.</t>
  </si>
  <si>
    <t>POP</t>
  </si>
  <si>
    <t>VV</t>
  </si>
  <si>
    <t>111200001RA0</t>
  </si>
  <si>
    <t>Odstranění křovin a stromů do 100 mm, spálení</t>
  </si>
  <si>
    <t>m2</t>
  </si>
  <si>
    <t>A stromů o průměru kmene do 100 mm, s odstraněním kořenů, s odklizením křovin a stromů na vzdálenost do 50 m a jejich spálením.</t>
  </si>
  <si>
    <t>113202111R00</t>
  </si>
  <si>
    <t>Vytrhání obrub obrubníků silničních, včetně naložení a odvozu na skládku do 1 km</t>
  </si>
  <si>
    <t>m</t>
  </si>
  <si>
    <t>POL1_0</t>
  </si>
  <si>
    <t>S vybouráním lože, naložením na dopravní prostředek a s přemístěním hmot na skládku na vzdálenost do 1 km.</t>
  </si>
  <si>
    <t>3,5+3+7</t>
  </si>
  <si>
    <t>113201111R00</t>
  </si>
  <si>
    <t>Vytrhání obrubníků chodníkových a parkových, včetně naložení a odvozu na skládku do 1 km</t>
  </si>
  <si>
    <t>13+135+42+68+21+7+1+8+29+15+6+65-40</t>
  </si>
  <si>
    <t>113106121R00</t>
  </si>
  <si>
    <t>Rozebrání dlažeb z betonových dlaždic na sucho, včetně naložení a odvozu na skládku do 1 km</t>
  </si>
  <si>
    <t>Rozebrání dlažeb, panelů s přemístěním hmot na skládku na vzdálenost do 3 m nebo s naložením na dopravní prostředek.</t>
  </si>
  <si>
    <t>Odstranění včetně podkladních vrstev.</t>
  </si>
  <si>
    <t>stávající chodník:27+349-29</t>
  </si>
  <si>
    <t>121101101R00</t>
  </si>
  <si>
    <t>Sejmutí humózní zeminy s přemístěním do 50 m, zpětný přesun, rozprostření v tl. do 20 cm</t>
  </si>
  <si>
    <t>m3</t>
  </si>
  <si>
    <t>Sejmutí humózní zeminy, ornice nebo lesní půdy s vodorovným přemístěním na hromady v místě upotřebení nebo na dočasné či trvalé skládky se složením.</t>
  </si>
  <si>
    <t>rozšíření chodníku (předpoklad 10 cm):(386-376)*0,1</t>
  </si>
  <si>
    <t>zatravnění okolních ploch (předpoklad 10 cm):(26+70+19+63+9+90+90+16+21+7+1+8+11+10+5+15+6+17+20+22)*0,1</t>
  </si>
  <si>
    <t>122100010RAA</t>
  </si>
  <si>
    <t>Odkopávky nezapažené v hornině 1-4, naložení, odvoz 1 km, uložení</t>
  </si>
  <si>
    <t>Nezapažené s naložením na dopravní prostředek, odvozem a uložením na skládku, bez poplatku za skládku.</t>
  </si>
  <si>
    <t>rozšíření chodníku po hranu zemní pláně:10*0,14</t>
  </si>
  <si>
    <t>122201109R00</t>
  </si>
  <si>
    <t>Příplatek za lepivost - odkopávky v hor. 3</t>
  </si>
  <si>
    <t>předpoklad 50%:1,4*0,5</t>
  </si>
  <si>
    <t>132200010RAA</t>
  </si>
  <si>
    <t>Hloubení nezapaž. rýh šířky do 60 cm v hornině 1-4, odvoz do  1 km, uložení na skládku</t>
  </si>
  <si>
    <t>S urovnáním dna do předepsaného profilu a spádu, se svislým přemístěním, s naložením na dopravní prostředek, s odvozem a uložením na skládku, bez poplatku za skládku.</t>
  </si>
  <si>
    <t>rýha pro trativod:196*0,25</t>
  </si>
  <si>
    <t>162100010RAA</t>
  </si>
  <si>
    <t>Vodorovné přemístění výkopku, příplatek za každý další 1 km</t>
  </si>
  <si>
    <t>199000005R00</t>
  </si>
  <si>
    <t>Poplatek za skládku zeminy 1- 4</t>
  </si>
  <si>
    <t>t</t>
  </si>
  <si>
    <t>50,4*1750/1000</t>
  </si>
  <si>
    <t>Realizace po dohodě se zástupcem investora při nevyhovující únosnosti zemní pláně.</t>
  </si>
  <si>
    <t>při nevyhovující únosnosti podloží pro vrstvu SC:386*0,12-3,48</t>
  </si>
  <si>
    <t>předpoklad 50%:(46,32-3,48)*0,5</t>
  </si>
  <si>
    <t>při nevyhovující únosnosti podloží pro vrstvu SC:(46,32-3,48)*1750/1000</t>
  </si>
  <si>
    <t>181101102R00</t>
  </si>
  <si>
    <t>Úprava pláně v zářezech v hor. 1-4, se zhutněním</t>
  </si>
  <si>
    <t>Vyrovnáním výškových rozdílů.</t>
  </si>
  <si>
    <t>zhutnění zemní pláně:386-29</t>
  </si>
  <si>
    <t>182001131R00</t>
  </si>
  <si>
    <t>Plošná úprava terénu, nerovnosti do 20 cm v rovině</t>
  </si>
  <si>
    <t>Plošná úprava terénu s urovnáním povrchu, bez doplnění ornice, v hornině 1 až 4.</t>
  </si>
  <si>
    <t>urovnání okolních ploch:26+70+19+63+9+90+90+16+21+7+1+8+11+10+5+15+6+17+20+22</t>
  </si>
  <si>
    <t>180400020RA0</t>
  </si>
  <si>
    <t>Založení trávníku parkového, rovina, dodání osiva</t>
  </si>
  <si>
    <t>Založení trávníku v rovině nebo ve svahu do 1 : 5.</t>
  </si>
  <si>
    <t>zatravnění okolních ploch:526</t>
  </si>
  <si>
    <t>TO_01</t>
  </si>
  <si>
    <t>212810010RAC</t>
  </si>
  <si>
    <t>Trativody z PVC drenážních flexibilních trubek, lože štěrkopísek a obsyp kamenivo, trubky d 100 mm</t>
  </si>
  <si>
    <t>Trativody z drenážních trubek, včetně lože ze štěrkopísku a obsypu z z kameniva, bez výkopu rýhy.</t>
  </si>
  <si>
    <t>odvodnění zemní pláně:196</t>
  </si>
  <si>
    <t>567122111R00</t>
  </si>
  <si>
    <t>Podklad z kameniva zpev.cementem SC C8/10 tl.12 cm</t>
  </si>
  <si>
    <t>Bez dilatačních spár, s rozprostřením a zhutněním.</t>
  </si>
  <si>
    <t>při nevyhovující únosnosti podloží:361,5+24,5-29</t>
  </si>
  <si>
    <t>564851111RT4</t>
  </si>
  <si>
    <t>Podklad ze štěrkodrti po zhutnění tloušťky 15 cm, štěrkodrť frakce 0-63 mm</t>
  </si>
  <si>
    <t>2. podkladní vrstva vjezdů:24,5</t>
  </si>
  <si>
    <t>564851111RT2</t>
  </si>
  <si>
    <t>Podklad ze štěrkodrti po zhutnění tloušťky 15 cm, štěrkodrť frakce 0-32 mm</t>
  </si>
  <si>
    <t>podkladní vrstva chodníku:361,5-29</t>
  </si>
  <si>
    <t>podkladní vrstva vjezdů:24,5</t>
  </si>
  <si>
    <t>596215020R00</t>
  </si>
  <si>
    <t>Kladení zámkové dlažby tl. 6 cm do drtě tl. 3 cm</t>
  </si>
  <si>
    <t>S provedením lože z kameniva drceného, s vyplněním spár, s dvojitým hutněním vibrováním, a se smetením přebytečného materiálu na krajnici. S dodáním hmot pro lože a výplň spár.</t>
  </si>
  <si>
    <t>chodník:350-29</t>
  </si>
  <si>
    <t>varovné pásy:11,5</t>
  </si>
  <si>
    <t>59245110R</t>
  </si>
  <si>
    <t>Dlažba sklad. 20x10x6 cm přírodní</t>
  </si>
  <si>
    <t>POL3_0</t>
  </si>
  <si>
    <t>chodník:25+168+71+69+13+4-29</t>
  </si>
  <si>
    <t>592451151R</t>
  </si>
  <si>
    <t>Dlažba SLP skladba 20x10x6 cm červená, dlažba pro nevidomé</t>
  </si>
  <si>
    <t>varovné a signální pásy:1+2,5+1,5+1,5+5</t>
  </si>
  <si>
    <t>596215040R00</t>
  </si>
  <si>
    <t>Kladení zámkové dlažby tl. 8 cm do drtě tl. 4 cm</t>
  </si>
  <si>
    <t>vjezdy:13</t>
  </si>
  <si>
    <t>várovné pásy u vjezdů:11,5</t>
  </si>
  <si>
    <t>592451170R</t>
  </si>
  <si>
    <t>Dlažba 20x10x8 cm přírodní</t>
  </si>
  <si>
    <t>vjezdy:6,5+6,5</t>
  </si>
  <si>
    <t>592451158R</t>
  </si>
  <si>
    <t>Dlažba SLP skladba 20x10x8 cm červená, dlažba pro nevidomé</t>
  </si>
  <si>
    <t>varovné pásy u vjezdů:2,5+6+1,5+1,5</t>
  </si>
  <si>
    <t>572952112R00</t>
  </si>
  <si>
    <t>Vyspravení krytu po překopu asf.betonem tl.do 7 cm</t>
  </si>
  <si>
    <t>napojení na vozovku místní komunikace ul. Školní:1+1+2</t>
  </si>
  <si>
    <t>599141111R00</t>
  </si>
  <si>
    <t>Vyplnění spár živičnou zálivkou</t>
  </si>
  <si>
    <t>napojení na stávající vozovku:14</t>
  </si>
  <si>
    <t>596100041RA0</t>
  </si>
  <si>
    <t>Chodník z dlažby betonové, podklad štěrkopísek, - oprava</t>
  </si>
  <si>
    <t>S provedením potřebných zemních prací, ve skladbách podle popisu, s dodávkou a osazením obrubníků.</t>
  </si>
  <si>
    <t>předláždění stávajících chodníků dotčených stavbou:2+5+2+1+1+3,5+0,5+1+1+1+4+1,5</t>
  </si>
  <si>
    <t>919735112R00</t>
  </si>
  <si>
    <t>Řezání stávajícího živičného krytu tl. 5 - 10 cm</t>
  </si>
  <si>
    <t>napojení na vozovku místní komunikace ul. Školní:3+3,5+7,5</t>
  </si>
  <si>
    <t>917862111RV3</t>
  </si>
  <si>
    <t>Osazení stojat. obrub.bet. s opěrou,lože z C 16/20, včetně obrubníku nájezdového 1000/150/150</t>
  </si>
  <si>
    <t>silniční obrubníky - nájezdové:2,5+3+3</t>
  </si>
  <si>
    <t>917862111RV4</t>
  </si>
  <si>
    <t>Osazení stojat. obrub.bet. s opěrou,lože z C 16/20, vč.obrub.nájezd.náběh.1000/150/150-250</t>
  </si>
  <si>
    <t>silniční obrubníky - přechodové:7</t>
  </si>
  <si>
    <t>917862111RT7</t>
  </si>
  <si>
    <t>Osazení stojat. obrub.bet. s opěrou,lože z C 16/20, včetně obrubníku 100/15/25</t>
  </si>
  <si>
    <t>silniční obrubníky:4</t>
  </si>
  <si>
    <t>916661111RT5</t>
  </si>
  <si>
    <t>Osazení park. obrubníků do lože z C 16/20 s opěrou, včetně obrubníku 80x250x1000 mm</t>
  </si>
  <si>
    <t>Lože z betonu prostého C 16/20 tl. 80 až 100 mm.</t>
  </si>
  <si>
    <t>chodníkové obrubníky:13+33+12+36+40+41+178-40</t>
  </si>
  <si>
    <t>979082213R00</t>
  </si>
  <si>
    <t>Vodorovná doprava suti po suchu do 1 km</t>
  </si>
  <si>
    <t>979990103R00</t>
  </si>
  <si>
    <t>Poplatek za skládku suti - beton do 30x30 cm</t>
  </si>
  <si>
    <t>3,645+90,2+51,888-12,802</t>
  </si>
  <si>
    <t>998223011R00</t>
  </si>
  <si>
    <t>Přesun hmot, pozemní komunikace, kryt dlážděný</t>
  </si>
  <si>
    <t>soubor</t>
  </si>
  <si>
    <t>005111020R</t>
  </si>
  <si>
    <t>Vytyčení stavby</t>
  </si>
  <si>
    <t>Soubor</t>
  </si>
  <si>
    <t>005121010R</t>
  </si>
  <si>
    <t>Vybudování zařízení staveniště</t>
  </si>
  <si>
    <t>005121030R</t>
  </si>
  <si>
    <t>Odstranění zařízení staveniště</t>
  </si>
  <si>
    <t>005241020R</t>
  </si>
  <si>
    <t xml:space="preserve">Geodetické zaměření skutečného provedení  </t>
  </si>
  <si>
    <t>005111021R</t>
  </si>
  <si>
    <t>Vytyčení inženýrských sítí</t>
  </si>
  <si>
    <t>005211030R</t>
  </si>
  <si>
    <t xml:space="preserve">Dočasná dopravní opatření </t>
  </si>
  <si>
    <t>005241010R</t>
  </si>
  <si>
    <t xml:space="preserve">Dokumentace skutečného provedení </t>
  </si>
  <si>
    <t>004111010R</t>
  </si>
  <si>
    <t>Průzkumné práce, laboratorní zkoušky, zkoušky únosnosti</t>
  </si>
  <si>
    <t/>
  </si>
  <si>
    <t>SUM</t>
  </si>
  <si>
    <t>POPUZIV</t>
  </si>
  <si>
    <t>END</t>
  </si>
  <si>
    <t>Soupis prací</t>
  </si>
  <si>
    <t>předpoklad skládka  (cca 10 km):1,4+49</t>
  </si>
  <si>
    <t>předpoklad skládka  (cca 10 km):46,32-3,48</t>
  </si>
  <si>
    <t>předpoklad skládka  (cca 10 km):145,733-12,802</t>
  </si>
  <si>
    <t>D+M zřízení protikořenových zábran, včetně zemních prací, např. systém DeepRoot - DR60 (desky 60*60 cm) - lineární instalace</t>
  </si>
  <si>
    <t>Ve všech listech tohoto souboru můžete měnit pouze buňky s modrým pozadím. Jedná se o tyto údaje : 
- údaje o firmě
- jednotkové ceny položek zadané na maximálně dvě desetinná místa
- uveďte, s využitím které cenové soustavy jste položkový rozpočet nacenili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</si>
</sst>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E10" sqref="E10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260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1" zoomScaleNormal="100" zoomScaleSheetLayoutView="75" workbookViewId="0">
      <selection activeCell="B2" sqref="B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0" t="s">
        <v>255</v>
      </c>
      <c r="C1" s="201"/>
      <c r="D1" s="201"/>
      <c r="E1" s="201"/>
      <c r="F1" s="201"/>
      <c r="G1" s="201"/>
      <c r="H1" s="201"/>
      <c r="I1" s="201"/>
      <c r="J1" s="202"/>
    </row>
    <row r="2" spans="1:15" ht="23.25" customHeight="1" x14ac:dyDescent="0.2">
      <c r="A2" s="4"/>
      <c r="B2" s="81" t="s">
        <v>39</v>
      </c>
      <c r="C2" s="82"/>
      <c r="D2" s="226" t="s">
        <v>45</v>
      </c>
      <c r="E2" s="227"/>
      <c r="F2" s="227"/>
      <c r="G2" s="227"/>
      <c r="H2" s="227"/>
      <c r="I2" s="227"/>
      <c r="J2" s="228"/>
      <c r="O2" s="2"/>
    </row>
    <row r="3" spans="1:15" ht="23.25" customHeight="1" x14ac:dyDescent="0.2">
      <c r="A3" s="4"/>
      <c r="B3" s="83" t="s">
        <v>43</v>
      </c>
      <c r="C3" s="84"/>
      <c r="D3" s="219" t="s">
        <v>41</v>
      </c>
      <c r="E3" s="220"/>
      <c r="F3" s="220"/>
      <c r="G3" s="220"/>
      <c r="H3" s="220"/>
      <c r="I3" s="220"/>
      <c r="J3" s="221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 t="s">
        <v>50</v>
      </c>
      <c r="J5" s="11"/>
    </row>
    <row r="6" spans="1:15" ht="15.75" customHeight="1" x14ac:dyDescent="0.2">
      <c r="A6" s="4"/>
      <c r="B6" s="41"/>
      <c r="C6" s="26"/>
      <c r="D6" s="91" t="s">
        <v>47</v>
      </c>
      <c r="E6" s="26"/>
      <c r="F6" s="26"/>
      <c r="G6" s="26"/>
      <c r="H6" s="28" t="s">
        <v>34</v>
      </c>
      <c r="I6" s="91" t="s">
        <v>51</v>
      </c>
      <c r="J6" s="11"/>
    </row>
    <row r="7" spans="1:15" ht="15.75" customHeight="1" x14ac:dyDescent="0.2">
      <c r="A7" s="4"/>
      <c r="B7" s="42"/>
      <c r="C7" s="92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0"/>
      <c r="E11" s="230"/>
      <c r="F11" s="230"/>
      <c r="G11" s="230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17"/>
      <c r="E12" s="217"/>
      <c r="F12" s="217"/>
      <c r="G12" s="217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18"/>
      <c r="E13" s="218"/>
      <c r="F13" s="218"/>
      <c r="G13" s="21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9"/>
      <c r="F15" s="229"/>
      <c r="G15" s="214"/>
      <c r="H15" s="214"/>
      <c r="I15" s="214" t="s">
        <v>28</v>
      </c>
      <c r="J15" s="215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09"/>
      <c r="F16" s="216"/>
      <c r="G16" s="209"/>
      <c r="H16" s="216"/>
      <c r="I16" s="209">
        <f>SUMIF(F47:F53,A16,I47:I53)+SUMIF(F47:F53,"PSU",I47:I53)</f>
        <v>0</v>
      </c>
      <c r="J16" s="210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09"/>
      <c r="F17" s="216"/>
      <c r="G17" s="209"/>
      <c r="H17" s="216"/>
      <c r="I17" s="209">
        <f>SUMIF(F47:F53,A17,I47:I53)</f>
        <v>0</v>
      </c>
      <c r="J17" s="210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09"/>
      <c r="F18" s="216"/>
      <c r="G18" s="209"/>
      <c r="H18" s="216"/>
      <c r="I18" s="209">
        <f>SUMIF(F47:F53,A18,I47:I53)</f>
        <v>0</v>
      </c>
      <c r="J18" s="210"/>
    </row>
    <row r="19" spans="1:10" ht="23.25" customHeight="1" x14ac:dyDescent="0.2">
      <c r="A19" s="141" t="s">
        <v>69</v>
      </c>
      <c r="B19" s="142" t="s">
        <v>26</v>
      </c>
      <c r="C19" s="58"/>
      <c r="D19" s="59"/>
      <c r="E19" s="209"/>
      <c r="F19" s="216"/>
      <c r="G19" s="209"/>
      <c r="H19" s="216"/>
      <c r="I19" s="209">
        <f>SUMIF(F47:F53,A19,I47:I53)</f>
        <v>0</v>
      </c>
      <c r="J19" s="210"/>
    </row>
    <row r="20" spans="1:10" ht="23.25" customHeight="1" x14ac:dyDescent="0.2">
      <c r="A20" s="141" t="s">
        <v>70</v>
      </c>
      <c r="B20" s="142" t="s">
        <v>27</v>
      </c>
      <c r="C20" s="58"/>
      <c r="D20" s="59"/>
      <c r="E20" s="209"/>
      <c r="F20" s="216"/>
      <c r="G20" s="209"/>
      <c r="H20" s="216"/>
      <c r="I20" s="209">
        <f>SUMIF(F47:F53,A20,I47:I53)</f>
        <v>0</v>
      </c>
      <c r="J20" s="210"/>
    </row>
    <row r="21" spans="1:10" ht="23.25" customHeight="1" x14ac:dyDescent="0.2">
      <c r="A21" s="4"/>
      <c r="B21" s="74" t="s">
        <v>28</v>
      </c>
      <c r="C21" s="75"/>
      <c r="D21" s="76"/>
      <c r="E21" s="211"/>
      <c r="F21" s="212"/>
      <c r="G21" s="211"/>
      <c r="H21" s="212"/>
      <c r="I21" s="211">
        <f>SUM(I16:J20)</f>
        <v>0</v>
      </c>
      <c r="J21" s="22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3">
        <f>ZakladDPHZakl*SazbaDPH2/100</f>
        <v>0</v>
      </c>
      <c r="H26" s="204"/>
      <c r="I26" s="20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5">
        <f>0</f>
        <v>0</v>
      </c>
      <c r="H27" s="205"/>
      <c r="I27" s="20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6">
        <f>ZakladDPHSni+DPHSni+ZakladDPHZakl+DPHZakl+Zaokrouhleni</f>
        <v>0</v>
      </c>
      <c r="H29" s="206"/>
      <c r="I29" s="206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52</v>
      </c>
      <c r="C39" s="234" t="s">
        <v>45</v>
      </c>
      <c r="D39" s="235"/>
      <c r="E39" s="235"/>
      <c r="F39" s="108">
        <f>'Rozpočet Pol'!AC129</f>
        <v>0</v>
      </c>
      <c r="G39" s="109">
        <f>'Rozpočet Pol'!AD129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6" t="s">
        <v>53</v>
      </c>
      <c r="C40" s="237"/>
      <c r="D40" s="237"/>
      <c r="E40" s="23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39" t="s">
        <v>28</v>
      </c>
      <c r="J46" s="239"/>
    </row>
    <row r="47" spans="1:10" ht="25.5" customHeight="1" x14ac:dyDescent="0.2">
      <c r="A47" s="122"/>
      <c r="B47" s="130" t="s">
        <v>57</v>
      </c>
      <c r="C47" s="241" t="s">
        <v>58</v>
      </c>
      <c r="D47" s="242"/>
      <c r="E47" s="242"/>
      <c r="F47" s="132" t="s">
        <v>23</v>
      </c>
      <c r="G47" s="133"/>
      <c r="H47" s="133"/>
      <c r="I47" s="240">
        <f>'Rozpočet Pol'!G8</f>
        <v>0</v>
      </c>
      <c r="J47" s="240"/>
    </row>
    <row r="48" spans="1:10" ht="25.5" customHeight="1" x14ac:dyDescent="0.2">
      <c r="A48" s="122"/>
      <c r="B48" s="124" t="s">
        <v>59</v>
      </c>
      <c r="C48" s="224" t="s">
        <v>60</v>
      </c>
      <c r="D48" s="225"/>
      <c r="E48" s="225"/>
      <c r="F48" s="134" t="s">
        <v>23</v>
      </c>
      <c r="G48" s="135"/>
      <c r="H48" s="135"/>
      <c r="I48" s="223">
        <f>'Rozpočet Pol'!G63</f>
        <v>0</v>
      </c>
      <c r="J48" s="223"/>
    </row>
    <row r="49" spans="1:10" ht="25.5" customHeight="1" x14ac:dyDescent="0.2">
      <c r="A49" s="122"/>
      <c r="B49" s="124" t="s">
        <v>61</v>
      </c>
      <c r="C49" s="224" t="s">
        <v>62</v>
      </c>
      <c r="D49" s="225"/>
      <c r="E49" s="225"/>
      <c r="F49" s="134" t="s">
        <v>23</v>
      </c>
      <c r="G49" s="135"/>
      <c r="H49" s="135"/>
      <c r="I49" s="223">
        <f>'Rozpočet Pol'!G67</f>
        <v>0</v>
      </c>
      <c r="J49" s="223"/>
    </row>
    <row r="50" spans="1:10" ht="25.5" customHeight="1" x14ac:dyDescent="0.2">
      <c r="A50" s="122"/>
      <c r="B50" s="124" t="s">
        <v>63</v>
      </c>
      <c r="C50" s="224" t="s">
        <v>64</v>
      </c>
      <c r="D50" s="225"/>
      <c r="E50" s="225"/>
      <c r="F50" s="134" t="s">
        <v>23</v>
      </c>
      <c r="G50" s="135"/>
      <c r="H50" s="135"/>
      <c r="I50" s="223">
        <f>'Rozpočet Pol'!G100</f>
        <v>0</v>
      </c>
      <c r="J50" s="223"/>
    </row>
    <row r="51" spans="1:10" ht="25.5" customHeight="1" x14ac:dyDescent="0.2">
      <c r="A51" s="122"/>
      <c r="B51" s="124" t="s">
        <v>65</v>
      </c>
      <c r="C51" s="224" t="s">
        <v>66</v>
      </c>
      <c r="D51" s="225"/>
      <c r="E51" s="225"/>
      <c r="F51" s="134" t="s">
        <v>23</v>
      </c>
      <c r="G51" s="135"/>
      <c r="H51" s="135"/>
      <c r="I51" s="223">
        <f>'Rozpočet Pol'!G112</f>
        <v>0</v>
      </c>
      <c r="J51" s="223"/>
    </row>
    <row r="52" spans="1:10" ht="25.5" customHeight="1" x14ac:dyDescent="0.2">
      <c r="A52" s="122"/>
      <c r="B52" s="124" t="s">
        <v>67</v>
      </c>
      <c r="C52" s="224" t="s">
        <v>68</v>
      </c>
      <c r="D52" s="225"/>
      <c r="E52" s="225"/>
      <c r="F52" s="134" t="s">
        <v>23</v>
      </c>
      <c r="G52" s="135"/>
      <c r="H52" s="135"/>
      <c r="I52" s="223">
        <f>'Rozpočet Pol'!G117</f>
        <v>0</v>
      </c>
      <c r="J52" s="223"/>
    </row>
    <row r="53" spans="1:10" ht="25.5" customHeight="1" x14ac:dyDescent="0.2">
      <c r="A53" s="122"/>
      <c r="B53" s="131" t="s">
        <v>69</v>
      </c>
      <c r="C53" s="244" t="s">
        <v>26</v>
      </c>
      <c r="D53" s="245"/>
      <c r="E53" s="245"/>
      <c r="F53" s="136" t="s">
        <v>69</v>
      </c>
      <c r="G53" s="137"/>
      <c r="H53" s="137"/>
      <c r="I53" s="243">
        <f>'Rozpočet Pol'!G119</f>
        <v>0</v>
      </c>
      <c r="J53" s="243"/>
    </row>
    <row r="54" spans="1:10" ht="25.5" customHeight="1" x14ac:dyDescent="0.2">
      <c r="A54" s="123"/>
      <c r="B54" s="127" t="s">
        <v>1</v>
      </c>
      <c r="C54" s="127"/>
      <c r="D54" s="128"/>
      <c r="E54" s="128"/>
      <c r="F54" s="138"/>
      <c r="G54" s="139"/>
      <c r="H54" s="139"/>
      <c r="I54" s="246">
        <f>SUM(I47:I53)</f>
        <v>0</v>
      </c>
      <c r="J54" s="246"/>
    </row>
    <row r="55" spans="1:10" x14ac:dyDescent="0.2">
      <c r="F55" s="140"/>
      <c r="G55" s="96"/>
      <c r="H55" s="140"/>
      <c r="I55" s="96"/>
      <c r="J55" s="96"/>
    </row>
    <row r="56" spans="1:10" x14ac:dyDescent="0.2">
      <c r="F56" s="140"/>
      <c r="G56" s="96"/>
      <c r="H56" s="140"/>
      <c r="I56" s="96"/>
      <c r="J56" s="96"/>
    </row>
    <row r="57" spans="1:10" x14ac:dyDescent="0.2">
      <c r="F57" s="140"/>
      <c r="G57" s="96"/>
      <c r="H57" s="140"/>
      <c r="I57" s="96"/>
      <c r="J5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40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9"/>
  <sheetViews>
    <sheetView topLeftCell="A39" workbookViewId="0">
      <selection activeCell="C51" sqref="C51:G5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6" t="s">
        <v>255</v>
      </c>
      <c r="B1" s="256"/>
      <c r="C1" s="256"/>
      <c r="D1" s="256"/>
      <c r="E1" s="256"/>
      <c r="F1" s="256"/>
      <c r="G1" s="256"/>
      <c r="AE1" t="s">
        <v>72</v>
      </c>
    </row>
    <row r="2" spans="1:60" ht="24.95" customHeight="1" x14ac:dyDescent="0.2">
      <c r="A2" s="145" t="s">
        <v>71</v>
      </c>
      <c r="B2" s="143"/>
      <c r="C2" s="257" t="s">
        <v>45</v>
      </c>
      <c r="D2" s="258"/>
      <c r="E2" s="258"/>
      <c r="F2" s="258"/>
      <c r="G2" s="259"/>
      <c r="AE2" t="s">
        <v>73</v>
      </c>
    </row>
    <row r="3" spans="1:60" ht="24.95" customHeight="1" x14ac:dyDescent="0.2">
      <c r="A3" s="146" t="s">
        <v>7</v>
      </c>
      <c r="B3" s="144"/>
      <c r="C3" s="260" t="s">
        <v>41</v>
      </c>
      <c r="D3" s="261"/>
      <c r="E3" s="261"/>
      <c r="F3" s="261"/>
      <c r="G3" s="262"/>
      <c r="AE3" t="s">
        <v>74</v>
      </c>
    </row>
    <row r="4" spans="1:60" ht="24.95" hidden="1" customHeight="1" x14ac:dyDescent="0.2">
      <c r="A4" s="146" t="s">
        <v>8</v>
      </c>
      <c r="B4" s="144"/>
      <c r="C4" s="260"/>
      <c r="D4" s="261"/>
      <c r="E4" s="261"/>
      <c r="F4" s="261"/>
      <c r="G4" s="262"/>
      <c r="AE4" t="s">
        <v>75</v>
      </c>
    </row>
    <row r="5" spans="1:60" hidden="1" x14ac:dyDescent="0.2">
      <c r="A5" s="147" t="s">
        <v>76</v>
      </c>
      <c r="B5" s="148"/>
      <c r="C5" s="149"/>
      <c r="D5" s="150"/>
      <c r="E5" s="150"/>
      <c r="F5" s="150"/>
      <c r="G5" s="151"/>
      <c r="AE5" t="s">
        <v>77</v>
      </c>
    </row>
    <row r="7" spans="1:60" ht="38.25" x14ac:dyDescent="0.2">
      <c r="A7" s="157" t="s">
        <v>78</v>
      </c>
      <c r="B7" s="158" t="s">
        <v>79</v>
      </c>
      <c r="C7" s="158" t="s">
        <v>80</v>
      </c>
      <c r="D7" s="157" t="s">
        <v>81</v>
      </c>
      <c r="E7" s="157" t="s">
        <v>82</v>
      </c>
      <c r="F7" s="152" t="s">
        <v>83</v>
      </c>
      <c r="G7" s="174" t="s">
        <v>28</v>
      </c>
      <c r="H7" s="175" t="s">
        <v>29</v>
      </c>
      <c r="I7" s="175" t="s">
        <v>84</v>
      </c>
      <c r="J7" s="175" t="s">
        <v>30</v>
      </c>
      <c r="K7" s="175" t="s">
        <v>85</v>
      </c>
      <c r="L7" s="175" t="s">
        <v>86</v>
      </c>
      <c r="M7" s="175" t="s">
        <v>87</v>
      </c>
      <c r="N7" s="175" t="s">
        <v>88</v>
      </c>
      <c r="O7" s="175" t="s">
        <v>89</v>
      </c>
      <c r="P7" s="175" t="s">
        <v>90</v>
      </c>
      <c r="Q7" s="175" t="s">
        <v>91</v>
      </c>
      <c r="R7" s="175" t="s">
        <v>92</v>
      </c>
      <c r="S7" s="175" t="s">
        <v>93</v>
      </c>
      <c r="T7" s="175" t="s">
        <v>94</v>
      </c>
      <c r="U7" s="160" t="s">
        <v>95</v>
      </c>
    </row>
    <row r="8" spans="1:60" x14ac:dyDescent="0.2">
      <c r="A8" s="176" t="s">
        <v>96</v>
      </c>
      <c r="B8" s="177" t="s">
        <v>57</v>
      </c>
      <c r="C8" s="178" t="s">
        <v>58</v>
      </c>
      <c r="D8" s="159"/>
      <c r="E8" s="179"/>
      <c r="F8" s="180"/>
      <c r="G8" s="180">
        <f>SUMIF(AE9:AE62,"&lt;&gt;NOR",G9:G62)</f>
        <v>0</v>
      </c>
      <c r="H8" s="180"/>
      <c r="I8" s="180">
        <f>SUM(I9:I62)</f>
        <v>0</v>
      </c>
      <c r="J8" s="180"/>
      <c r="K8" s="180">
        <f>SUM(K9:K62)</f>
        <v>0</v>
      </c>
      <c r="L8" s="180"/>
      <c r="M8" s="180">
        <f>SUM(M9:M62)</f>
        <v>0</v>
      </c>
      <c r="N8" s="159"/>
      <c r="O8" s="159">
        <f>SUM(O9:O62)</f>
        <v>3.1029999999999999E-2</v>
      </c>
      <c r="P8" s="159"/>
      <c r="Q8" s="159">
        <f>SUM(Q9:Q62)</f>
        <v>132.93100000000001</v>
      </c>
      <c r="R8" s="159"/>
      <c r="S8" s="159"/>
      <c r="T8" s="176"/>
      <c r="U8" s="159">
        <f>SUM(U9:U62)</f>
        <v>313.51</v>
      </c>
      <c r="AE8" t="s">
        <v>97</v>
      </c>
    </row>
    <row r="9" spans="1:60" ht="22.5" outlineLevel="1" x14ac:dyDescent="0.2">
      <c r="A9" s="154">
        <v>1</v>
      </c>
      <c r="B9" s="161" t="s">
        <v>98</v>
      </c>
      <c r="C9" s="192" t="s">
        <v>99</v>
      </c>
      <c r="D9" s="163" t="s">
        <v>100</v>
      </c>
      <c r="E9" s="168">
        <v>5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3">
        <v>3.0400000000000002E-3</v>
      </c>
      <c r="O9" s="163">
        <f>ROUND(E9*N9,5)</f>
        <v>1.52E-2</v>
      </c>
      <c r="P9" s="163">
        <v>0</v>
      </c>
      <c r="Q9" s="163">
        <f>ROUND(E9*P9,5)</f>
        <v>0</v>
      </c>
      <c r="R9" s="163"/>
      <c r="S9" s="163"/>
      <c r="T9" s="164">
        <v>5.18</v>
      </c>
      <c r="U9" s="163">
        <f>ROUND(E9*T9,2)</f>
        <v>25.9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101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/>
      <c r="B10" s="161"/>
      <c r="C10" s="251" t="s">
        <v>102</v>
      </c>
      <c r="D10" s="252"/>
      <c r="E10" s="253"/>
      <c r="F10" s="254"/>
      <c r="G10" s="255"/>
      <c r="H10" s="172"/>
      <c r="I10" s="172"/>
      <c r="J10" s="172"/>
      <c r="K10" s="172"/>
      <c r="L10" s="172"/>
      <c r="M10" s="172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103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6" t="str">
        <f>C10</f>
        <v>Kácení stromů s odřezáním kmene a s odvětvením, odstranění pařezů s přesekáním kořenů, naložení kmenů a pařezů na dopravní prostředek a vodorovné přemístění, spálení větví.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1"/>
      <c r="C11" s="193" t="s">
        <v>61</v>
      </c>
      <c r="D11" s="165"/>
      <c r="E11" s="169">
        <v>5</v>
      </c>
      <c r="F11" s="172"/>
      <c r="G11" s="172"/>
      <c r="H11" s="172"/>
      <c r="I11" s="172"/>
      <c r="J11" s="172"/>
      <c r="K11" s="172"/>
      <c r="L11" s="172"/>
      <c r="M11" s="172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104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>
        <v>2</v>
      </c>
      <c r="B12" s="161" t="s">
        <v>105</v>
      </c>
      <c r="C12" s="192" t="s">
        <v>106</v>
      </c>
      <c r="D12" s="163" t="s">
        <v>107</v>
      </c>
      <c r="E12" s="168">
        <v>1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63">
        <v>5.0000000000000002E-5</v>
      </c>
      <c r="O12" s="163">
        <f>ROUND(E12*N12,5)</f>
        <v>5.0000000000000002E-5</v>
      </c>
      <c r="P12" s="163">
        <v>0</v>
      </c>
      <c r="Q12" s="163">
        <f>ROUND(E12*P12,5)</f>
        <v>0</v>
      </c>
      <c r="R12" s="163"/>
      <c r="S12" s="163"/>
      <c r="T12" s="164">
        <v>0.20200000000000001</v>
      </c>
      <c r="U12" s="163">
        <f>ROUND(E12*T12,2)</f>
        <v>0.2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101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54"/>
      <c r="B13" s="161"/>
      <c r="C13" s="251" t="s">
        <v>108</v>
      </c>
      <c r="D13" s="252"/>
      <c r="E13" s="253"/>
      <c r="F13" s="254"/>
      <c r="G13" s="255"/>
      <c r="H13" s="172"/>
      <c r="I13" s="172"/>
      <c r="J13" s="172"/>
      <c r="K13" s="172"/>
      <c r="L13" s="172"/>
      <c r="M13" s="172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103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6" t="str">
        <f>C13</f>
        <v>A stromů o průměru kmene do 100 mm, s odstraněním kořenů, s odklizením křovin a stromů na vzdálenost do 50 m a jejich spálením.</v>
      </c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54">
        <v>3</v>
      </c>
      <c r="B14" s="161" t="s">
        <v>109</v>
      </c>
      <c r="C14" s="192" t="s">
        <v>110</v>
      </c>
      <c r="D14" s="163" t="s">
        <v>111</v>
      </c>
      <c r="E14" s="168">
        <v>13.5</v>
      </c>
      <c r="F14" s="171"/>
      <c r="G14" s="172">
        <f>ROUND(E14*F14,2)</f>
        <v>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0</v>
      </c>
      <c r="N14" s="163">
        <v>0</v>
      </c>
      <c r="O14" s="163">
        <f>ROUND(E14*N14,5)</f>
        <v>0</v>
      </c>
      <c r="P14" s="163">
        <v>0.27</v>
      </c>
      <c r="Q14" s="163">
        <f>ROUND(E14*P14,5)</f>
        <v>3.645</v>
      </c>
      <c r="R14" s="163"/>
      <c r="S14" s="163"/>
      <c r="T14" s="164">
        <v>0.123</v>
      </c>
      <c r="U14" s="163">
        <f>ROUND(E14*T14,2)</f>
        <v>1.66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112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54"/>
      <c r="B15" s="161"/>
      <c r="C15" s="251" t="s">
        <v>113</v>
      </c>
      <c r="D15" s="252"/>
      <c r="E15" s="253"/>
      <c r="F15" s="254"/>
      <c r="G15" s="255"/>
      <c r="H15" s="172"/>
      <c r="I15" s="172"/>
      <c r="J15" s="172"/>
      <c r="K15" s="172"/>
      <c r="L15" s="172"/>
      <c r="M15" s="172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103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6" t="str">
        <f>C15</f>
        <v>S vybouráním lože, naložením na dopravní prostředek a s přemístěním hmot na skládku na vzdálenost do 1 km.</v>
      </c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1"/>
      <c r="C16" s="193" t="s">
        <v>114</v>
      </c>
      <c r="D16" s="165"/>
      <c r="E16" s="169"/>
      <c r="F16" s="172"/>
      <c r="G16" s="172"/>
      <c r="H16" s="172"/>
      <c r="I16" s="172"/>
      <c r="J16" s="172"/>
      <c r="K16" s="172"/>
      <c r="L16" s="172"/>
      <c r="M16" s="172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104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ht="22.5" outlineLevel="1" x14ac:dyDescent="0.2">
      <c r="A17" s="154">
        <v>4</v>
      </c>
      <c r="B17" s="161" t="s">
        <v>115</v>
      </c>
      <c r="C17" s="192" t="s">
        <v>116</v>
      </c>
      <c r="D17" s="163" t="s">
        <v>111</v>
      </c>
      <c r="E17" s="168">
        <v>370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63">
        <v>0</v>
      </c>
      <c r="O17" s="163">
        <f>ROUND(E17*N17,5)</f>
        <v>0</v>
      </c>
      <c r="P17" s="163">
        <v>0.22</v>
      </c>
      <c r="Q17" s="163">
        <f>ROUND(E17*P17,5)</f>
        <v>81.400000000000006</v>
      </c>
      <c r="R17" s="163"/>
      <c r="S17" s="163"/>
      <c r="T17" s="164">
        <v>0.14299999999999999</v>
      </c>
      <c r="U17" s="163">
        <f>ROUND(E17*T17,2)</f>
        <v>52.91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112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54"/>
      <c r="B18" s="161"/>
      <c r="C18" s="251" t="s">
        <v>113</v>
      </c>
      <c r="D18" s="252"/>
      <c r="E18" s="253"/>
      <c r="F18" s="254"/>
      <c r="G18" s="255"/>
      <c r="H18" s="172"/>
      <c r="I18" s="172"/>
      <c r="J18" s="172"/>
      <c r="K18" s="172"/>
      <c r="L18" s="172"/>
      <c r="M18" s="172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103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6" t="str">
        <f>C18</f>
        <v>S vybouráním lože, naložením na dopravní prostředek a s přemístěním hmot na skládku na vzdálenost do 1 km.</v>
      </c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1"/>
      <c r="C19" s="193" t="s">
        <v>117</v>
      </c>
      <c r="D19" s="165"/>
      <c r="E19" s="169">
        <v>370</v>
      </c>
      <c r="F19" s="172"/>
      <c r="G19" s="172"/>
      <c r="H19" s="172"/>
      <c r="I19" s="172"/>
      <c r="J19" s="172"/>
      <c r="K19" s="172"/>
      <c r="L19" s="172"/>
      <c r="M19" s="172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104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54">
        <v>5</v>
      </c>
      <c r="B20" s="161" t="s">
        <v>118</v>
      </c>
      <c r="C20" s="192" t="s">
        <v>119</v>
      </c>
      <c r="D20" s="163" t="s">
        <v>107</v>
      </c>
      <c r="E20" s="168">
        <v>347</v>
      </c>
      <c r="F20" s="171"/>
      <c r="G20" s="172">
        <f>ROUND(E20*F20,2)</f>
        <v>0</v>
      </c>
      <c r="H20" s="171"/>
      <c r="I20" s="172">
        <f>ROUND(E20*H20,2)</f>
        <v>0</v>
      </c>
      <c r="J20" s="171"/>
      <c r="K20" s="172">
        <f>ROUND(E20*J20,2)</f>
        <v>0</v>
      </c>
      <c r="L20" s="172">
        <v>21</v>
      </c>
      <c r="M20" s="172">
        <f>G20*(1+L20/100)</f>
        <v>0</v>
      </c>
      <c r="N20" s="163">
        <v>0</v>
      </c>
      <c r="O20" s="163">
        <f>ROUND(E20*N20,5)</f>
        <v>0</v>
      </c>
      <c r="P20" s="163">
        <v>0.13800000000000001</v>
      </c>
      <c r="Q20" s="163">
        <f>ROUND(E20*P20,5)</f>
        <v>47.886000000000003</v>
      </c>
      <c r="R20" s="163"/>
      <c r="S20" s="163"/>
      <c r="T20" s="164">
        <v>0.16</v>
      </c>
      <c r="U20" s="163">
        <f>ROUND(E20*T20,2)</f>
        <v>55.52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112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22.5" outlineLevel="1" x14ac:dyDescent="0.2">
      <c r="A21" s="154"/>
      <c r="B21" s="161"/>
      <c r="C21" s="251" t="s">
        <v>120</v>
      </c>
      <c r="D21" s="252"/>
      <c r="E21" s="253"/>
      <c r="F21" s="254"/>
      <c r="G21" s="255"/>
      <c r="H21" s="172"/>
      <c r="I21" s="172"/>
      <c r="J21" s="172"/>
      <c r="K21" s="172"/>
      <c r="L21" s="172"/>
      <c r="M21" s="172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103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6" t="str">
        <f>C21</f>
        <v>Rozebrání dlažeb, panelů s přemístěním hmot na skládku na vzdálenost do 3 m nebo s naložením na dopravní prostředek.</v>
      </c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1"/>
      <c r="C22" s="251" t="s">
        <v>121</v>
      </c>
      <c r="D22" s="252"/>
      <c r="E22" s="253"/>
      <c r="F22" s="254"/>
      <c r="G22" s="255"/>
      <c r="H22" s="172"/>
      <c r="I22" s="172"/>
      <c r="J22" s="172"/>
      <c r="K22" s="172"/>
      <c r="L22" s="172"/>
      <c r="M22" s="172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103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6" t="str">
        <f>C22</f>
        <v>Odstranění včetně podkladních vrstev.</v>
      </c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1"/>
      <c r="C23" s="193" t="s">
        <v>122</v>
      </c>
      <c r="D23" s="165"/>
      <c r="E23" s="169">
        <v>347</v>
      </c>
      <c r="F23" s="172"/>
      <c r="G23" s="172"/>
      <c r="H23" s="172"/>
      <c r="I23" s="172"/>
      <c r="J23" s="172"/>
      <c r="K23" s="172"/>
      <c r="L23" s="172"/>
      <c r="M23" s="172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104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54">
        <v>6</v>
      </c>
      <c r="B24" s="161" t="s">
        <v>123</v>
      </c>
      <c r="C24" s="192" t="s">
        <v>124</v>
      </c>
      <c r="D24" s="163" t="s">
        <v>125</v>
      </c>
      <c r="E24" s="168">
        <v>53.6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21</v>
      </c>
      <c r="M24" s="172">
        <f>G24*(1+L24/100)</f>
        <v>0</v>
      </c>
      <c r="N24" s="163">
        <v>0</v>
      </c>
      <c r="O24" s="163">
        <f>ROUND(E24*N24,5)</f>
        <v>0</v>
      </c>
      <c r="P24" s="163">
        <v>0</v>
      </c>
      <c r="Q24" s="163">
        <f>ROUND(E24*P24,5)</f>
        <v>0</v>
      </c>
      <c r="R24" s="163"/>
      <c r="S24" s="163"/>
      <c r="T24" s="164">
        <v>9.7000000000000003E-2</v>
      </c>
      <c r="U24" s="163">
        <f>ROUND(E24*T24,2)</f>
        <v>5.2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112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54"/>
      <c r="B25" s="161"/>
      <c r="C25" s="251" t="s">
        <v>126</v>
      </c>
      <c r="D25" s="252"/>
      <c r="E25" s="253"/>
      <c r="F25" s="254"/>
      <c r="G25" s="255"/>
      <c r="H25" s="172"/>
      <c r="I25" s="172"/>
      <c r="J25" s="172"/>
      <c r="K25" s="172"/>
      <c r="L25" s="172"/>
      <c r="M25" s="172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103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6" t="str">
        <f>C25</f>
        <v>Sejmutí humózní zeminy, ornice nebo lesní půdy s vodorovným přemístěním na hromady v místě upotřebení nebo na dočasné či trvalé skládky se složením.</v>
      </c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1"/>
      <c r="C26" s="193" t="s">
        <v>127</v>
      </c>
      <c r="D26" s="165"/>
      <c r="E26" s="169">
        <v>1</v>
      </c>
      <c r="F26" s="172"/>
      <c r="G26" s="172"/>
      <c r="H26" s="172"/>
      <c r="I26" s="172"/>
      <c r="J26" s="172"/>
      <c r="K26" s="172"/>
      <c r="L26" s="172"/>
      <c r="M26" s="172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104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33.75" outlineLevel="1" x14ac:dyDescent="0.2">
      <c r="A27" s="154"/>
      <c r="B27" s="161"/>
      <c r="C27" s="193" t="s">
        <v>128</v>
      </c>
      <c r="D27" s="165"/>
      <c r="E27" s="169"/>
      <c r="F27" s="172"/>
      <c r="G27" s="172"/>
      <c r="H27" s="172"/>
      <c r="I27" s="172"/>
      <c r="J27" s="172"/>
      <c r="K27" s="172"/>
      <c r="L27" s="172"/>
      <c r="M27" s="172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104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54">
        <v>7</v>
      </c>
      <c r="B28" s="161" t="s">
        <v>129</v>
      </c>
      <c r="C28" s="192" t="s">
        <v>130</v>
      </c>
      <c r="D28" s="163" t="s">
        <v>125</v>
      </c>
      <c r="E28" s="168">
        <v>1.4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21</v>
      </c>
      <c r="M28" s="172">
        <f>G28*(1+L28/100)</f>
        <v>0</v>
      </c>
      <c r="N28" s="163">
        <v>0</v>
      </c>
      <c r="O28" s="163">
        <f>ROUND(E28*N28,5)</f>
        <v>0</v>
      </c>
      <c r="P28" s="163">
        <v>0</v>
      </c>
      <c r="Q28" s="163">
        <f>ROUND(E28*P28,5)</f>
        <v>0</v>
      </c>
      <c r="R28" s="163"/>
      <c r="S28" s="163"/>
      <c r="T28" s="164">
        <v>0.29525000000000001</v>
      </c>
      <c r="U28" s="163">
        <f>ROUND(E28*T28,2)</f>
        <v>0.41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101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54"/>
      <c r="B29" s="161"/>
      <c r="C29" s="251" t="s">
        <v>131</v>
      </c>
      <c r="D29" s="252"/>
      <c r="E29" s="253"/>
      <c r="F29" s="254"/>
      <c r="G29" s="255"/>
      <c r="H29" s="172"/>
      <c r="I29" s="172"/>
      <c r="J29" s="172"/>
      <c r="K29" s="172"/>
      <c r="L29" s="172"/>
      <c r="M29" s="172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103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6" t="str">
        <f>C29</f>
        <v>Nezapažené s naložením na dopravní prostředek, odvozem a uložením na skládku, bez poplatku za skládku.</v>
      </c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1"/>
      <c r="C30" s="193" t="s">
        <v>132</v>
      </c>
      <c r="D30" s="165"/>
      <c r="E30" s="169"/>
      <c r="F30" s="172"/>
      <c r="G30" s="172"/>
      <c r="H30" s="172"/>
      <c r="I30" s="172"/>
      <c r="J30" s="172"/>
      <c r="K30" s="172"/>
      <c r="L30" s="172"/>
      <c r="M30" s="172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104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>
        <v>8</v>
      </c>
      <c r="B31" s="161" t="s">
        <v>133</v>
      </c>
      <c r="C31" s="192" t="s">
        <v>134</v>
      </c>
      <c r="D31" s="163" t="s">
        <v>125</v>
      </c>
      <c r="E31" s="168">
        <v>0.7</v>
      </c>
      <c r="F31" s="171"/>
      <c r="G31" s="172">
        <f>ROUND(E31*F31,2)</f>
        <v>0</v>
      </c>
      <c r="H31" s="171"/>
      <c r="I31" s="172">
        <f>ROUND(E31*H31,2)</f>
        <v>0</v>
      </c>
      <c r="J31" s="171"/>
      <c r="K31" s="172">
        <f>ROUND(E31*J31,2)</f>
        <v>0</v>
      </c>
      <c r="L31" s="172">
        <v>21</v>
      </c>
      <c r="M31" s="172">
        <f>G31*(1+L31/100)</f>
        <v>0</v>
      </c>
      <c r="N31" s="163">
        <v>0</v>
      </c>
      <c r="O31" s="163">
        <f>ROUND(E31*N31,5)</f>
        <v>0</v>
      </c>
      <c r="P31" s="163">
        <v>0</v>
      </c>
      <c r="Q31" s="163">
        <f>ROUND(E31*P31,5)</f>
        <v>0</v>
      </c>
      <c r="R31" s="163"/>
      <c r="S31" s="163"/>
      <c r="T31" s="164">
        <v>5.8000000000000003E-2</v>
      </c>
      <c r="U31" s="163">
        <f>ROUND(E31*T31,2)</f>
        <v>0.04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112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1"/>
      <c r="C32" s="193" t="s">
        <v>135</v>
      </c>
      <c r="D32" s="165"/>
      <c r="E32" s="169"/>
      <c r="F32" s="172"/>
      <c r="G32" s="172"/>
      <c r="H32" s="172"/>
      <c r="I32" s="172"/>
      <c r="J32" s="172"/>
      <c r="K32" s="172"/>
      <c r="L32" s="172"/>
      <c r="M32" s="172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104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54">
        <v>9</v>
      </c>
      <c r="B33" s="161" t="s">
        <v>136</v>
      </c>
      <c r="C33" s="192" t="s">
        <v>137</v>
      </c>
      <c r="D33" s="163" t="s">
        <v>125</v>
      </c>
      <c r="E33" s="168">
        <v>49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63">
        <v>0</v>
      </c>
      <c r="O33" s="163">
        <f>ROUND(E33*N33,5)</f>
        <v>0</v>
      </c>
      <c r="P33" s="163">
        <v>0</v>
      </c>
      <c r="Q33" s="163">
        <f>ROUND(E33*P33,5)</f>
        <v>0</v>
      </c>
      <c r="R33" s="163"/>
      <c r="S33" s="163"/>
      <c r="T33" s="164">
        <v>0.80230000000000001</v>
      </c>
      <c r="U33" s="163">
        <f>ROUND(E33*T33,2)</f>
        <v>39.31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101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 x14ac:dyDescent="0.2">
      <c r="A34" s="154"/>
      <c r="B34" s="161"/>
      <c r="C34" s="251" t="s">
        <v>138</v>
      </c>
      <c r="D34" s="252"/>
      <c r="E34" s="253"/>
      <c r="F34" s="254"/>
      <c r="G34" s="255"/>
      <c r="H34" s="172"/>
      <c r="I34" s="172"/>
      <c r="J34" s="172"/>
      <c r="K34" s="172"/>
      <c r="L34" s="172"/>
      <c r="M34" s="172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103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6" t="str">
        <f>C34</f>
        <v>S urovnáním dna do předepsaného profilu a spádu, se svislým přemístěním, s naložením na dopravní prostředek, s odvozem a uložením na skládku, bez poplatku za skládku.</v>
      </c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1"/>
      <c r="C35" s="193" t="s">
        <v>139</v>
      </c>
      <c r="D35" s="165"/>
      <c r="E35" s="169">
        <v>49</v>
      </c>
      <c r="F35" s="172"/>
      <c r="G35" s="172"/>
      <c r="H35" s="172"/>
      <c r="I35" s="172"/>
      <c r="J35" s="172"/>
      <c r="K35" s="172"/>
      <c r="L35" s="172"/>
      <c r="M35" s="172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104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22.5" outlineLevel="1" x14ac:dyDescent="0.2">
      <c r="A36" s="154">
        <v>10</v>
      </c>
      <c r="B36" s="161" t="s">
        <v>140</v>
      </c>
      <c r="C36" s="192" t="s">
        <v>141</v>
      </c>
      <c r="D36" s="163" t="s">
        <v>125</v>
      </c>
      <c r="E36" s="168">
        <v>50.4</v>
      </c>
      <c r="F36" s="171"/>
      <c r="G36" s="172">
        <f>ROUND(E36*F36,2)</f>
        <v>0</v>
      </c>
      <c r="H36" s="171"/>
      <c r="I36" s="172">
        <f>ROUND(E36*H36,2)</f>
        <v>0</v>
      </c>
      <c r="J36" s="171"/>
      <c r="K36" s="172">
        <f>ROUND(E36*J36,2)</f>
        <v>0</v>
      </c>
      <c r="L36" s="172">
        <v>21</v>
      </c>
      <c r="M36" s="172">
        <f>G36*(1+L36/100)</f>
        <v>0</v>
      </c>
      <c r="N36" s="163">
        <v>0</v>
      </c>
      <c r="O36" s="163">
        <f>ROUND(E36*N36,5)</f>
        <v>0</v>
      </c>
      <c r="P36" s="163">
        <v>0</v>
      </c>
      <c r="Q36" s="163">
        <f>ROUND(E36*P36,5)</f>
        <v>0</v>
      </c>
      <c r="R36" s="163"/>
      <c r="S36" s="163"/>
      <c r="T36" s="164">
        <v>0</v>
      </c>
      <c r="U36" s="163">
        <f>ROUND(E36*T36,2)</f>
        <v>0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101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1"/>
      <c r="C37" s="193" t="s">
        <v>256</v>
      </c>
      <c r="D37" s="165"/>
      <c r="E37" s="169"/>
      <c r="F37" s="172"/>
      <c r="G37" s="172"/>
      <c r="H37" s="172"/>
      <c r="I37" s="172"/>
      <c r="J37" s="172"/>
      <c r="K37" s="172"/>
      <c r="L37" s="172"/>
      <c r="M37" s="172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104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>
        <v>11</v>
      </c>
      <c r="B38" s="161" t="s">
        <v>142</v>
      </c>
      <c r="C38" s="192" t="s">
        <v>143</v>
      </c>
      <c r="D38" s="163" t="s">
        <v>144</v>
      </c>
      <c r="E38" s="168">
        <v>88.2</v>
      </c>
      <c r="F38" s="171"/>
      <c r="G38" s="172">
        <f>ROUND(E38*F38,2)</f>
        <v>0</v>
      </c>
      <c r="H38" s="171"/>
      <c r="I38" s="172">
        <f>ROUND(E38*H38,2)</f>
        <v>0</v>
      </c>
      <c r="J38" s="171"/>
      <c r="K38" s="172">
        <f>ROUND(E38*J38,2)</f>
        <v>0</v>
      </c>
      <c r="L38" s="172">
        <v>21</v>
      </c>
      <c r="M38" s="172">
        <f>G38*(1+L38/100)</f>
        <v>0</v>
      </c>
      <c r="N38" s="163">
        <v>0</v>
      </c>
      <c r="O38" s="163">
        <f>ROUND(E38*N38,5)</f>
        <v>0</v>
      </c>
      <c r="P38" s="163">
        <v>0</v>
      </c>
      <c r="Q38" s="163">
        <f>ROUND(E38*P38,5)</f>
        <v>0</v>
      </c>
      <c r="R38" s="163"/>
      <c r="S38" s="163"/>
      <c r="T38" s="164">
        <v>0</v>
      </c>
      <c r="U38" s="163">
        <f>ROUND(E38*T38,2)</f>
        <v>0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112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1"/>
      <c r="C39" s="193" t="s">
        <v>145</v>
      </c>
      <c r="D39" s="165"/>
      <c r="E39" s="169"/>
      <c r="F39" s="172"/>
      <c r="G39" s="172"/>
      <c r="H39" s="172"/>
      <c r="I39" s="172"/>
      <c r="J39" s="172"/>
      <c r="K39" s="172"/>
      <c r="L39" s="172"/>
      <c r="M39" s="172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104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2.5" outlineLevel="1" x14ac:dyDescent="0.2">
      <c r="A40" s="154">
        <v>12</v>
      </c>
      <c r="B40" s="161" t="s">
        <v>129</v>
      </c>
      <c r="C40" s="192" t="s">
        <v>130</v>
      </c>
      <c r="D40" s="163" t="s">
        <v>125</v>
      </c>
      <c r="E40" s="168">
        <v>42.84</v>
      </c>
      <c r="F40" s="171"/>
      <c r="G40" s="172">
        <f>ROUND(E40*F40,2)</f>
        <v>0</v>
      </c>
      <c r="H40" s="171"/>
      <c r="I40" s="172">
        <f>ROUND(E40*H40,2)</f>
        <v>0</v>
      </c>
      <c r="J40" s="171"/>
      <c r="K40" s="172">
        <f>ROUND(E40*J40,2)</f>
        <v>0</v>
      </c>
      <c r="L40" s="172">
        <v>21</v>
      </c>
      <c r="M40" s="172">
        <f>G40*(1+L40/100)</f>
        <v>0</v>
      </c>
      <c r="N40" s="163">
        <v>0</v>
      </c>
      <c r="O40" s="163">
        <f>ROUND(E40*N40,5)</f>
        <v>0</v>
      </c>
      <c r="P40" s="163">
        <v>0</v>
      </c>
      <c r="Q40" s="163">
        <f>ROUND(E40*P40,5)</f>
        <v>0</v>
      </c>
      <c r="R40" s="163"/>
      <c r="S40" s="163"/>
      <c r="T40" s="164">
        <v>0.29525000000000001</v>
      </c>
      <c r="U40" s="163">
        <f>ROUND(E40*T40,2)</f>
        <v>12.65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101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1"/>
      <c r="C41" s="251" t="s">
        <v>146</v>
      </c>
      <c r="D41" s="252"/>
      <c r="E41" s="253"/>
      <c r="F41" s="254"/>
      <c r="G41" s="255"/>
      <c r="H41" s="172"/>
      <c r="I41" s="172"/>
      <c r="J41" s="172"/>
      <c r="K41" s="172"/>
      <c r="L41" s="172"/>
      <c r="M41" s="172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103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6" t="str">
        <f>C41</f>
        <v>Realizace po dohodě se zástupcem investora při nevyhovující únosnosti zemní pláně.</v>
      </c>
      <c r="BB41" s="153"/>
      <c r="BC41" s="153"/>
      <c r="BD41" s="153"/>
      <c r="BE41" s="153"/>
      <c r="BF41" s="153"/>
      <c r="BG41" s="153"/>
      <c r="BH41" s="153"/>
    </row>
    <row r="42" spans="1:60" ht="22.5" outlineLevel="1" x14ac:dyDescent="0.2">
      <c r="A42" s="154"/>
      <c r="B42" s="161"/>
      <c r="C42" s="251" t="s">
        <v>131</v>
      </c>
      <c r="D42" s="252"/>
      <c r="E42" s="253"/>
      <c r="F42" s="254"/>
      <c r="G42" s="255"/>
      <c r="H42" s="172"/>
      <c r="I42" s="172"/>
      <c r="J42" s="172"/>
      <c r="K42" s="172"/>
      <c r="L42" s="172"/>
      <c r="M42" s="172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103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6" t="str">
        <f>C42</f>
        <v>Nezapažené s naložením na dopravní prostředek, odvozem a uložením na skládku, bez poplatku za skládku.</v>
      </c>
      <c r="BB42" s="153"/>
      <c r="BC42" s="153"/>
      <c r="BD42" s="153"/>
      <c r="BE42" s="153"/>
      <c r="BF42" s="153"/>
      <c r="BG42" s="153"/>
      <c r="BH42" s="153"/>
    </row>
    <row r="43" spans="1:60" ht="22.5" outlineLevel="1" x14ac:dyDescent="0.2">
      <c r="A43" s="154"/>
      <c r="B43" s="161"/>
      <c r="C43" s="193" t="s">
        <v>147</v>
      </c>
      <c r="D43" s="165"/>
      <c r="E43" s="169">
        <v>42.84</v>
      </c>
      <c r="F43" s="172"/>
      <c r="G43" s="172"/>
      <c r="H43" s="172"/>
      <c r="I43" s="172"/>
      <c r="J43" s="172"/>
      <c r="K43" s="172"/>
      <c r="L43" s="172"/>
      <c r="M43" s="172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104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>
        <v>13</v>
      </c>
      <c r="B44" s="161" t="s">
        <v>133</v>
      </c>
      <c r="C44" s="192" t="s">
        <v>134</v>
      </c>
      <c r="D44" s="163" t="s">
        <v>125</v>
      </c>
      <c r="E44" s="168">
        <v>21.42</v>
      </c>
      <c r="F44" s="171"/>
      <c r="G44" s="172">
        <f>ROUND(E44*F44,2)</f>
        <v>0</v>
      </c>
      <c r="H44" s="171"/>
      <c r="I44" s="172">
        <f>ROUND(E44*H44,2)</f>
        <v>0</v>
      </c>
      <c r="J44" s="171"/>
      <c r="K44" s="172">
        <f>ROUND(E44*J44,2)</f>
        <v>0</v>
      </c>
      <c r="L44" s="172">
        <v>21</v>
      </c>
      <c r="M44" s="172">
        <f>G44*(1+L44/100)</f>
        <v>0</v>
      </c>
      <c r="N44" s="163">
        <v>0</v>
      </c>
      <c r="O44" s="163">
        <f>ROUND(E44*N44,5)</f>
        <v>0</v>
      </c>
      <c r="P44" s="163">
        <v>0</v>
      </c>
      <c r="Q44" s="163">
        <f>ROUND(E44*P44,5)</f>
        <v>0</v>
      </c>
      <c r="R44" s="163"/>
      <c r="S44" s="163"/>
      <c r="T44" s="164">
        <v>5.8000000000000003E-2</v>
      </c>
      <c r="U44" s="163">
        <f>ROUND(E44*T44,2)</f>
        <v>1.24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112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/>
      <c r="B45" s="161"/>
      <c r="C45" s="251" t="s">
        <v>146</v>
      </c>
      <c r="D45" s="252"/>
      <c r="E45" s="253"/>
      <c r="F45" s="254"/>
      <c r="G45" s="255"/>
      <c r="H45" s="172"/>
      <c r="I45" s="172"/>
      <c r="J45" s="172"/>
      <c r="K45" s="172"/>
      <c r="L45" s="172"/>
      <c r="M45" s="172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103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6" t="str">
        <f>C45</f>
        <v>Realizace po dohodě se zástupcem investora při nevyhovující únosnosti zemní pláně.</v>
      </c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/>
      <c r="B46" s="161"/>
      <c r="C46" s="193" t="s">
        <v>148</v>
      </c>
      <c r="D46" s="165"/>
      <c r="E46" s="169">
        <v>21.42</v>
      </c>
      <c r="F46" s="172"/>
      <c r="G46" s="172"/>
      <c r="H46" s="172"/>
      <c r="I46" s="172"/>
      <c r="J46" s="172"/>
      <c r="K46" s="172"/>
      <c r="L46" s="172"/>
      <c r="M46" s="172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104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54">
        <v>14</v>
      </c>
      <c r="B47" s="161" t="s">
        <v>140</v>
      </c>
      <c r="C47" s="192" t="s">
        <v>141</v>
      </c>
      <c r="D47" s="163" t="s">
        <v>125</v>
      </c>
      <c r="E47" s="168">
        <v>42.84</v>
      </c>
      <c r="F47" s="171"/>
      <c r="G47" s="172">
        <f>ROUND(E47*F47,2)</f>
        <v>0</v>
      </c>
      <c r="H47" s="171"/>
      <c r="I47" s="172">
        <f>ROUND(E47*H47,2)</f>
        <v>0</v>
      </c>
      <c r="J47" s="171"/>
      <c r="K47" s="172">
        <f>ROUND(E47*J47,2)</f>
        <v>0</v>
      </c>
      <c r="L47" s="172">
        <v>21</v>
      </c>
      <c r="M47" s="172">
        <f>G47*(1+L47/100)</f>
        <v>0</v>
      </c>
      <c r="N47" s="163">
        <v>0</v>
      </c>
      <c r="O47" s="163">
        <f>ROUND(E47*N47,5)</f>
        <v>0</v>
      </c>
      <c r="P47" s="163">
        <v>0</v>
      </c>
      <c r="Q47" s="163">
        <f>ROUND(E47*P47,5)</f>
        <v>0</v>
      </c>
      <c r="R47" s="163"/>
      <c r="S47" s="163"/>
      <c r="T47" s="164">
        <v>0</v>
      </c>
      <c r="U47" s="163">
        <f>ROUND(E47*T47,2)</f>
        <v>0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101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/>
      <c r="B48" s="161"/>
      <c r="C48" s="251" t="s">
        <v>146</v>
      </c>
      <c r="D48" s="252"/>
      <c r="E48" s="253"/>
      <c r="F48" s="254"/>
      <c r="G48" s="255"/>
      <c r="H48" s="172"/>
      <c r="I48" s="172"/>
      <c r="J48" s="172"/>
      <c r="K48" s="172"/>
      <c r="L48" s="172"/>
      <c r="M48" s="172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103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6" t="str">
        <f>C48</f>
        <v>Realizace po dohodě se zástupcem investora při nevyhovující únosnosti zemní pláně.</v>
      </c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/>
      <c r="B49" s="161"/>
      <c r="C49" s="193" t="s">
        <v>257</v>
      </c>
      <c r="D49" s="165"/>
      <c r="E49" s="169">
        <v>42.84</v>
      </c>
      <c r="F49" s="172"/>
      <c r="G49" s="172"/>
      <c r="H49" s="172"/>
      <c r="I49" s="172"/>
      <c r="J49" s="172"/>
      <c r="K49" s="172"/>
      <c r="L49" s="172"/>
      <c r="M49" s="172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104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>
        <v>15</v>
      </c>
      <c r="B50" s="161" t="s">
        <v>142</v>
      </c>
      <c r="C50" s="192" t="s">
        <v>143</v>
      </c>
      <c r="D50" s="163" t="s">
        <v>144</v>
      </c>
      <c r="E50" s="168">
        <v>74.97</v>
      </c>
      <c r="F50" s="171"/>
      <c r="G50" s="172">
        <f>ROUND(E50*F50,2)</f>
        <v>0</v>
      </c>
      <c r="H50" s="171"/>
      <c r="I50" s="172">
        <f>ROUND(E50*H50,2)</f>
        <v>0</v>
      </c>
      <c r="J50" s="171"/>
      <c r="K50" s="172">
        <f>ROUND(E50*J50,2)</f>
        <v>0</v>
      </c>
      <c r="L50" s="172">
        <v>21</v>
      </c>
      <c r="M50" s="172">
        <f>G50*(1+L50/100)</f>
        <v>0</v>
      </c>
      <c r="N50" s="163">
        <v>0</v>
      </c>
      <c r="O50" s="163">
        <f>ROUND(E50*N50,5)</f>
        <v>0</v>
      </c>
      <c r="P50" s="163">
        <v>0</v>
      </c>
      <c r="Q50" s="163">
        <f>ROUND(E50*P50,5)</f>
        <v>0</v>
      </c>
      <c r="R50" s="163"/>
      <c r="S50" s="163"/>
      <c r="T50" s="164">
        <v>0</v>
      </c>
      <c r="U50" s="163">
        <f>ROUND(E50*T50,2)</f>
        <v>0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112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/>
      <c r="B51" s="161"/>
      <c r="C51" s="251" t="s">
        <v>146</v>
      </c>
      <c r="D51" s="252"/>
      <c r="E51" s="253"/>
      <c r="F51" s="254"/>
      <c r="G51" s="255"/>
      <c r="H51" s="172"/>
      <c r="I51" s="172"/>
      <c r="J51" s="172"/>
      <c r="K51" s="172"/>
      <c r="L51" s="172"/>
      <c r="M51" s="172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103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6" t="str">
        <f>C51</f>
        <v>Realizace po dohodě se zástupcem investora při nevyhovující únosnosti zemní pláně.</v>
      </c>
      <c r="BB51" s="153"/>
      <c r="BC51" s="153"/>
      <c r="BD51" s="153"/>
      <c r="BE51" s="153"/>
      <c r="BF51" s="153"/>
      <c r="BG51" s="153"/>
      <c r="BH51" s="153"/>
    </row>
    <row r="52" spans="1:60" ht="22.5" outlineLevel="1" x14ac:dyDescent="0.2">
      <c r="A52" s="154"/>
      <c r="B52" s="161"/>
      <c r="C52" s="193" t="s">
        <v>149</v>
      </c>
      <c r="D52" s="165"/>
      <c r="E52" s="169">
        <v>74.97</v>
      </c>
      <c r="F52" s="172"/>
      <c r="G52" s="172"/>
      <c r="H52" s="172"/>
      <c r="I52" s="172"/>
      <c r="J52" s="172"/>
      <c r="K52" s="172"/>
      <c r="L52" s="172"/>
      <c r="M52" s="172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104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>
        <v>16</v>
      </c>
      <c r="B53" s="161" t="s">
        <v>150</v>
      </c>
      <c r="C53" s="192" t="s">
        <v>151</v>
      </c>
      <c r="D53" s="163" t="s">
        <v>107</v>
      </c>
      <c r="E53" s="168">
        <v>357</v>
      </c>
      <c r="F53" s="171"/>
      <c r="G53" s="172">
        <f>ROUND(E53*F53,2)</f>
        <v>0</v>
      </c>
      <c r="H53" s="171"/>
      <c r="I53" s="172">
        <f>ROUND(E53*H53,2)</f>
        <v>0</v>
      </c>
      <c r="J53" s="171"/>
      <c r="K53" s="172">
        <f>ROUND(E53*J53,2)</f>
        <v>0</v>
      </c>
      <c r="L53" s="172">
        <v>21</v>
      </c>
      <c r="M53" s="172">
        <f>G53*(1+L53/100)</f>
        <v>0</v>
      </c>
      <c r="N53" s="163">
        <v>0</v>
      </c>
      <c r="O53" s="163">
        <f>ROUND(E53*N53,5)</f>
        <v>0</v>
      </c>
      <c r="P53" s="163">
        <v>0</v>
      </c>
      <c r="Q53" s="163">
        <f>ROUND(E53*P53,5)</f>
        <v>0</v>
      </c>
      <c r="R53" s="163"/>
      <c r="S53" s="163"/>
      <c r="T53" s="164">
        <v>1.7999999999999999E-2</v>
      </c>
      <c r="U53" s="163">
        <f>ROUND(E53*T53,2)</f>
        <v>6.43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112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1"/>
      <c r="C54" s="251" t="s">
        <v>152</v>
      </c>
      <c r="D54" s="252"/>
      <c r="E54" s="253"/>
      <c r="F54" s="254"/>
      <c r="G54" s="255"/>
      <c r="H54" s="172"/>
      <c r="I54" s="172"/>
      <c r="J54" s="172"/>
      <c r="K54" s="172"/>
      <c r="L54" s="172"/>
      <c r="M54" s="172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103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6" t="str">
        <f>C54</f>
        <v>Vyrovnáním výškových rozdílů.</v>
      </c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/>
      <c r="B55" s="161"/>
      <c r="C55" s="193" t="s">
        <v>153</v>
      </c>
      <c r="D55" s="165"/>
      <c r="E55" s="169">
        <v>357</v>
      </c>
      <c r="F55" s="172"/>
      <c r="G55" s="172"/>
      <c r="H55" s="172"/>
      <c r="I55" s="172"/>
      <c r="J55" s="172"/>
      <c r="K55" s="172"/>
      <c r="L55" s="172"/>
      <c r="M55" s="172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104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>
        <v>17</v>
      </c>
      <c r="B56" s="161" t="s">
        <v>154</v>
      </c>
      <c r="C56" s="192" t="s">
        <v>155</v>
      </c>
      <c r="D56" s="163" t="s">
        <v>107</v>
      </c>
      <c r="E56" s="168">
        <v>526</v>
      </c>
      <c r="F56" s="171"/>
      <c r="G56" s="172">
        <f>ROUND(E56*F56,2)</f>
        <v>0</v>
      </c>
      <c r="H56" s="171"/>
      <c r="I56" s="172">
        <f>ROUND(E56*H56,2)</f>
        <v>0</v>
      </c>
      <c r="J56" s="171"/>
      <c r="K56" s="172">
        <f>ROUND(E56*J56,2)</f>
        <v>0</v>
      </c>
      <c r="L56" s="172">
        <v>21</v>
      </c>
      <c r="M56" s="172">
        <f>G56*(1+L56/100)</f>
        <v>0</v>
      </c>
      <c r="N56" s="163">
        <v>0</v>
      </c>
      <c r="O56" s="163">
        <f>ROUND(E56*N56,5)</f>
        <v>0</v>
      </c>
      <c r="P56" s="163">
        <v>0</v>
      </c>
      <c r="Q56" s="163">
        <f>ROUND(E56*P56,5)</f>
        <v>0</v>
      </c>
      <c r="R56" s="163"/>
      <c r="S56" s="163"/>
      <c r="T56" s="164">
        <v>0.153</v>
      </c>
      <c r="U56" s="163">
        <f>ROUND(E56*T56,2)</f>
        <v>80.48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112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/>
      <c r="B57" s="161"/>
      <c r="C57" s="251" t="s">
        <v>156</v>
      </c>
      <c r="D57" s="252"/>
      <c r="E57" s="253"/>
      <c r="F57" s="254"/>
      <c r="G57" s="255"/>
      <c r="H57" s="172"/>
      <c r="I57" s="172"/>
      <c r="J57" s="172"/>
      <c r="K57" s="172"/>
      <c r="L57" s="172"/>
      <c r="M57" s="172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103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6" t="str">
        <f>C57</f>
        <v>Plošná úprava terénu s urovnáním povrchu, bez doplnění ornice, v hornině 1 až 4.</v>
      </c>
      <c r="BB57" s="153"/>
      <c r="BC57" s="153"/>
      <c r="BD57" s="153"/>
      <c r="BE57" s="153"/>
      <c r="BF57" s="153"/>
      <c r="BG57" s="153"/>
      <c r="BH57" s="153"/>
    </row>
    <row r="58" spans="1:60" ht="33.75" outlineLevel="1" x14ac:dyDescent="0.2">
      <c r="A58" s="154"/>
      <c r="B58" s="161"/>
      <c r="C58" s="193" t="s">
        <v>157</v>
      </c>
      <c r="D58" s="165"/>
      <c r="E58" s="169">
        <v>526</v>
      </c>
      <c r="F58" s="172"/>
      <c r="G58" s="172"/>
      <c r="H58" s="172"/>
      <c r="I58" s="172"/>
      <c r="J58" s="172"/>
      <c r="K58" s="172"/>
      <c r="L58" s="172"/>
      <c r="M58" s="172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104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>
        <v>18</v>
      </c>
      <c r="B59" s="161" t="s">
        <v>158</v>
      </c>
      <c r="C59" s="192" t="s">
        <v>159</v>
      </c>
      <c r="D59" s="163" t="s">
        <v>107</v>
      </c>
      <c r="E59" s="168">
        <v>526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21</v>
      </c>
      <c r="M59" s="172">
        <f>G59*(1+L59/100)</f>
        <v>0</v>
      </c>
      <c r="N59" s="163">
        <v>3.0000000000000001E-5</v>
      </c>
      <c r="O59" s="163">
        <f>ROUND(E59*N59,5)</f>
        <v>1.5779999999999999E-2</v>
      </c>
      <c r="P59" s="163">
        <v>0</v>
      </c>
      <c r="Q59" s="163">
        <f>ROUND(E59*P59,5)</f>
        <v>0</v>
      </c>
      <c r="R59" s="163"/>
      <c r="S59" s="163"/>
      <c r="T59" s="164">
        <v>0.06</v>
      </c>
      <c r="U59" s="163">
        <f>ROUND(E59*T59,2)</f>
        <v>31.56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101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/>
      <c r="B60" s="161"/>
      <c r="C60" s="251" t="s">
        <v>160</v>
      </c>
      <c r="D60" s="252"/>
      <c r="E60" s="253"/>
      <c r="F60" s="254"/>
      <c r="G60" s="255"/>
      <c r="H60" s="172"/>
      <c r="I60" s="172"/>
      <c r="J60" s="172"/>
      <c r="K60" s="172"/>
      <c r="L60" s="172"/>
      <c r="M60" s="172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103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6" t="str">
        <f>C60</f>
        <v>Založení trávníku v rovině nebo ve svahu do 1 : 5.</v>
      </c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/>
      <c r="B61" s="161"/>
      <c r="C61" s="193" t="s">
        <v>161</v>
      </c>
      <c r="D61" s="165"/>
      <c r="E61" s="169">
        <v>526</v>
      </c>
      <c r="F61" s="172"/>
      <c r="G61" s="172"/>
      <c r="H61" s="172"/>
      <c r="I61" s="172"/>
      <c r="J61" s="172"/>
      <c r="K61" s="172"/>
      <c r="L61" s="172"/>
      <c r="M61" s="172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104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ht="33.75" outlineLevel="1" x14ac:dyDescent="0.2">
      <c r="A62" s="154">
        <v>19</v>
      </c>
      <c r="B62" s="161" t="s">
        <v>162</v>
      </c>
      <c r="C62" s="192" t="s">
        <v>259</v>
      </c>
      <c r="D62" s="163" t="s">
        <v>111</v>
      </c>
      <c r="E62" s="168">
        <v>250</v>
      </c>
      <c r="F62" s="171"/>
      <c r="G62" s="172">
        <f>ROUND(E62*F62,2)</f>
        <v>0</v>
      </c>
      <c r="H62" s="171"/>
      <c r="I62" s="172">
        <f>ROUND(E62*H62,2)</f>
        <v>0</v>
      </c>
      <c r="J62" s="171"/>
      <c r="K62" s="172">
        <f>ROUND(E62*J62,2)</f>
        <v>0</v>
      </c>
      <c r="L62" s="172">
        <v>21</v>
      </c>
      <c r="M62" s="172">
        <f>G62*(1+L62/100)</f>
        <v>0</v>
      </c>
      <c r="N62" s="163">
        <v>0</v>
      </c>
      <c r="O62" s="163">
        <f>ROUND(E62*N62,5)</f>
        <v>0</v>
      </c>
      <c r="P62" s="163">
        <v>0</v>
      </c>
      <c r="Q62" s="163">
        <f>ROUND(E62*P62,5)</f>
        <v>0</v>
      </c>
      <c r="R62" s="163"/>
      <c r="S62" s="163"/>
      <c r="T62" s="164">
        <v>0</v>
      </c>
      <c r="U62" s="163">
        <f>ROUND(E62*T62,2)</f>
        <v>0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112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x14ac:dyDescent="0.2">
      <c r="A63" s="155" t="s">
        <v>96</v>
      </c>
      <c r="B63" s="162" t="s">
        <v>59</v>
      </c>
      <c r="C63" s="194" t="s">
        <v>60</v>
      </c>
      <c r="D63" s="166"/>
      <c r="E63" s="170"/>
      <c r="F63" s="173"/>
      <c r="G63" s="173">
        <f>SUMIF(AE64:AE66,"&lt;&gt;NOR",G64:G66)</f>
        <v>0</v>
      </c>
      <c r="H63" s="173"/>
      <c r="I63" s="173">
        <f>SUM(I64:I66)</f>
        <v>0</v>
      </c>
      <c r="J63" s="173"/>
      <c r="K63" s="173">
        <f>SUM(K64:K66)</f>
        <v>0</v>
      </c>
      <c r="L63" s="173"/>
      <c r="M63" s="173">
        <f>SUM(M64:M66)</f>
        <v>0</v>
      </c>
      <c r="N63" s="166"/>
      <c r="O63" s="166">
        <f>SUM(O64:O66)</f>
        <v>85.555959999999999</v>
      </c>
      <c r="P63" s="166"/>
      <c r="Q63" s="166">
        <f>SUM(Q64:Q66)</f>
        <v>0</v>
      </c>
      <c r="R63" s="166"/>
      <c r="S63" s="166"/>
      <c r="T63" s="167"/>
      <c r="U63" s="166">
        <f>SUM(U64:U66)</f>
        <v>153.63999999999999</v>
      </c>
      <c r="AE63" t="s">
        <v>97</v>
      </c>
    </row>
    <row r="64" spans="1:60" ht="22.5" outlineLevel="1" x14ac:dyDescent="0.2">
      <c r="A64" s="154">
        <v>20</v>
      </c>
      <c r="B64" s="161" t="s">
        <v>163</v>
      </c>
      <c r="C64" s="192" t="s">
        <v>164</v>
      </c>
      <c r="D64" s="163" t="s">
        <v>111</v>
      </c>
      <c r="E64" s="168">
        <v>196</v>
      </c>
      <c r="F64" s="171"/>
      <c r="G64" s="172">
        <f>ROUND(E64*F64,2)</f>
        <v>0</v>
      </c>
      <c r="H64" s="171"/>
      <c r="I64" s="172">
        <f>ROUND(E64*H64,2)</f>
        <v>0</v>
      </c>
      <c r="J64" s="171"/>
      <c r="K64" s="172">
        <f>ROUND(E64*J64,2)</f>
        <v>0</v>
      </c>
      <c r="L64" s="172">
        <v>21</v>
      </c>
      <c r="M64" s="172">
        <f>G64*(1+L64/100)</f>
        <v>0</v>
      </c>
      <c r="N64" s="163">
        <v>0.43651000000000001</v>
      </c>
      <c r="O64" s="163">
        <f>ROUND(E64*N64,5)</f>
        <v>85.555959999999999</v>
      </c>
      <c r="P64" s="163">
        <v>0</v>
      </c>
      <c r="Q64" s="163">
        <f>ROUND(E64*P64,5)</f>
        <v>0</v>
      </c>
      <c r="R64" s="163"/>
      <c r="S64" s="163"/>
      <c r="T64" s="164">
        <v>0.78386</v>
      </c>
      <c r="U64" s="163">
        <f>ROUND(E64*T64,2)</f>
        <v>153.63999999999999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101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/>
      <c r="B65" s="161"/>
      <c r="C65" s="251" t="s">
        <v>165</v>
      </c>
      <c r="D65" s="252"/>
      <c r="E65" s="253"/>
      <c r="F65" s="254"/>
      <c r="G65" s="255"/>
      <c r="H65" s="172"/>
      <c r="I65" s="172"/>
      <c r="J65" s="172"/>
      <c r="K65" s="172"/>
      <c r="L65" s="172"/>
      <c r="M65" s="172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103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6" t="str">
        <f>C65</f>
        <v>Trativody z drenážních trubek, včetně lože ze štěrkopísku a obsypu z z kameniva, bez výkopu rýhy.</v>
      </c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1"/>
      <c r="C66" s="193" t="s">
        <v>166</v>
      </c>
      <c r="D66" s="165"/>
      <c r="E66" s="169">
        <v>196</v>
      </c>
      <c r="F66" s="172"/>
      <c r="G66" s="172"/>
      <c r="H66" s="172"/>
      <c r="I66" s="172"/>
      <c r="J66" s="172"/>
      <c r="K66" s="172"/>
      <c r="L66" s="172"/>
      <c r="M66" s="172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104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x14ac:dyDescent="0.2">
      <c r="A67" s="155" t="s">
        <v>96</v>
      </c>
      <c r="B67" s="162" t="s">
        <v>61</v>
      </c>
      <c r="C67" s="194" t="s">
        <v>62</v>
      </c>
      <c r="D67" s="166"/>
      <c r="E67" s="170"/>
      <c r="F67" s="173"/>
      <c r="G67" s="173">
        <f>SUMIF(AE68:AE99,"&lt;&gt;NOR",G68:G99)</f>
        <v>0</v>
      </c>
      <c r="H67" s="173"/>
      <c r="I67" s="173">
        <f>SUM(I68:I99)</f>
        <v>0</v>
      </c>
      <c r="J67" s="173"/>
      <c r="K67" s="173">
        <f>SUM(K68:K99)</f>
        <v>0</v>
      </c>
      <c r="L67" s="173"/>
      <c r="M67" s="173">
        <f>SUM(M68:M99)</f>
        <v>0</v>
      </c>
      <c r="N67" s="166"/>
      <c r="O67" s="166">
        <f>SUM(O68:O99)</f>
        <v>328.82514999999995</v>
      </c>
      <c r="P67" s="166"/>
      <c r="Q67" s="166">
        <f>SUM(Q68:Q99)</f>
        <v>0</v>
      </c>
      <c r="R67" s="166"/>
      <c r="S67" s="166"/>
      <c r="T67" s="167"/>
      <c r="U67" s="166">
        <f>SUM(U68:U99)</f>
        <v>190.84</v>
      </c>
      <c r="AE67" t="s">
        <v>97</v>
      </c>
    </row>
    <row r="68" spans="1:60" ht="22.5" outlineLevel="1" x14ac:dyDescent="0.2">
      <c r="A68" s="154">
        <v>21</v>
      </c>
      <c r="B68" s="161" t="s">
        <v>167</v>
      </c>
      <c r="C68" s="192" t="s">
        <v>168</v>
      </c>
      <c r="D68" s="163" t="s">
        <v>107</v>
      </c>
      <c r="E68" s="168">
        <v>357</v>
      </c>
      <c r="F68" s="171"/>
      <c r="G68" s="172">
        <f>ROUND(E68*F68,2)</f>
        <v>0</v>
      </c>
      <c r="H68" s="171"/>
      <c r="I68" s="172">
        <f>ROUND(E68*H68,2)</f>
        <v>0</v>
      </c>
      <c r="J68" s="171"/>
      <c r="K68" s="172">
        <f>ROUND(E68*J68,2)</f>
        <v>0</v>
      </c>
      <c r="L68" s="172">
        <v>21</v>
      </c>
      <c r="M68" s="172">
        <f>G68*(1+L68/100)</f>
        <v>0</v>
      </c>
      <c r="N68" s="163">
        <v>0.30651</v>
      </c>
      <c r="O68" s="163">
        <f>ROUND(E68*N68,5)</f>
        <v>109.42407</v>
      </c>
      <c r="P68" s="163">
        <v>0</v>
      </c>
      <c r="Q68" s="163">
        <f>ROUND(E68*P68,5)</f>
        <v>0</v>
      </c>
      <c r="R68" s="163"/>
      <c r="S68" s="163"/>
      <c r="T68" s="164">
        <v>2.5000000000000001E-2</v>
      </c>
      <c r="U68" s="163">
        <f>ROUND(E68*T68,2)</f>
        <v>8.93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112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/>
      <c r="B69" s="161"/>
      <c r="C69" s="251" t="s">
        <v>146</v>
      </c>
      <c r="D69" s="252"/>
      <c r="E69" s="253"/>
      <c r="F69" s="254"/>
      <c r="G69" s="255"/>
      <c r="H69" s="172"/>
      <c r="I69" s="172"/>
      <c r="J69" s="172"/>
      <c r="K69" s="172"/>
      <c r="L69" s="172"/>
      <c r="M69" s="172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103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6" t="str">
        <f>C69</f>
        <v>Realizace po dohodě se zástupcem investora při nevyhovující únosnosti zemní pláně.</v>
      </c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1"/>
      <c r="C70" s="251" t="s">
        <v>169</v>
      </c>
      <c r="D70" s="252"/>
      <c r="E70" s="253"/>
      <c r="F70" s="254"/>
      <c r="G70" s="255"/>
      <c r="H70" s="172"/>
      <c r="I70" s="172"/>
      <c r="J70" s="172"/>
      <c r="K70" s="172"/>
      <c r="L70" s="172"/>
      <c r="M70" s="172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103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6" t="str">
        <f>C70</f>
        <v>Bez dilatačních spár, s rozprostřením a zhutněním.</v>
      </c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/>
      <c r="B71" s="161"/>
      <c r="C71" s="193" t="s">
        <v>170</v>
      </c>
      <c r="D71" s="165"/>
      <c r="E71" s="169">
        <v>357</v>
      </c>
      <c r="F71" s="172"/>
      <c r="G71" s="172"/>
      <c r="H71" s="172"/>
      <c r="I71" s="172"/>
      <c r="J71" s="172"/>
      <c r="K71" s="172"/>
      <c r="L71" s="172"/>
      <c r="M71" s="172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104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ht="22.5" outlineLevel="1" x14ac:dyDescent="0.2">
      <c r="A72" s="154">
        <v>22</v>
      </c>
      <c r="B72" s="161" t="s">
        <v>171</v>
      </c>
      <c r="C72" s="192" t="s">
        <v>172</v>
      </c>
      <c r="D72" s="163" t="s">
        <v>107</v>
      </c>
      <c r="E72" s="168">
        <v>24.5</v>
      </c>
      <c r="F72" s="171"/>
      <c r="G72" s="172">
        <f>ROUND(E72*F72,2)</f>
        <v>0</v>
      </c>
      <c r="H72" s="171"/>
      <c r="I72" s="172">
        <f>ROUND(E72*H72,2)</f>
        <v>0</v>
      </c>
      <c r="J72" s="171"/>
      <c r="K72" s="172">
        <f>ROUND(E72*J72,2)</f>
        <v>0</v>
      </c>
      <c r="L72" s="172">
        <v>21</v>
      </c>
      <c r="M72" s="172">
        <f>G72*(1+L72/100)</f>
        <v>0</v>
      </c>
      <c r="N72" s="163">
        <v>0.378</v>
      </c>
      <c r="O72" s="163">
        <f>ROUND(E72*N72,5)</f>
        <v>9.2609999999999992</v>
      </c>
      <c r="P72" s="163">
        <v>0</v>
      </c>
      <c r="Q72" s="163">
        <f>ROUND(E72*P72,5)</f>
        <v>0</v>
      </c>
      <c r="R72" s="163"/>
      <c r="S72" s="163"/>
      <c r="T72" s="164">
        <v>2.5999999999999999E-2</v>
      </c>
      <c r="U72" s="163">
        <f>ROUND(E72*T72,2)</f>
        <v>0.64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112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/>
      <c r="B73" s="161"/>
      <c r="C73" s="193" t="s">
        <v>173</v>
      </c>
      <c r="D73" s="165"/>
      <c r="E73" s="169"/>
      <c r="F73" s="172"/>
      <c r="G73" s="172"/>
      <c r="H73" s="172"/>
      <c r="I73" s="172"/>
      <c r="J73" s="172"/>
      <c r="K73" s="172"/>
      <c r="L73" s="172"/>
      <c r="M73" s="172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104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ht="22.5" outlineLevel="1" x14ac:dyDescent="0.2">
      <c r="A74" s="154">
        <v>23</v>
      </c>
      <c r="B74" s="161" t="s">
        <v>174</v>
      </c>
      <c r="C74" s="192" t="s">
        <v>175</v>
      </c>
      <c r="D74" s="163" t="s">
        <v>107</v>
      </c>
      <c r="E74" s="168">
        <v>357</v>
      </c>
      <c r="F74" s="171"/>
      <c r="G74" s="172">
        <f>ROUND(E74*F74,2)</f>
        <v>0</v>
      </c>
      <c r="H74" s="171"/>
      <c r="I74" s="172">
        <f>ROUND(E74*H74,2)</f>
        <v>0</v>
      </c>
      <c r="J74" s="171"/>
      <c r="K74" s="172">
        <f>ROUND(E74*J74,2)</f>
        <v>0</v>
      </c>
      <c r="L74" s="172">
        <v>21</v>
      </c>
      <c r="M74" s="172">
        <f>G74*(1+L74/100)</f>
        <v>0</v>
      </c>
      <c r="N74" s="163">
        <v>0.378</v>
      </c>
      <c r="O74" s="163">
        <f>ROUND(E74*N74,5)</f>
        <v>134.946</v>
      </c>
      <c r="P74" s="163">
        <v>0</v>
      </c>
      <c r="Q74" s="163">
        <f>ROUND(E74*P74,5)</f>
        <v>0</v>
      </c>
      <c r="R74" s="163"/>
      <c r="S74" s="163"/>
      <c r="T74" s="164">
        <v>2.5999999999999999E-2</v>
      </c>
      <c r="U74" s="163">
        <f>ROUND(E74*T74,2)</f>
        <v>9.2799999999999994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112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/>
      <c r="B75" s="161"/>
      <c r="C75" s="193" t="s">
        <v>176</v>
      </c>
      <c r="D75" s="165"/>
      <c r="E75" s="169">
        <v>332.5</v>
      </c>
      <c r="F75" s="172"/>
      <c r="G75" s="172"/>
      <c r="H75" s="172"/>
      <c r="I75" s="172"/>
      <c r="J75" s="172"/>
      <c r="K75" s="172"/>
      <c r="L75" s="172"/>
      <c r="M75" s="172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104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/>
      <c r="B76" s="161"/>
      <c r="C76" s="193" t="s">
        <v>177</v>
      </c>
      <c r="D76" s="165"/>
      <c r="E76" s="169">
        <v>24.5</v>
      </c>
      <c r="F76" s="172"/>
      <c r="G76" s="172"/>
      <c r="H76" s="172"/>
      <c r="I76" s="172"/>
      <c r="J76" s="172"/>
      <c r="K76" s="172"/>
      <c r="L76" s="172"/>
      <c r="M76" s="172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104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>
        <v>24</v>
      </c>
      <c r="B77" s="161" t="s">
        <v>178</v>
      </c>
      <c r="C77" s="192" t="s">
        <v>179</v>
      </c>
      <c r="D77" s="163" t="s">
        <v>107</v>
      </c>
      <c r="E77" s="168">
        <v>332.5</v>
      </c>
      <c r="F77" s="171"/>
      <c r="G77" s="172">
        <f>ROUND(E77*F77,2)</f>
        <v>0</v>
      </c>
      <c r="H77" s="171"/>
      <c r="I77" s="172">
        <f>ROUND(E77*H77,2)</f>
        <v>0</v>
      </c>
      <c r="J77" s="171"/>
      <c r="K77" s="172">
        <f>ROUND(E77*J77,2)</f>
        <v>0</v>
      </c>
      <c r="L77" s="172">
        <v>21</v>
      </c>
      <c r="M77" s="172">
        <f>G77*(1+L77/100)</f>
        <v>0</v>
      </c>
      <c r="N77" s="163">
        <v>5.5449999999999999E-2</v>
      </c>
      <c r="O77" s="163">
        <f>ROUND(E77*N77,5)</f>
        <v>18.43713</v>
      </c>
      <c r="P77" s="163">
        <v>0</v>
      </c>
      <c r="Q77" s="163">
        <f>ROUND(E77*P77,5)</f>
        <v>0</v>
      </c>
      <c r="R77" s="163"/>
      <c r="S77" s="163"/>
      <c r="T77" s="164">
        <v>0.442</v>
      </c>
      <c r="U77" s="163">
        <f>ROUND(E77*T77,2)</f>
        <v>146.97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112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ht="22.5" outlineLevel="1" x14ac:dyDescent="0.2">
      <c r="A78" s="154"/>
      <c r="B78" s="161"/>
      <c r="C78" s="251" t="s">
        <v>180</v>
      </c>
      <c r="D78" s="252"/>
      <c r="E78" s="253"/>
      <c r="F78" s="254"/>
      <c r="G78" s="255"/>
      <c r="H78" s="172"/>
      <c r="I78" s="172"/>
      <c r="J78" s="172"/>
      <c r="K78" s="172"/>
      <c r="L78" s="172"/>
      <c r="M78" s="172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103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6" t="str">
        <f>C78</f>
        <v>S provedením lože z kameniva drceného, s vyplněním spár, s dvojitým hutněním vibrováním, a se smetením přebytečného materiálu na krajnici. S dodáním hmot pro lože a výplň spár.</v>
      </c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/>
      <c r="B79" s="161"/>
      <c r="C79" s="193" t="s">
        <v>181</v>
      </c>
      <c r="D79" s="165"/>
      <c r="E79" s="169">
        <v>321</v>
      </c>
      <c r="F79" s="172"/>
      <c r="G79" s="172"/>
      <c r="H79" s="172"/>
      <c r="I79" s="172"/>
      <c r="J79" s="172"/>
      <c r="K79" s="172"/>
      <c r="L79" s="172"/>
      <c r="M79" s="172"/>
      <c r="N79" s="163"/>
      <c r="O79" s="163"/>
      <c r="P79" s="163"/>
      <c r="Q79" s="163"/>
      <c r="R79" s="163"/>
      <c r="S79" s="163"/>
      <c r="T79" s="164"/>
      <c r="U79" s="163"/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104</v>
      </c>
      <c r="AF79" s="153">
        <v>0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/>
      <c r="B80" s="161"/>
      <c r="C80" s="193" t="s">
        <v>182</v>
      </c>
      <c r="D80" s="165"/>
      <c r="E80" s="169">
        <v>11.5</v>
      </c>
      <c r="F80" s="172"/>
      <c r="G80" s="172"/>
      <c r="H80" s="172"/>
      <c r="I80" s="172"/>
      <c r="J80" s="172"/>
      <c r="K80" s="172"/>
      <c r="L80" s="172"/>
      <c r="M80" s="172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104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>
        <v>25</v>
      </c>
      <c r="B81" s="161" t="s">
        <v>183</v>
      </c>
      <c r="C81" s="192" t="s">
        <v>184</v>
      </c>
      <c r="D81" s="163" t="s">
        <v>107</v>
      </c>
      <c r="E81" s="168">
        <v>321</v>
      </c>
      <c r="F81" s="171"/>
      <c r="G81" s="172">
        <f>ROUND(E81*F81,2)</f>
        <v>0</v>
      </c>
      <c r="H81" s="171"/>
      <c r="I81" s="172">
        <f>ROUND(E81*H81,2)</f>
        <v>0</v>
      </c>
      <c r="J81" s="171"/>
      <c r="K81" s="172">
        <f>ROUND(E81*J81,2)</f>
        <v>0</v>
      </c>
      <c r="L81" s="172">
        <v>21</v>
      </c>
      <c r="M81" s="172">
        <f>G81*(1+L81/100)</f>
        <v>0</v>
      </c>
      <c r="N81" s="163">
        <v>0.129</v>
      </c>
      <c r="O81" s="163">
        <f>ROUND(E81*N81,5)</f>
        <v>41.408999999999999</v>
      </c>
      <c r="P81" s="163">
        <v>0</v>
      </c>
      <c r="Q81" s="163">
        <f>ROUND(E81*P81,5)</f>
        <v>0</v>
      </c>
      <c r="R81" s="163"/>
      <c r="S81" s="163"/>
      <c r="T81" s="164">
        <v>0</v>
      </c>
      <c r="U81" s="163">
        <f>ROUND(E81*T81,2)</f>
        <v>0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185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/>
      <c r="B82" s="161"/>
      <c r="C82" s="193" t="s">
        <v>186</v>
      </c>
      <c r="D82" s="165"/>
      <c r="E82" s="169">
        <v>321</v>
      </c>
      <c r="F82" s="172"/>
      <c r="G82" s="172"/>
      <c r="H82" s="172"/>
      <c r="I82" s="172"/>
      <c r="J82" s="172"/>
      <c r="K82" s="172"/>
      <c r="L82" s="172"/>
      <c r="M82" s="172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104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ht="22.5" outlineLevel="1" x14ac:dyDescent="0.2">
      <c r="A83" s="154">
        <v>26</v>
      </c>
      <c r="B83" s="161" t="s">
        <v>187</v>
      </c>
      <c r="C83" s="192" t="s">
        <v>188</v>
      </c>
      <c r="D83" s="163" t="s">
        <v>107</v>
      </c>
      <c r="E83" s="168">
        <v>11.5</v>
      </c>
      <c r="F83" s="171"/>
      <c r="G83" s="172">
        <f>ROUND(E83*F83,2)</f>
        <v>0</v>
      </c>
      <c r="H83" s="171"/>
      <c r="I83" s="172">
        <f>ROUND(E83*H83,2)</f>
        <v>0</v>
      </c>
      <c r="J83" s="171"/>
      <c r="K83" s="172">
        <f>ROUND(E83*J83,2)</f>
        <v>0</v>
      </c>
      <c r="L83" s="172">
        <v>21</v>
      </c>
      <c r="M83" s="172">
        <f>G83*(1+L83/100)</f>
        <v>0</v>
      </c>
      <c r="N83" s="163">
        <v>0.13150000000000001</v>
      </c>
      <c r="O83" s="163">
        <f>ROUND(E83*N83,5)</f>
        <v>1.5122500000000001</v>
      </c>
      <c r="P83" s="163">
        <v>0</v>
      </c>
      <c r="Q83" s="163">
        <f>ROUND(E83*P83,5)</f>
        <v>0</v>
      </c>
      <c r="R83" s="163"/>
      <c r="S83" s="163"/>
      <c r="T83" s="164">
        <v>0</v>
      </c>
      <c r="U83" s="163">
        <f>ROUND(E83*T83,2)</f>
        <v>0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185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/>
      <c r="B84" s="161"/>
      <c r="C84" s="193" t="s">
        <v>189</v>
      </c>
      <c r="D84" s="165"/>
      <c r="E84" s="169"/>
      <c r="F84" s="172"/>
      <c r="G84" s="172"/>
      <c r="H84" s="172"/>
      <c r="I84" s="172"/>
      <c r="J84" s="172"/>
      <c r="K84" s="172"/>
      <c r="L84" s="172"/>
      <c r="M84" s="172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104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>
        <v>27</v>
      </c>
      <c r="B85" s="161" t="s">
        <v>190</v>
      </c>
      <c r="C85" s="192" t="s">
        <v>191</v>
      </c>
      <c r="D85" s="163" t="s">
        <v>107</v>
      </c>
      <c r="E85" s="168">
        <v>24.5</v>
      </c>
      <c r="F85" s="171"/>
      <c r="G85" s="172">
        <f>ROUND(E85*F85,2)</f>
        <v>0</v>
      </c>
      <c r="H85" s="171"/>
      <c r="I85" s="172">
        <f>ROUND(E85*H85,2)</f>
        <v>0</v>
      </c>
      <c r="J85" s="171"/>
      <c r="K85" s="172">
        <f>ROUND(E85*J85,2)</f>
        <v>0</v>
      </c>
      <c r="L85" s="172">
        <v>21</v>
      </c>
      <c r="M85" s="172">
        <f>G85*(1+L85/100)</f>
        <v>0</v>
      </c>
      <c r="N85" s="163">
        <v>7.3899999999999993E-2</v>
      </c>
      <c r="O85" s="163">
        <f>ROUND(E85*N85,5)</f>
        <v>1.8105500000000001</v>
      </c>
      <c r="P85" s="163">
        <v>0</v>
      </c>
      <c r="Q85" s="163">
        <f>ROUND(E85*P85,5)</f>
        <v>0</v>
      </c>
      <c r="R85" s="163"/>
      <c r="S85" s="163"/>
      <c r="T85" s="164">
        <v>0.47799999999999998</v>
      </c>
      <c r="U85" s="163">
        <f>ROUND(E85*T85,2)</f>
        <v>11.71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112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ht="22.5" outlineLevel="1" x14ac:dyDescent="0.2">
      <c r="A86" s="154"/>
      <c r="B86" s="161"/>
      <c r="C86" s="251" t="s">
        <v>180</v>
      </c>
      <c r="D86" s="252"/>
      <c r="E86" s="253"/>
      <c r="F86" s="254"/>
      <c r="G86" s="255"/>
      <c r="H86" s="172"/>
      <c r="I86" s="172"/>
      <c r="J86" s="172"/>
      <c r="K86" s="172"/>
      <c r="L86" s="172"/>
      <c r="M86" s="172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103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6" t="str">
        <f>C86</f>
        <v>S provedením lože z kameniva drceného, s vyplněním spár, s dvojitým hutněním vibrováním, a se smetením přebytečného materiálu na krajnici. S dodáním hmot pro lože a výplň spár.</v>
      </c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/>
      <c r="B87" s="161"/>
      <c r="C87" s="193" t="s">
        <v>192</v>
      </c>
      <c r="D87" s="165"/>
      <c r="E87" s="169">
        <v>13</v>
      </c>
      <c r="F87" s="172"/>
      <c r="G87" s="172"/>
      <c r="H87" s="172"/>
      <c r="I87" s="172"/>
      <c r="J87" s="172"/>
      <c r="K87" s="172"/>
      <c r="L87" s="172"/>
      <c r="M87" s="172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104</v>
      </c>
      <c r="AF87" s="153">
        <v>0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/>
      <c r="B88" s="161"/>
      <c r="C88" s="193" t="s">
        <v>193</v>
      </c>
      <c r="D88" s="165"/>
      <c r="E88" s="169"/>
      <c r="F88" s="172"/>
      <c r="G88" s="172"/>
      <c r="H88" s="172"/>
      <c r="I88" s="172"/>
      <c r="J88" s="172"/>
      <c r="K88" s="172"/>
      <c r="L88" s="172"/>
      <c r="M88" s="172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104</v>
      </c>
      <c r="AF88" s="153">
        <v>0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>
        <v>28</v>
      </c>
      <c r="B89" s="161" t="s">
        <v>194</v>
      </c>
      <c r="C89" s="192" t="s">
        <v>195</v>
      </c>
      <c r="D89" s="163" t="s">
        <v>107</v>
      </c>
      <c r="E89" s="168">
        <v>13</v>
      </c>
      <c r="F89" s="171"/>
      <c r="G89" s="172">
        <f>ROUND(E89*F89,2)</f>
        <v>0</v>
      </c>
      <c r="H89" s="171"/>
      <c r="I89" s="172">
        <f>ROUND(E89*H89,2)</f>
        <v>0</v>
      </c>
      <c r="J89" s="171"/>
      <c r="K89" s="172">
        <f>ROUND(E89*J89,2)</f>
        <v>0</v>
      </c>
      <c r="L89" s="172">
        <v>21</v>
      </c>
      <c r="M89" s="172">
        <f>G89*(1+L89/100)</f>
        <v>0</v>
      </c>
      <c r="N89" s="163">
        <v>0.17244999999999999</v>
      </c>
      <c r="O89" s="163">
        <f>ROUND(E89*N89,5)</f>
        <v>2.2418499999999999</v>
      </c>
      <c r="P89" s="163">
        <v>0</v>
      </c>
      <c r="Q89" s="163">
        <f>ROUND(E89*P89,5)</f>
        <v>0</v>
      </c>
      <c r="R89" s="163"/>
      <c r="S89" s="163"/>
      <c r="T89" s="164">
        <v>0</v>
      </c>
      <c r="U89" s="163">
        <f>ROUND(E89*T89,2)</f>
        <v>0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185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/>
      <c r="B90" s="161"/>
      <c r="C90" s="193" t="s">
        <v>196</v>
      </c>
      <c r="D90" s="165"/>
      <c r="E90" s="169">
        <v>13</v>
      </c>
      <c r="F90" s="172"/>
      <c r="G90" s="172"/>
      <c r="H90" s="172"/>
      <c r="I90" s="172"/>
      <c r="J90" s="172"/>
      <c r="K90" s="172"/>
      <c r="L90" s="172"/>
      <c r="M90" s="172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104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ht="22.5" outlineLevel="1" x14ac:dyDescent="0.2">
      <c r="A91" s="154">
        <v>29</v>
      </c>
      <c r="B91" s="161" t="s">
        <v>197</v>
      </c>
      <c r="C91" s="192" t="s">
        <v>198</v>
      </c>
      <c r="D91" s="163" t="s">
        <v>107</v>
      </c>
      <c r="E91" s="168">
        <v>11.5</v>
      </c>
      <c r="F91" s="171"/>
      <c r="G91" s="172">
        <f>ROUND(E91*F91,2)</f>
        <v>0</v>
      </c>
      <c r="H91" s="171"/>
      <c r="I91" s="172">
        <f>ROUND(E91*H91,2)</f>
        <v>0</v>
      </c>
      <c r="J91" s="171"/>
      <c r="K91" s="172">
        <f>ROUND(E91*J91,2)</f>
        <v>0</v>
      </c>
      <c r="L91" s="172">
        <v>21</v>
      </c>
      <c r="M91" s="172">
        <f>G91*(1+L91/100)</f>
        <v>0</v>
      </c>
      <c r="N91" s="163">
        <v>0.17824000000000001</v>
      </c>
      <c r="O91" s="163">
        <f>ROUND(E91*N91,5)</f>
        <v>2.04976</v>
      </c>
      <c r="P91" s="163">
        <v>0</v>
      </c>
      <c r="Q91" s="163">
        <f>ROUND(E91*P91,5)</f>
        <v>0</v>
      </c>
      <c r="R91" s="163"/>
      <c r="S91" s="163"/>
      <c r="T91" s="164">
        <v>0</v>
      </c>
      <c r="U91" s="163">
        <f>ROUND(E91*T91,2)</f>
        <v>0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185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/>
      <c r="B92" s="161"/>
      <c r="C92" s="193" t="s">
        <v>199</v>
      </c>
      <c r="D92" s="165"/>
      <c r="E92" s="169"/>
      <c r="F92" s="172"/>
      <c r="G92" s="172"/>
      <c r="H92" s="172"/>
      <c r="I92" s="172"/>
      <c r="J92" s="172"/>
      <c r="K92" s="172"/>
      <c r="L92" s="172"/>
      <c r="M92" s="172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104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>
        <v>30</v>
      </c>
      <c r="B93" s="161" t="s">
        <v>200</v>
      </c>
      <c r="C93" s="192" t="s">
        <v>201</v>
      </c>
      <c r="D93" s="163" t="s">
        <v>107</v>
      </c>
      <c r="E93" s="168">
        <v>4</v>
      </c>
      <c r="F93" s="171"/>
      <c r="G93" s="172">
        <f>ROUND(E93*F93,2)</f>
        <v>0</v>
      </c>
      <c r="H93" s="171"/>
      <c r="I93" s="172">
        <f>ROUND(E93*H93,2)</f>
        <v>0</v>
      </c>
      <c r="J93" s="171"/>
      <c r="K93" s="172">
        <f>ROUND(E93*J93,2)</f>
        <v>0</v>
      </c>
      <c r="L93" s="172">
        <v>21</v>
      </c>
      <c r="M93" s="172">
        <f>G93*(1+L93/100)</f>
        <v>0</v>
      </c>
      <c r="N93" s="163">
        <v>0.15382000000000001</v>
      </c>
      <c r="O93" s="163">
        <f>ROUND(E93*N93,5)</f>
        <v>0.61528000000000005</v>
      </c>
      <c r="P93" s="163">
        <v>0</v>
      </c>
      <c r="Q93" s="163">
        <f>ROUND(E93*P93,5)</f>
        <v>0</v>
      </c>
      <c r="R93" s="163"/>
      <c r="S93" s="163"/>
      <c r="T93" s="164">
        <v>0.123</v>
      </c>
      <c r="U93" s="163">
        <f>ROUND(E93*T93,2)</f>
        <v>0.49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112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ht="22.5" outlineLevel="1" x14ac:dyDescent="0.2">
      <c r="A94" s="154"/>
      <c r="B94" s="161"/>
      <c r="C94" s="193" t="s">
        <v>202</v>
      </c>
      <c r="D94" s="165"/>
      <c r="E94" s="169">
        <v>4</v>
      </c>
      <c r="F94" s="172"/>
      <c r="G94" s="172"/>
      <c r="H94" s="172"/>
      <c r="I94" s="172"/>
      <c r="J94" s="172"/>
      <c r="K94" s="172"/>
      <c r="L94" s="172"/>
      <c r="M94" s="172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104</v>
      </c>
      <c r="AF94" s="153">
        <v>0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>
        <v>31</v>
      </c>
      <c r="B95" s="161" t="s">
        <v>203</v>
      </c>
      <c r="C95" s="192" t="s">
        <v>204</v>
      </c>
      <c r="D95" s="163" t="s">
        <v>111</v>
      </c>
      <c r="E95" s="168">
        <v>14</v>
      </c>
      <c r="F95" s="171"/>
      <c r="G95" s="172">
        <f>ROUND(E95*F95,2)</f>
        <v>0</v>
      </c>
      <c r="H95" s="171"/>
      <c r="I95" s="172">
        <f>ROUND(E95*H95,2)</f>
        <v>0</v>
      </c>
      <c r="J95" s="171"/>
      <c r="K95" s="172">
        <f>ROUND(E95*J95,2)</f>
        <v>0</v>
      </c>
      <c r="L95" s="172">
        <v>21</v>
      </c>
      <c r="M95" s="172">
        <f>G95*(1+L95/100)</f>
        <v>0</v>
      </c>
      <c r="N95" s="163">
        <v>3.5999999999999999E-3</v>
      </c>
      <c r="O95" s="163">
        <f>ROUND(E95*N95,5)</f>
        <v>5.04E-2</v>
      </c>
      <c r="P95" s="163">
        <v>0</v>
      </c>
      <c r="Q95" s="163">
        <f>ROUND(E95*P95,5)</f>
        <v>0</v>
      </c>
      <c r="R95" s="163"/>
      <c r="S95" s="163"/>
      <c r="T95" s="164">
        <v>4.5999999999999999E-2</v>
      </c>
      <c r="U95" s="163">
        <f>ROUND(E95*T95,2)</f>
        <v>0.64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112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/>
      <c r="B96" s="161"/>
      <c r="C96" s="193" t="s">
        <v>205</v>
      </c>
      <c r="D96" s="165"/>
      <c r="E96" s="169">
        <v>14</v>
      </c>
      <c r="F96" s="172"/>
      <c r="G96" s="172"/>
      <c r="H96" s="172"/>
      <c r="I96" s="172"/>
      <c r="J96" s="172"/>
      <c r="K96" s="172"/>
      <c r="L96" s="172"/>
      <c r="M96" s="172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104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ht="22.5" outlineLevel="1" x14ac:dyDescent="0.2">
      <c r="A97" s="154">
        <v>32</v>
      </c>
      <c r="B97" s="161" t="s">
        <v>206</v>
      </c>
      <c r="C97" s="192" t="s">
        <v>207</v>
      </c>
      <c r="D97" s="163" t="s">
        <v>107</v>
      </c>
      <c r="E97" s="168">
        <v>23.5</v>
      </c>
      <c r="F97" s="171"/>
      <c r="G97" s="172">
        <f>ROUND(E97*F97,2)</f>
        <v>0</v>
      </c>
      <c r="H97" s="171"/>
      <c r="I97" s="172">
        <f>ROUND(E97*H97,2)</f>
        <v>0</v>
      </c>
      <c r="J97" s="171"/>
      <c r="K97" s="172">
        <f>ROUND(E97*J97,2)</f>
        <v>0</v>
      </c>
      <c r="L97" s="172">
        <v>21</v>
      </c>
      <c r="M97" s="172">
        <f>G97*(1+L97/100)</f>
        <v>0</v>
      </c>
      <c r="N97" s="163">
        <v>0.30076000000000003</v>
      </c>
      <c r="O97" s="163">
        <f>ROUND(E97*N97,5)</f>
        <v>7.0678599999999996</v>
      </c>
      <c r="P97" s="163">
        <v>0</v>
      </c>
      <c r="Q97" s="163">
        <f>ROUND(E97*P97,5)</f>
        <v>0</v>
      </c>
      <c r="R97" s="163"/>
      <c r="S97" s="163"/>
      <c r="T97" s="164">
        <v>0.51829999999999998</v>
      </c>
      <c r="U97" s="163">
        <f>ROUND(E97*T97,2)</f>
        <v>12.18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101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ht="22.5" outlineLevel="1" x14ac:dyDescent="0.2">
      <c r="A98" s="154"/>
      <c r="B98" s="161"/>
      <c r="C98" s="251" t="s">
        <v>208</v>
      </c>
      <c r="D98" s="252"/>
      <c r="E98" s="253"/>
      <c r="F98" s="254"/>
      <c r="G98" s="255"/>
      <c r="H98" s="172"/>
      <c r="I98" s="172"/>
      <c r="J98" s="172"/>
      <c r="K98" s="172"/>
      <c r="L98" s="172"/>
      <c r="M98" s="172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103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6" t="str">
        <f>C98</f>
        <v>S provedením potřebných zemních prací, ve skladbách podle popisu, s dodávkou a osazením obrubníků.</v>
      </c>
      <c r="BB98" s="153"/>
      <c r="BC98" s="153"/>
      <c r="BD98" s="153"/>
      <c r="BE98" s="153"/>
      <c r="BF98" s="153"/>
      <c r="BG98" s="153"/>
      <c r="BH98" s="153"/>
    </row>
    <row r="99" spans="1:60" ht="22.5" outlineLevel="1" x14ac:dyDescent="0.2">
      <c r="A99" s="154"/>
      <c r="B99" s="161"/>
      <c r="C99" s="193" t="s">
        <v>209</v>
      </c>
      <c r="D99" s="165"/>
      <c r="E99" s="169"/>
      <c r="F99" s="172"/>
      <c r="G99" s="172"/>
      <c r="H99" s="172"/>
      <c r="I99" s="172"/>
      <c r="J99" s="172"/>
      <c r="K99" s="172"/>
      <c r="L99" s="172"/>
      <c r="M99" s="172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104</v>
      </c>
      <c r="AF99" s="153">
        <v>0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x14ac:dyDescent="0.2">
      <c r="A100" s="155" t="s">
        <v>96</v>
      </c>
      <c r="B100" s="162" t="s">
        <v>63</v>
      </c>
      <c r="C100" s="194" t="s">
        <v>64</v>
      </c>
      <c r="D100" s="166"/>
      <c r="E100" s="170"/>
      <c r="F100" s="173"/>
      <c r="G100" s="173">
        <f>SUMIF(AE101:AE111,"&lt;&gt;NOR",G101:G111)</f>
        <v>0</v>
      </c>
      <c r="H100" s="173"/>
      <c r="I100" s="173">
        <f>SUM(I101:I111)</f>
        <v>0</v>
      </c>
      <c r="J100" s="173"/>
      <c r="K100" s="173">
        <f>SUM(K101:K111)</f>
        <v>0</v>
      </c>
      <c r="L100" s="173"/>
      <c r="M100" s="173">
        <f>SUM(M101:M111)</f>
        <v>0</v>
      </c>
      <c r="N100" s="166"/>
      <c r="O100" s="166">
        <f>SUM(O101:O111)</f>
        <v>64.278130000000004</v>
      </c>
      <c r="P100" s="166"/>
      <c r="Q100" s="166">
        <f>SUM(Q101:Q111)</f>
        <v>0</v>
      </c>
      <c r="R100" s="166"/>
      <c r="S100" s="166"/>
      <c r="T100" s="167"/>
      <c r="U100" s="166">
        <f>SUM(U101:U111)</f>
        <v>56.53</v>
      </c>
      <c r="AE100" t="s">
        <v>97</v>
      </c>
    </row>
    <row r="101" spans="1:60" outlineLevel="1" x14ac:dyDescent="0.2">
      <c r="A101" s="154">
        <v>33</v>
      </c>
      <c r="B101" s="161" t="s">
        <v>210</v>
      </c>
      <c r="C101" s="192" t="s">
        <v>211</v>
      </c>
      <c r="D101" s="163" t="s">
        <v>111</v>
      </c>
      <c r="E101" s="168">
        <v>14</v>
      </c>
      <c r="F101" s="171"/>
      <c r="G101" s="172">
        <f>ROUND(E101*F101,2)</f>
        <v>0</v>
      </c>
      <c r="H101" s="171"/>
      <c r="I101" s="172">
        <f>ROUND(E101*H101,2)</f>
        <v>0</v>
      </c>
      <c r="J101" s="171"/>
      <c r="K101" s="172">
        <f>ROUND(E101*J101,2)</f>
        <v>0</v>
      </c>
      <c r="L101" s="172">
        <v>21</v>
      </c>
      <c r="M101" s="172">
        <f>G101*(1+L101/100)</f>
        <v>0</v>
      </c>
      <c r="N101" s="163">
        <v>0</v>
      </c>
      <c r="O101" s="163">
        <f>ROUND(E101*N101,5)</f>
        <v>0</v>
      </c>
      <c r="P101" s="163">
        <v>0</v>
      </c>
      <c r="Q101" s="163">
        <f>ROUND(E101*P101,5)</f>
        <v>0</v>
      </c>
      <c r="R101" s="163"/>
      <c r="S101" s="163"/>
      <c r="T101" s="164">
        <v>3.6999999999999998E-2</v>
      </c>
      <c r="U101" s="163">
        <f>ROUND(E101*T101,2)</f>
        <v>0.52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112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ht="22.5" outlineLevel="1" x14ac:dyDescent="0.2">
      <c r="A102" s="154"/>
      <c r="B102" s="161"/>
      <c r="C102" s="193" t="s">
        <v>212</v>
      </c>
      <c r="D102" s="165"/>
      <c r="E102" s="169">
        <v>14</v>
      </c>
      <c r="F102" s="172"/>
      <c r="G102" s="172"/>
      <c r="H102" s="172"/>
      <c r="I102" s="172"/>
      <c r="J102" s="172"/>
      <c r="K102" s="172"/>
      <c r="L102" s="172"/>
      <c r="M102" s="172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104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ht="22.5" outlineLevel="1" x14ac:dyDescent="0.2">
      <c r="A103" s="154">
        <v>34</v>
      </c>
      <c r="B103" s="161" t="s">
        <v>213</v>
      </c>
      <c r="C103" s="192" t="s">
        <v>214</v>
      </c>
      <c r="D103" s="163" t="s">
        <v>111</v>
      </c>
      <c r="E103" s="168">
        <v>8.5</v>
      </c>
      <c r="F103" s="171"/>
      <c r="G103" s="172">
        <f>ROUND(E103*F103,2)</f>
        <v>0</v>
      </c>
      <c r="H103" s="171"/>
      <c r="I103" s="172">
        <f>ROUND(E103*H103,2)</f>
        <v>0</v>
      </c>
      <c r="J103" s="171"/>
      <c r="K103" s="172">
        <f>ROUND(E103*J103,2)</f>
        <v>0</v>
      </c>
      <c r="L103" s="172">
        <v>21</v>
      </c>
      <c r="M103" s="172">
        <f>G103*(1+L103/100)</f>
        <v>0</v>
      </c>
      <c r="N103" s="163">
        <v>0.19520000000000001</v>
      </c>
      <c r="O103" s="163">
        <f>ROUND(E103*N103,5)</f>
        <v>1.6592</v>
      </c>
      <c r="P103" s="163">
        <v>0</v>
      </c>
      <c r="Q103" s="163">
        <f>ROUND(E103*P103,5)</f>
        <v>0</v>
      </c>
      <c r="R103" s="163"/>
      <c r="S103" s="163"/>
      <c r="T103" s="164">
        <v>0.27200000000000002</v>
      </c>
      <c r="U103" s="163">
        <f>ROUND(E103*T103,2)</f>
        <v>2.31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112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/>
      <c r="B104" s="161"/>
      <c r="C104" s="193" t="s">
        <v>215</v>
      </c>
      <c r="D104" s="165"/>
      <c r="E104" s="169"/>
      <c r="F104" s="172"/>
      <c r="G104" s="172"/>
      <c r="H104" s="172"/>
      <c r="I104" s="172"/>
      <c r="J104" s="172"/>
      <c r="K104" s="172"/>
      <c r="L104" s="172"/>
      <c r="M104" s="172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104</v>
      </c>
      <c r="AF104" s="153">
        <v>0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ht="22.5" outlineLevel="1" x14ac:dyDescent="0.2">
      <c r="A105" s="154">
        <v>35</v>
      </c>
      <c r="B105" s="161" t="s">
        <v>216</v>
      </c>
      <c r="C105" s="192" t="s">
        <v>217</v>
      </c>
      <c r="D105" s="163" t="s">
        <v>111</v>
      </c>
      <c r="E105" s="168">
        <v>7</v>
      </c>
      <c r="F105" s="171"/>
      <c r="G105" s="172">
        <f>ROUND(E105*F105,2)</f>
        <v>0</v>
      </c>
      <c r="H105" s="171"/>
      <c r="I105" s="172">
        <f>ROUND(E105*H105,2)</f>
        <v>0</v>
      </c>
      <c r="J105" s="171"/>
      <c r="K105" s="172">
        <f>ROUND(E105*J105,2)</f>
        <v>0</v>
      </c>
      <c r="L105" s="172">
        <v>21</v>
      </c>
      <c r="M105" s="172">
        <f>G105*(1+L105/100)</f>
        <v>0</v>
      </c>
      <c r="N105" s="163">
        <v>0.21115999999999999</v>
      </c>
      <c r="O105" s="163">
        <f>ROUND(E105*N105,5)</f>
        <v>1.4781200000000001</v>
      </c>
      <c r="P105" s="163">
        <v>0</v>
      </c>
      <c r="Q105" s="163">
        <f>ROUND(E105*P105,5)</f>
        <v>0</v>
      </c>
      <c r="R105" s="163"/>
      <c r="S105" s="163"/>
      <c r="T105" s="164">
        <v>0.27200000000000002</v>
      </c>
      <c r="U105" s="163">
        <f>ROUND(E105*T105,2)</f>
        <v>1.9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112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/>
      <c r="B106" s="161"/>
      <c r="C106" s="193" t="s">
        <v>218</v>
      </c>
      <c r="D106" s="165"/>
      <c r="E106" s="169">
        <v>7</v>
      </c>
      <c r="F106" s="172"/>
      <c r="G106" s="172"/>
      <c r="H106" s="172"/>
      <c r="I106" s="172"/>
      <c r="J106" s="172"/>
      <c r="K106" s="172"/>
      <c r="L106" s="172"/>
      <c r="M106" s="172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104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ht="22.5" outlineLevel="1" x14ac:dyDescent="0.2">
      <c r="A107" s="154">
        <v>36</v>
      </c>
      <c r="B107" s="161" t="s">
        <v>219</v>
      </c>
      <c r="C107" s="192" t="s">
        <v>220</v>
      </c>
      <c r="D107" s="163" t="s">
        <v>111</v>
      </c>
      <c r="E107" s="168">
        <v>4</v>
      </c>
      <c r="F107" s="171"/>
      <c r="G107" s="172">
        <f>ROUND(E107*F107,2)</f>
        <v>0</v>
      </c>
      <c r="H107" s="171"/>
      <c r="I107" s="172">
        <f>ROUND(E107*H107,2)</f>
        <v>0</v>
      </c>
      <c r="J107" s="171"/>
      <c r="K107" s="172">
        <f>ROUND(E107*J107,2)</f>
        <v>0</v>
      </c>
      <c r="L107" s="172">
        <v>21</v>
      </c>
      <c r="M107" s="172">
        <f>G107*(1+L107/100)</f>
        <v>0</v>
      </c>
      <c r="N107" s="163">
        <v>0.26980999999999999</v>
      </c>
      <c r="O107" s="163">
        <f>ROUND(E107*N107,5)</f>
        <v>1.07924</v>
      </c>
      <c r="P107" s="163">
        <v>0</v>
      </c>
      <c r="Q107" s="163">
        <f>ROUND(E107*P107,5)</f>
        <v>0</v>
      </c>
      <c r="R107" s="163"/>
      <c r="S107" s="163"/>
      <c r="T107" s="164">
        <v>0.27200000000000002</v>
      </c>
      <c r="U107" s="163">
        <f>ROUND(E107*T107,2)</f>
        <v>1.0900000000000001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112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/>
      <c r="B108" s="161"/>
      <c r="C108" s="193" t="s">
        <v>221</v>
      </c>
      <c r="D108" s="165"/>
      <c r="E108" s="169">
        <v>4</v>
      </c>
      <c r="F108" s="172"/>
      <c r="G108" s="172"/>
      <c r="H108" s="172"/>
      <c r="I108" s="172"/>
      <c r="J108" s="172"/>
      <c r="K108" s="172"/>
      <c r="L108" s="172"/>
      <c r="M108" s="172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104</v>
      </c>
      <c r="AF108" s="153">
        <v>0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ht="22.5" outlineLevel="1" x14ac:dyDescent="0.2">
      <c r="A109" s="154">
        <v>37</v>
      </c>
      <c r="B109" s="161" t="s">
        <v>222</v>
      </c>
      <c r="C109" s="192" t="s">
        <v>223</v>
      </c>
      <c r="D109" s="163" t="s">
        <v>111</v>
      </c>
      <c r="E109" s="168">
        <v>313</v>
      </c>
      <c r="F109" s="171"/>
      <c r="G109" s="172">
        <f>ROUND(E109*F109,2)</f>
        <v>0</v>
      </c>
      <c r="H109" s="171"/>
      <c r="I109" s="172">
        <f>ROUND(E109*H109,2)</f>
        <v>0</v>
      </c>
      <c r="J109" s="171"/>
      <c r="K109" s="172">
        <f>ROUND(E109*J109,2)</f>
        <v>0</v>
      </c>
      <c r="L109" s="172">
        <v>21</v>
      </c>
      <c r="M109" s="172">
        <f>G109*(1+L109/100)</f>
        <v>0</v>
      </c>
      <c r="N109" s="163">
        <v>0.19189000000000001</v>
      </c>
      <c r="O109" s="163">
        <f>ROUND(E109*N109,5)</f>
        <v>60.061570000000003</v>
      </c>
      <c r="P109" s="163">
        <v>0</v>
      </c>
      <c r="Q109" s="163">
        <f>ROUND(E109*P109,5)</f>
        <v>0</v>
      </c>
      <c r="R109" s="163"/>
      <c r="S109" s="163"/>
      <c r="T109" s="164">
        <v>0.16200000000000001</v>
      </c>
      <c r="U109" s="163">
        <f>ROUND(E109*T109,2)</f>
        <v>50.71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112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/>
      <c r="B110" s="161"/>
      <c r="C110" s="251" t="s">
        <v>224</v>
      </c>
      <c r="D110" s="252"/>
      <c r="E110" s="253"/>
      <c r="F110" s="254"/>
      <c r="G110" s="255"/>
      <c r="H110" s="172"/>
      <c r="I110" s="172"/>
      <c r="J110" s="172"/>
      <c r="K110" s="172"/>
      <c r="L110" s="172"/>
      <c r="M110" s="172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103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6" t="str">
        <f>C110</f>
        <v>Lože z betonu prostého C 16/20 tl. 80 až 100 mm.</v>
      </c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/>
      <c r="B111" s="161"/>
      <c r="C111" s="193" t="s">
        <v>225</v>
      </c>
      <c r="D111" s="165"/>
      <c r="E111" s="169">
        <v>313</v>
      </c>
      <c r="F111" s="172"/>
      <c r="G111" s="172"/>
      <c r="H111" s="172"/>
      <c r="I111" s="172"/>
      <c r="J111" s="172"/>
      <c r="K111" s="172"/>
      <c r="L111" s="172"/>
      <c r="M111" s="172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104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x14ac:dyDescent="0.2">
      <c r="A112" s="155" t="s">
        <v>96</v>
      </c>
      <c r="B112" s="162" t="s">
        <v>65</v>
      </c>
      <c r="C112" s="194" t="s">
        <v>66</v>
      </c>
      <c r="D112" s="166"/>
      <c r="E112" s="170"/>
      <c r="F112" s="173"/>
      <c r="G112" s="173">
        <f>SUMIF(AE113:AE116,"&lt;&gt;NOR",G113:G116)</f>
        <v>0</v>
      </c>
      <c r="H112" s="173"/>
      <c r="I112" s="173">
        <f>SUM(I113:I116)</f>
        <v>0</v>
      </c>
      <c r="J112" s="173"/>
      <c r="K112" s="173">
        <f>SUM(K113:K116)</f>
        <v>0</v>
      </c>
      <c r="L112" s="173"/>
      <c r="M112" s="173">
        <f>SUM(M113:M116)</f>
        <v>0</v>
      </c>
      <c r="N112" s="166"/>
      <c r="O112" s="166">
        <f>SUM(O113:O116)</f>
        <v>0</v>
      </c>
      <c r="P112" s="166"/>
      <c r="Q112" s="166">
        <f>SUM(Q113:Q116)</f>
        <v>0</v>
      </c>
      <c r="R112" s="166"/>
      <c r="S112" s="166"/>
      <c r="T112" s="167"/>
      <c r="U112" s="166">
        <f>SUM(U113:U116)</f>
        <v>1.33</v>
      </c>
      <c r="AE112" t="s">
        <v>97</v>
      </c>
    </row>
    <row r="113" spans="1:60" outlineLevel="1" x14ac:dyDescent="0.2">
      <c r="A113" s="154">
        <v>38</v>
      </c>
      <c r="B113" s="161" t="s">
        <v>226</v>
      </c>
      <c r="C113" s="192" t="s">
        <v>227</v>
      </c>
      <c r="D113" s="163" t="s">
        <v>144</v>
      </c>
      <c r="E113" s="168">
        <v>132.93100000000001</v>
      </c>
      <c r="F113" s="171"/>
      <c r="G113" s="172">
        <f>ROUND(E113*F113,2)</f>
        <v>0</v>
      </c>
      <c r="H113" s="171"/>
      <c r="I113" s="172">
        <f>ROUND(E113*H113,2)</f>
        <v>0</v>
      </c>
      <c r="J113" s="171"/>
      <c r="K113" s="172">
        <f>ROUND(E113*J113,2)</f>
        <v>0</v>
      </c>
      <c r="L113" s="172">
        <v>21</v>
      </c>
      <c r="M113" s="172">
        <f>G113*(1+L113/100)</f>
        <v>0</v>
      </c>
      <c r="N113" s="163">
        <v>0</v>
      </c>
      <c r="O113" s="163">
        <f>ROUND(E113*N113,5)</f>
        <v>0</v>
      </c>
      <c r="P113" s="163">
        <v>0</v>
      </c>
      <c r="Q113" s="163">
        <f>ROUND(E113*P113,5)</f>
        <v>0</v>
      </c>
      <c r="R113" s="163"/>
      <c r="S113" s="163"/>
      <c r="T113" s="164">
        <v>0.01</v>
      </c>
      <c r="U113" s="163">
        <f>ROUND(E113*T113,2)</f>
        <v>1.33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112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54"/>
      <c r="B114" s="161"/>
      <c r="C114" s="193" t="s">
        <v>258</v>
      </c>
      <c r="D114" s="165"/>
      <c r="E114" s="169">
        <v>132.93100000000001</v>
      </c>
      <c r="F114" s="172"/>
      <c r="G114" s="172"/>
      <c r="H114" s="172"/>
      <c r="I114" s="172"/>
      <c r="J114" s="172"/>
      <c r="K114" s="172"/>
      <c r="L114" s="172"/>
      <c r="M114" s="172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104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54">
        <v>39</v>
      </c>
      <c r="B115" s="161" t="s">
        <v>228</v>
      </c>
      <c r="C115" s="192" t="s">
        <v>229</v>
      </c>
      <c r="D115" s="163" t="s">
        <v>144</v>
      </c>
      <c r="E115" s="168">
        <v>132.93100000000001</v>
      </c>
      <c r="F115" s="171"/>
      <c r="G115" s="172">
        <f>ROUND(E115*F115,2)</f>
        <v>0</v>
      </c>
      <c r="H115" s="171"/>
      <c r="I115" s="172">
        <f>ROUND(E115*H115,2)</f>
        <v>0</v>
      </c>
      <c r="J115" s="171"/>
      <c r="K115" s="172">
        <f>ROUND(E115*J115,2)</f>
        <v>0</v>
      </c>
      <c r="L115" s="172">
        <v>21</v>
      </c>
      <c r="M115" s="172">
        <f>G115*(1+L115/100)</f>
        <v>0</v>
      </c>
      <c r="N115" s="163">
        <v>0</v>
      </c>
      <c r="O115" s="163">
        <f>ROUND(E115*N115,5)</f>
        <v>0</v>
      </c>
      <c r="P115" s="163">
        <v>0</v>
      </c>
      <c r="Q115" s="163">
        <f>ROUND(E115*P115,5)</f>
        <v>0</v>
      </c>
      <c r="R115" s="163"/>
      <c r="S115" s="163"/>
      <c r="T115" s="164">
        <v>0</v>
      </c>
      <c r="U115" s="163">
        <f>ROUND(E115*T115,2)</f>
        <v>0</v>
      </c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112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54"/>
      <c r="B116" s="161"/>
      <c r="C116" s="193" t="s">
        <v>230</v>
      </c>
      <c r="D116" s="165"/>
      <c r="E116" s="169">
        <v>132.93100000000001</v>
      </c>
      <c r="F116" s="172"/>
      <c r="G116" s="172"/>
      <c r="H116" s="172"/>
      <c r="I116" s="172"/>
      <c r="J116" s="172"/>
      <c r="K116" s="172"/>
      <c r="L116" s="172"/>
      <c r="M116" s="172"/>
      <c r="N116" s="163"/>
      <c r="O116" s="163"/>
      <c r="P116" s="163"/>
      <c r="Q116" s="163"/>
      <c r="R116" s="163"/>
      <c r="S116" s="163"/>
      <c r="T116" s="164"/>
      <c r="U116" s="16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104</v>
      </c>
      <c r="AF116" s="153">
        <v>0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x14ac:dyDescent="0.2">
      <c r="A117" s="155" t="s">
        <v>96</v>
      </c>
      <c r="B117" s="162" t="s">
        <v>67</v>
      </c>
      <c r="C117" s="194" t="s">
        <v>68</v>
      </c>
      <c r="D117" s="166"/>
      <c r="E117" s="170"/>
      <c r="F117" s="173"/>
      <c r="G117" s="173">
        <f>SUMIF(AE118:AE118,"&lt;&gt;NOR",G118:G118)</f>
        <v>0</v>
      </c>
      <c r="H117" s="173"/>
      <c r="I117" s="173">
        <f>SUM(I118:I118)</f>
        <v>0</v>
      </c>
      <c r="J117" s="173"/>
      <c r="K117" s="173">
        <f>SUM(K118:K118)</f>
        <v>0</v>
      </c>
      <c r="L117" s="173"/>
      <c r="M117" s="173">
        <f>SUM(M118:M118)</f>
        <v>0</v>
      </c>
      <c r="N117" s="166"/>
      <c r="O117" s="166">
        <f>SUM(O118:O118)</f>
        <v>0</v>
      </c>
      <c r="P117" s="166"/>
      <c r="Q117" s="166">
        <f>SUM(Q118:Q118)</f>
        <v>0</v>
      </c>
      <c r="R117" s="166"/>
      <c r="S117" s="166"/>
      <c r="T117" s="167"/>
      <c r="U117" s="166">
        <f>SUM(U118:U118)</f>
        <v>0.39</v>
      </c>
      <c r="AE117" t="s">
        <v>97</v>
      </c>
    </row>
    <row r="118" spans="1:60" outlineLevel="1" x14ac:dyDescent="0.2">
      <c r="A118" s="154">
        <v>40</v>
      </c>
      <c r="B118" s="161" t="s">
        <v>231</v>
      </c>
      <c r="C118" s="192" t="s">
        <v>232</v>
      </c>
      <c r="D118" s="163" t="s">
        <v>233</v>
      </c>
      <c r="E118" s="168">
        <v>1</v>
      </c>
      <c r="F118" s="171"/>
      <c r="G118" s="172">
        <f>ROUND(E118*F118,2)</f>
        <v>0</v>
      </c>
      <c r="H118" s="171"/>
      <c r="I118" s="172">
        <f>ROUND(E118*H118,2)</f>
        <v>0</v>
      </c>
      <c r="J118" s="171"/>
      <c r="K118" s="172">
        <f>ROUND(E118*J118,2)</f>
        <v>0</v>
      </c>
      <c r="L118" s="172">
        <v>21</v>
      </c>
      <c r="M118" s="172">
        <f>G118*(1+L118/100)</f>
        <v>0</v>
      </c>
      <c r="N118" s="163">
        <v>0</v>
      </c>
      <c r="O118" s="163">
        <f>ROUND(E118*N118,5)</f>
        <v>0</v>
      </c>
      <c r="P118" s="163">
        <v>0</v>
      </c>
      <c r="Q118" s="163">
        <f>ROUND(E118*P118,5)</f>
        <v>0</v>
      </c>
      <c r="R118" s="163"/>
      <c r="S118" s="163"/>
      <c r="T118" s="164">
        <v>0.39</v>
      </c>
      <c r="U118" s="163">
        <f>ROUND(E118*T118,2)</f>
        <v>0.39</v>
      </c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112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x14ac:dyDescent="0.2">
      <c r="A119" s="155" t="s">
        <v>96</v>
      </c>
      <c r="B119" s="162" t="s">
        <v>69</v>
      </c>
      <c r="C119" s="194" t="s">
        <v>26</v>
      </c>
      <c r="D119" s="166"/>
      <c r="E119" s="170"/>
      <c r="F119" s="173"/>
      <c r="G119" s="173">
        <f>SUMIF(AE120:AE127,"&lt;&gt;NOR",G120:G127)</f>
        <v>0</v>
      </c>
      <c r="H119" s="173"/>
      <c r="I119" s="173">
        <f>SUM(I120:I127)</f>
        <v>0</v>
      </c>
      <c r="J119" s="173"/>
      <c r="K119" s="173">
        <f>SUM(K120:K127)</f>
        <v>0</v>
      </c>
      <c r="L119" s="173"/>
      <c r="M119" s="173">
        <f>SUM(M120:M127)</f>
        <v>0</v>
      </c>
      <c r="N119" s="166"/>
      <c r="O119" s="166">
        <f>SUM(O120:O127)</f>
        <v>0</v>
      </c>
      <c r="P119" s="166"/>
      <c r="Q119" s="166">
        <f>SUM(Q120:Q127)</f>
        <v>0</v>
      </c>
      <c r="R119" s="166"/>
      <c r="S119" s="166"/>
      <c r="T119" s="167"/>
      <c r="U119" s="166">
        <f>SUM(U120:U127)</f>
        <v>0</v>
      </c>
      <c r="AE119" t="s">
        <v>97</v>
      </c>
    </row>
    <row r="120" spans="1:60" outlineLevel="1" x14ac:dyDescent="0.2">
      <c r="A120" s="154">
        <v>41</v>
      </c>
      <c r="B120" s="161" t="s">
        <v>234</v>
      </c>
      <c r="C120" s="192" t="s">
        <v>235</v>
      </c>
      <c r="D120" s="163" t="s">
        <v>236</v>
      </c>
      <c r="E120" s="168">
        <v>1</v>
      </c>
      <c r="F120" s="171"/>
      <c r="G120" s="172">
        <f t="shared" ref="G120:G127" si="0">ROUND(E120*F120,2)</f>
        <v>0</v>
      </c>
      <c r="H120" s="171"/>
      <c r="I120" s="172">
        <f t="shared" ref="I120:I127" si="1">ROUND(E120*H120,2)</f>
        <v>0</v>
      </c>
      <c r="J120" s="171"/>
      <c r="K120" s="172">
        <f t="shared" ref="K120:K127" si="2">ROUND(E120*J120,2)</f>
        <v>0</v>
      </c>
      <c r="L120" s="172">
        <v>21</v>
      </c>
      <c r="M120" s="172">
        <f t="shared" ref="M120:M127" si="3">G120*(1+L120/100)</f>
        <v>0</v>
      </c>
      <c r="N120" s="163">
        <v>0</v>
      </c>
      <c r="O120" s="163">
        <f t="shared" ref="O120:O127" si="4">ROUND(E120*N120,5)</f>
        <v>0</v>
      </c>
      <c r="P120" s="163">
        <v>0</v>
      </c>
      <c r="Q120" s="163">
        <f t="shared" ref="Q120:Q127" si="5">ROUND(E120*P120,5)</f>
        <v>0</v>
      </c>
      <c r="R120" s="163"/>
      <c r="S120" s="163"/>
      <c r="T120" s="164">
        <v>0</v>
      </c>
      <c r="U120" s="163">
        <f t="shared" ref="U120:U127" si="6">ROUND(E120*T120,2)</f>
        <v>0</v>
      </c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112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54">
        <v>42</v>
      </c>
      <c r="B121" s="161" t="s">
        <v>237</v>
      </c>
      <c r="C121" s="192" t="s">
        <v>238</v>
      </c>
      <c r="D121" s="163" t="s">
        <v>236</v>
      </c>
      <c r="E121" s="168">
        <v>1</v>
      </c>
      <c r="F121" s="171"/>
      <c r="G121" s="172">
        <f t="shared" si="0"/>
        <v>0</v>
      </c>
      <c r="H121" s="171"/>
      <c r="I121" s="172">
        <f t="shared" si="1"/>
        <v>0</v>
      </c>
      <c r="J121" s="171"/>
      <c r="K121" s="172">
        <f t="shared" si="2"/>
        <v>0</v>
      </c>
      <c r="L121" s="172">
        <v>21</v>
      </c>
      <c r="M121" s="172">
        <f t="shared" si="3"/>
        <v>0</v>
      </c>
      <c r="N121" s="163">
        <v>0</v>
      </c>
      <c r="O121" s="163">
        <f t="shared" si="4"/>
        <v>0</v>
      </c>
      <c r="P121" s="163">
        <v>0</v>
      </c>
      <c r="Q121" s="163">
        <f t="shared" si="5"/>
        <v>0</v>
      </c>
      <c r="R121" s="163"/>
      <c r="S121" s="163"/>
      <c r="T121" s="164">
        <v>0</v>
      </c>
      <c r="U121" s="163">
        <f t="shared" si="6"/>
        <v>0</v>
      </c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112</v>
      </c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54">
        <v>43</v>
      </c>
      <c r="B122" s="161" t="s">
        <v>239</v>
      </c>
      <c r="C122" s="192" t="s">
        <v>240</v>
      </c>
      <c r="D122" s="163" t="s">
        <v>236</v>
      </c>
      <c r="E122" s="168">
        <v>1</v>
      </c>
      <c r="F122" s="171"/>
      <c r="G122" s="172">
        <f t="shared" si="0"/>
        <v>0</v>
      </c>
      <c r="H122" s="171"/>
      <c r="I122" s="172">
        <f t="shared" si="1"/>
        <v>0</v>
      </c>
      <c r="J122" s="171"/>
      <c r="K122" s="172">
        <f t="shared" si="2"/>
        <v>0</v>
      </c>
      <c r="L122" s="172">
        <v>21</v>
      </c>
      <c r="M122" s="172">
        <f t="shared" si="3"/>
        <v>0</v>
      </c>
      <c r="N122" s="163">
        <v>0</v>
      </c>
      <c r="O122" s="163">
        <f t="shared" si="4"/>
        <v>0</v>
      </c>
      <c r="P122" s="163">
        <v>0</v>
      </c>
      <c r="Q122" s="163">
        <f t="shared" si="5"/>
        <v>0</v>
      </c>
      <c r="R122" s="163"/>
      <c r="S122" s="163"/>
      <c r="T122" s="164">
        <v>0</v>
      </c>
      <c r="U122" s="163">
        <f t="shared" si="6"/>
        <v>0</v>
      </c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112</v>
      </c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>
        <v>44</v>
      </c>
      <c r="B123" s="161" t="s">
        <v>241</v>
      </c>
      <c r="C123" s="192" t="s">
        <v>242</v>
      </c>
      <c r="D123" s="163" t="s">
        <v>236</v>
      </c>
      <c r="E123" s="168">
        <v>1</v>
      </c>
      <c r="F123" s="171"/>
      <c r="G123" s="172">
        <f t="shared" si="0"/>
        <v>0</v>
      </c>
      <c r="H123" s="171"/>
      <c r="I123" s="172">
        <f t="shared" si="1"/>
        <v>0</v>
      </c>
      <c r="J123" s="171"/>
      <c r="K123" s="172">
        <f t="shared" si="2"/>
        <v>0</v>
      </c>
      <c r="L123" s="172">
        <v>21</v>
      </c>
      <c r="M123" s="172">
        <f t="shared" si="3"/>
        <v>0</v>
      </c>
      <c r="N123" s="163">
        <v>0</v>
      </c>
      <c r="O123" s="163">
        <f t="shared" si="4"/>
        <v>0</v>
      </c>
      <c r="P123" s="163">
        <v>0</v>
      </c>
      <c r="Q123" s="163">
        <f t="shared" si="5"/>
        <v>0</v>
      </c>
      <c r="R123" s="163"/>
      <c r="S123" s="163"/>
      <c r="T123" s="164">
        <v>0</v>
      </c>
      <c r="U123" s="163">
        <f t="shared" si="6"/>
        <v>0</v>
      </c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112</v>
      </c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54">
        <v>45</v>
      </c>
      <c r="B124" s="161" t="s">
        <v>243</v>
      </c>
      <c r="C124" s="192" t="s">
        <v>244</v>
      </c>
      <c r="D124" s="163" t="s">
        <v>236</v>
      </c>
      <c r="E124" s="168">
        <v>1</v>
      </c>
      <c r="F124" s="171"/>
      <c r="G124" s="172">
        <f t="shared" si="0"/>
        <v>0</v>
      </c>
      <c r="H124" s="171"/>
      <c r="I124" s="172">
        <f t="shared" si="1"/>
        <v>0</v>
      </c>
      <c r="J124" s="171"/>
      <c r="K124" s="172">
        <f t="shared" si="2"/>
        <v>0</v>
      </c>
      <c r="L124" s="172">
        <v>21</v>
      </c>
      <c r="M124" s="172">
        <f t="shared" si="3"/>
        <v>0</v>
      </c>
      <c r="N124" s="163">
        <v>0</v>
      </c>
      <c r="O124" s="163">
        <f t="shared" si="4"/>
        <v>0</v>
      </c>
      <c r="P124" s="163">
        <v>0</v>
      </c>
      <c r="Q124" s="163">
        <f t="shared" si="5"/>
        <v>0</v>
      </c>
      <c r="R124" s="163"/>
      <c r="S124" s="163"/>
      <c r="T124" s="164">
        <v>0</v>
      </c>
      <c r="U124" s="163">
        <f t="shared" si="6"/>
        <v>0</v>
      </c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112</v>
      </c>
      <c r="AF124" s="153"/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>
        <v>46</v>
      </c>
      <c r="B125" s="161" t="s">
        <v>245</v>
      </c>
      <c r="C125" s="192" t="s">
        <v>246</v>
      </c>
      <c r="D125" s="163" t="s">
        <v>236</v>
      </c>
      <c r="E125" s="168">
        <v>1</v>
      </c>
      <c r="F125" s="171"/>
      <c r="G125" s="172">
        <f t="shared" si="0"/>
        <v>0</v>
      </c>
      <c r="H125" s="171"/>
      <c r="I125" s="172">
        <f t="shared" si="1"/>
        <v>0</v>
      </c>
      <c r="J125" s="171"/>
      <c r="K125" s="172">
        <f t="shared" si="2"/>
        <v>0</v>
      </c>
      <c r="L125" s="172">
        <v>21</v>
      </c>
      <c r="M125" s="172">
        <f t="shared" si="3"/>
        <v>0</v>
      </c>
      <c r="N125" s="163">
        <v>0</v>
      </c>
      <c r="O125" s="163">
        <f t="shared" si="4"/>
        <v>0</v>
      </c>
      <c r="P125" s="163">
        <v>0</v>
      </c>
      <c r="Q125" s="163">
        <f t="shared" si="5"/>
        <v>0</v>
      </c>
      <c r="R125" s="163"/>
      <c r="S125" s="163"/>
      <c r="T125" s="164">
        <v>0</v>
      </c>
      <c r="U125" s="163">
        <f t="shared" si="6"/>
        <v>0</v>
      </c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112</v>
      </c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54">
        <v>47</v>
      </c>
      <c r="B126" s="161" t="s">
        <v>247</v>
      </c>
      <c r="C126" s="192" t="s">
        <v>248</v>
      </c>
      <c r="D126" s="163" t="s">
        <v>236</v>
      </c>
      <c r="E126" s="168">
        <v>1</v>
      </c>
      <c r="F126" s="171"/>
      <c r="G126" s="172">
        <f t="shared" si="0"/>
        <v>0</v>
      </c>
      <c r="H126" s="171"/>
      <c r="I126" s="172">
        <f t="shared" si="1"/>
        <v>0</v>
      </c>
      <c r="J126" s="171"/>
      <c r="K126" s="172">
        <f t="shared" si="2"/>
        <v>0</v>
      </c>
      <c r="L126" s="172">
        <v>21</v>
      </c>
      <c r="M126" s="172">
        <f t="shared" si="3"/>
        <v>0</v>
      </c>
      <c r="N126" s="163">
        <v>0</v>
      </c>
      <c r="O126" s="163">
        <f t="shared" si="4"/>
        <v>0</v>
      </c>
      <c r="P126" s="163">
        <v>0</v>
      </c>
      <c r="Q126" s="163">
        <f t="shared" si="5"/>
        <v>0</v>
      </c>
      <c r="R126" s="163"/>
      <c r="S126" s="163"/>
      <c r="T126" s="164">
        <v>0</v>
      </c>
      <c r="U126" s="163">
        <f t="shared" si="6"/>
        <v>0</v>
      </c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112</v>
      </c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ht="22.5" outlineLevel="1" x14ac:dyDescent="0.2">
      <c r="A127" s="181">
        <v>48</v>
      </c>
      <c r="B127" s="182" t="s">
        <v>249</v>
      </c>
      <c r="C127" s="195" t="s">
        <v>250</v>
      </c>
      <c r="D127" s="183" t="s">
        <v>236</v>
      </c>
      <c r="E127" s="184">
        <v>1</v>
      </c>
      <c r="F127" s="185"/>
      <c r="G127" s="186">
        <f t="shared" si="0"/>
        <v>0</v>
      </c>
      <c r="H127" s="185"/>
      <c r="I127" s="186">
        <f t="shared" si="1"/>
        <v>0</v>
      </c>
      <c r="J127" s="185"/>
      <c r="K127" s="186">
        <f t="shared" si="2"/>
        <v>0</v>
      </c>
      <c r="L127" s="186">
        <v>21</v>
      </c>
      <c r="M127" s="186">
        <f t="shared" si="3"/>
        <v>0</v>
      </c>
      <c r="N127" s="183">
        <v>0</v>
      </c>
      <c r="O127" s="183">
        <f t="shared" si="4"/>
        <v>0</v>
      </c>
      <c r="P127" s="183">
        <v>0</v>
      </c>
      <c r="Q127" s="183">
        <f t="shared" si="5"/>
        <v>0</v>
      </c>
      <c r="R127" s="183"/>
      <c r="S127" s="183"/>
      <c r="T127" s="187">
        <v>0</v>
      </c>
      <c r="U127" s="183">
        <f t="shared" si="6"/>
        <v>0</v>
      </c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112</v>
      </c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x14ac:dyDescent="0.2">
      <c r="A128" s="6"/>
      <c r="B128" s="7" t="s">
        <v>251</v>
      </c>
      <c r="C128" s="196" t="s">
        <v>251</v>
      </c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AC128">
        <v>15</v>
      </c>
      <c r="AD128">
        <v>21</v>
      </c>
    </row>
    <row r="129" spans="1:31" x14ac:dyDescent="0.2">
      <c r="A129" s="188"/>
      <c r="B129" s="189">
        <v>26</v>
      </c>
      <c r="C129" s="197" t="s">
        <v>251</v>
      </c>
      <c r="D129" s="190"/>
      <c r="E129" s="190"/>
      <c r="F129" s="190"/>
      <c r="G129" s="191">
        <f>G8+G63+G67+G100+G112+G117+G119</f>
        <v>0</v>
      </c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AC129">
        <f>SUMIF(L7:L127,AC128,G7:G127)</f>
        <v>0</v>
      </c>
      <c r="AD129">
        <f>SUMIF(L7:L127,AD128,G7:G127)</f>
        <v>0</v>
      </c>
      <c r="AE129" t="s">
        <v>252</v>
      </c>
    </row>
    <row r="130" spans="1:31" x14ac:dyDescent="0.2">
      <c r="A130" s="6"/>
      <c r="B130" s="7" t="s">
        <v>251</v>
      </c>
      <c r="C130" s="196" t="s">
        <v>251</v>
      </c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">
      <c r="A131" s="6"/>
      <c r="B131" s="7" t="s">
        <v>251</v>
      </c>
      <c r="C131" s="196" t="s">
        <v>251</v>
      </c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31" x14ac:dyDescent="0.2">
      <c r="A132" s="275">
        <v>33</v>
      </c>
      <c r="B132" s="275"/>
      <c r="C132" s="27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31" x14ac:dyDescent="0.2">
      <c r="A133" s="263"/>
      <c r="B133" s="264"/>
      <c r="C133" s="265"/>
      <c r="D133" s="264"/>
      <c r="E133" s="264"/>
      <c r="F133" s="264"/>
      <c r="G133" s="26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AE133" t="s">
        <v>253</v>
      </c>
    </row>
    <row r="134" spans="1:31" x14ac:dyDescent="0.2">
      <c r="A134" s="267"/>
      <c r="B134" s="268"/>
      <c r="C134" s="269"/>
      <c r="D134" s="268"/>
      <c r="E134" s="268"/>
      <c r="F134" s="268"/>
      <c r="G134" s="270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spans="1:31" x14ac:dyDescent="0.2">
      <c r="A135" s="267"/>
      <c r="B135" s="268"/>
      <c r="C135" s="269"/>
      <c r="D135" s="268"/>
      <c r="E135" s="268"/>
      <c r="F135" s="268"/>
      <c r="G135" s="270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spans="1:31" x14ac:dyDescent="0.2">
      <c r="A136" s="267"/>
      <c r="B136" s="268"/>
      <c r="C136" s="269"/>
      <c r="D136" s="268"/>
      <c r="E136" s="268"/>
      <c r="F136" s="268"/>
      <c r="G136" s="270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31" x14ac:dyDescent="0.2">
      <c r="A137" s="271"/>
      <c r="B137" s="272"/>
      <c r="C137" s="273"/>
      <c r="D137" s="272"/>
      <c r="E137" s="272"/>
      <c r="F137" s="272"/>
      <c r="G137" s="274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spans="1:31" x14ac:dyDescent="0.2">
      <c r="A138" s="6"/>
      <c r="B138" s="7" t="s">
        <v>251</v>
      </c>
      <c r="C138" s="196" t="s">
        <v>251</v>
      </c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spans="1:31" x14ac:dyDescent="0.2">
      <c r="C139" s="198"/>
      <c r="AE139" t="s">
        <v>254</v>
      </c>
    </row>
  </sheetData>
  <mergeCells count="30">
    <mergeCell ref="A133:G137"/>
    <mergeCell ref="C54:G54"/>
    <mergeCell ref="C57:G57"/>
    <mergeCell ref="C60:G60"/>
    <mergeCell ref="C65:G65"/>
    <mergeCell ref="C69:G69"/>
    <mergeCell ref="C70:G70"/>
    <mergeCell ref="C78:G78"/>
    <mergeCell ref="C86:G86"/>
    <mergeCell ref="C98:G98"/>
    <mergeCell ref="C110:G110"/>
    <mergeCell ref="A132:C132"/>
    <mergeCell ref="C51:G51"/>
    <mergeCell ref="C15:G15"/>
    <mergeCell ref="C18:G18"/>
    <mergeCell ref="C21:G21"/>
    <mergeCell ref="C22:G22"/>
    <mergeCell ref="C25:G25"/>
    <mergeCell ref="C29:G29"/>
    <mergeCell ref="C34:G34"/>
    <mergeCell ref="C41:G41"/>
    <mergeCell ref="C42:G42"/>
    <mergeCell ref="C45:G45"/>
    <mergeCell ref="C48:G48"/>
    <mergeCell ref="C13:G13"/>
    <mergeCell ref="A1:G1"/>
    <mergeCell ref="C2:G2"/>
    <mergeCell ref="C3:G3"/>
    <mergeCell ref="C4:G4"/>
    <mergeCell ref="C10:G10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Klementová Alena</cp:lastModifiedBy>
  <cp:lastPrinted>2014-02-28T09:52:57Z</cp:lastPrinted>
  <dcterms:created xsi:type="dcterms:W3CDTF">2009-04-08T07:15:50Z</dcterms:created>
  <dcterms:modified xsi:type="dcterms:W3CDTF">2020-08-12T05:42:06Z</dcterms:modified>
</cp:coreProperties>
</file>