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plusData\Export\"/>
    </mc:Choice>
  </mc:AlternateContent>
  <bookViews>
    <workbookView xWindow="0" yWindow="0" windowWidth="0" windowHeight="0"/>
  </bookViews>
  <sheets>
    <sheet name="Rekapitulace stavby" sheetId="1" r:id="rId1"/>
    <sheet name="01 - Stavební úpravy - bo..." sheetId="2" r:id="rId2"/>
    <sheet name="02 - Stavební úpravy - no..." sheetId="3" r:id="rId3"/>
    <sheet name="03 - Klimatizace" sheetId="4" r:id="rId4"/>
    <sheet name="04 - Zdravotechnika" sheetId="5" r:id="rId5"/>
    <sheet name="05 - Elektroinstalace" sheetId="6" r:id="rId6"/>
    <sheet name="Seznam figur" sheetId="7" r:id="rId7"/>
    <sheet name="Pokyny pro vyplnění" sheetId="8" r:id="rId8"/>
  </sheets>
  <definedNames>
    <definedName name="_xlnm.Print_Area" localSheetId="0">'Rekapitulace stavby'!$D$4:$AO$36,'Rekapitulace stavby'!$C$42:$AQ$60</definedName>
    <definedName name="_xlnm.Print_Titles" localSheetId="0">'Rekapitulace stavby'!$52:$52</definedName>
    <definedName name="_xlnm._FilterDatabase" localSheetId="1" hidden="1">'01 - Stavební úpravy - bo...'!$C$88:$K$262</definedName>
    <definedName name="_xlnm.Print_Area" localSheetId="1">'01 - Stavební úpravy - bo...'!$C$4:$J$39,'01 - Stavební úpravy - bo...'!$C$45:$J$70,'01 - Stavební úpravy - bo...'!$C$76:$K$262</definedName>
    <definedName name="_xlnm.Print_Titles" localSheetId="1">'01 - Stavební úpravy - bo...'!$88:$88</definedName>
    <definedName name="_xlnm._FilterDatabase" localSheetId="2" hidden="1">'02 - Stavební úpravy - no...'!$C$97:$K$547</definedName>
    <definedName name="_xlnm.Print_Area" localSheetId="2">'02 - Stavební úpravy - no...'!$C$4:$J$39,'02 - Stavební úpravy - no...'!$C$45:$J$79,'02 - Stavební úpravy - no...'!$C$85:$K$547</definedName>
    <definedName name="_xlnm.Print_Titles" localSheetId="2">'02 - Stavební úpravy - no...'!$97:$97</definedName>
    <definedName name="_xlnm._FilterDatabase" localSheetId="3" hidden="1">'03 - Klimatizace'!$C$80:$K$84</definedName>
    <definedName name="_xlnm.Print_Area" localSheetId="3">'03 - Klimatizace'!$C$4:$J$39,'03 - Klimatizace'!$C$45:$J$62,'03 - Klimatizace'!$C$68:$K$84</definedName>
    <definedName name="_xlnm.Print_Titles" localSheetId="3">'03 - Klimatizace'!$80:$80</definedName>
    <definedName name="_xlnm._FilterDatabase" localSheetId="4" hidden="1">'04 - Zdravotechnika'!$C$80:$K$84</definedName>
    <definedName name="_xlnm.Print_Area" localSheetId="4">'04 - Zdravotechnika'!$C$4:$J$39,'04 - Zdravotechnika'!$C$45:$J$62,'04 - Zdravotechnika'!$C$68:$K$84</definedName>
    <definedName name="_xlnm.Print_Titles" localSheetId="4">'04 - Zdravotechnika'!$80:$80</definedName>
    <definedName name="_xlnm._FilterDatabase" localSheetId="5" hidden="1">'05 - Elektroinstalace'!$C$80:$K$84</definedName>
    <definedName name="_xlnm.Print_Area" localSheetId="5">'05 - Elektroinstalace'!$C$4:$J$39,'05 - Elektroinstalace'!$C$45:$J$62,'05 - Elektroinstalace'!$C$68:$K$84</definedName>
    <definedName name="_xlnm.Print_Titles" localSheetId="5">'05 - Elektroinstalace'!$80:$80</definedName>
    <definedName name="_xlnm.Print_Area" localSheetId="6">'Seznam figur'!$C$4:$G$57</definedName>
    <definedName name="_xlnm.Print_Titles" localSheetId="6">'Seznam figur'!$9:$9</definedName>
    <definedName name="_xlnm.Print_Area" localSheetId="7">'Pokyny pro vyplnění'!$B$2:$K$71,'Pokyny pro vyplnění'!$B$74:$K$118,'Pokyny pro vyplnění'!$B$121:$K$161,'Pokyny pro vyplnění'!$B$164:$K$218</definedName>
  </definedNames>
  <calcPr/>
</workbook>
</file>

<file path=xl/calcChain.xml><?xml version="1.0" encoding="utf-8"?>
<calcChain xmlns="http://schemas.openxmlformats.org/spreadsheetml/2006/main">
  <c i="7" l="1" r="D7"/>
  <c i="6" r="J37"/>
  <c r="J36"/>
  <c i="1" r="AY59"/>
  <c i="6" r="J35"/>
  <c i="1" r="AX59"/>
  <c i="6" r="BI84"/>
  <c r="BH84"/>
  <c r="BG84"/>
  <c r="BF84"/>
  <c r="T84"/>
  <c r="T83"/>
  <c r="T82"/>
  <c r="T81"/>
  <c r="R84"/>
  <c r="R83"/>
  <c r="R82"/>
  <c r="R81"/>
  <c r="P84"/>
  <c r="P83"/>
  <c r="P82"/>
  <c r="P81"/>
  <c i="1" r="AU59"/>
  <c i="6" r="J78"/>
  <c r="J77"/>
  <c r="F77"/>
  <c r="F75"/>
  <c r="E73"/>
  <c r="J55"/>
  <c r="J54"/>
  <c r="F54"/>
  <c r="F52"/>
  <c r="E50"/>
  <c r="J18"/>
  <c r="E18"/>
  <c r="F78"/>
  <c r="J17"/>
  <c r="J12"/>
  <c r="J75"/>
  <c r="E7"/>
  <c r="E71"/>
  <c i="5" r="J37"/>
  <c r="J36"/>
  <c i="1" r="AY58"/>
  <c i="5" r="J35"/>
  <c i="1" r="AX58"/>
  <c i="5" r="BI84"/>
  <c r="BH84"/>
  <c r="BG84"/>
  <c r="BF84"/>
  <c r="T84"/>
  <c r="T83"/>
  <c r="T82"/>
  <c r="T81"/>
  <c r="R84"/>
  <c r="R83"/>
  <c r="R82"/>
  <c r="R81"/>
  <c r="P84"/>
  <c r="P83"/>
  <c r="P82"/>
  <c r="P81"/>
  <c i="1" r="AU58"/>
  <c i="5" r="J78"/>
  <c r="J77"/>
  <c r="F77"/>
  <c r="F75"/>
  <c r="E73"/>
  <c r="J55"/>
  <c r="J54"/>
  <c r="F54"/>
  <c r="F52"/>
  <c r="E50"/>
  <c r="J18"/>
  <c r="E18"/>
  <c r="F78"/>
  <c r="J17"/>
  <c r="J12"/>
  <c r="J75"/>
  <c r="E7"/>
  <c r="E71"/>
  <c i="4" r="J37"/>
  <c r="J36"/>
  <c i="1" r="AY57"/>
  <c i="4" r="J35"/>
  <c i="1" r="AX57"/>
  <c i="4" r="BI84"/>
  <c r="BH84"/>
  <c r="BG84"/>
  <c r="BF84"/>
  <c r="T84"/>
  <c r="T83"/>
  <c r="T82"/>
  <c r="T81"/>
  <c r="R84"/>
  <c r="R83"/>
  <c r="R82"/>
  <c r="R81"/>
  <c r="P84"/>
  <c r="P83"/>
  <c r="P82"/>
  <c r="P81"/>
  <c i="1" r="AU57"/>
  <c i="4" r="J78"/>
  <c r="J77"/>
  <c r="F77"/>
  <c r="F75"/>
  <c r="E73"/>
  <c r="J55"/>
  <c r="J54"/>
  <c r="F54"/>
  <c r="F52"/>
  <c r="E50"/>
  <c r="J18"/>
  <c r="E18"/>
  <c r="F55"/>
  <c r="J17"/>
  <c r="J12"/>
  <c r="J52"/>
  <c r="E7"/>
  <c r="E48"/>
  <c i="3" r="J37"/>
  <c r="J36"/>
  <c i="1" r="AY56"/>
  <c i="3" r="J35"/>
  <c i="1" r="AX56"/>
  <c i="3" r="BI545"/>
  <c r="BH545"/>
  <c r="BG545"/>
  <c r="BF545"/>
  <c r="T545"/>
  <c r="R545"/>
  <c r="P545"/>
  <c r="BI542"/>
  <c r="BH542"/>
  <c r="BG542"/>
  <c r="BF542"/>
  <c r="T542"/>
  <c r="R542"/>
  <c r="P542"/>
  <c r="BI539"/>
  <c r="BH539"/>
  <c r="BG539"/>
  <c r="BF539"/>
  <c r="T539"/>
  <c r="R539"/>
  <c r="P539"/>
  <c r="BI538"/>
  <c r="BH538"/>
  <c r="BG538"/>
  <c r="BF538"/>
  <c r="T538"/>
  <c r="R538"/>
  <c r="P538"/>
  <c r="BI534"/>
  <c r="BH534"/>
  <c r="BG534"/>
  <c r="BF534"/>
  <c r="T534"/>
  <c r="R534"/>
  <c r="P534"/>
  <c r="BI533"/>
  <c r="BH533"/>
  <c r="BG533"/>
  <c r="BF533"/>
  <c r="T533"/>
  <c r="R533"/>
  <c r="P533"/>
  <c r="BI526"/>
  <c r="BH526"/>
  <c r="BG526"/>
  <c r="BF526"/>
  <c r="T526"/>
  <c r="R526"/>
  <c r="P526"/>
  <c r="BI523"/>
  <c r="BH523"/>
  <c r="BG523"/>
  <c r="BF523"/>
  <c r="T523"/>
  <c r="R523"/>
  <c r="P523"/>
  <c r="BI521"/>
  <c r="BH521"/>
  <c r="BG521"/>
  <c r="BF521"/>
  <c r="T521"/>
  <c r="R521"/>
  <c r="P521"/>
  <c r="BI518"/>
  <c r="BH518"/>
  <c r="BG518"/>
  <c r="BF518"/>
  <c r="T518"/>
  <c r="R518"/>
  <c r="P518"/>
  <c r="BI515"/>
  <c r="BH515"/>
  <c r="BG515"/>
  <c r="BF515"/>
  <c r="T515"/>
  <c r="R515"/>
  <c r="P515"/>
  <c r="BI513"/>
  <c r="BH513"/>
  <c r="BG513"/>
  <c r="BF513"/>
  <c r="T513"/>
  <c r="R513"/>
  <c r="P513"/>
  <c r="BI510"/>
  <c r="BH510"/>
  <c r="BG510"/>
  <c r="BF510"/>
  <c r="T510"/>
  <c r="R510"/>
  <c r="P510"/>
  <c r="BI507"/>
  <c r="BH507"/>
  <c r="BG507"/>
  <c r="BF507"/>
  <c r="T507"/>
  <c r="R507"/>
  <c r="P507"/>
  <c r="BI504"/>
  <c r="BH504"/>
  <c r="BG504"/>
  <c r="BF504"/>
  <c r="T504"/>
  <c r="R504"/>
  <c r="P504"/>
  <c r="BI502"/>
  <c r="BH502"/>
  <c r="BG502"/>
  <c r="BF502"/>
  <c r="T502"/>
  <c r="R502"/>
  <c r="P502"/>
  <c r="BI499"/>
  <c r="BH499"/>
  <c r="BG499"/>
  <c r="BF499"/>
  <c r="T499"/>
  <c r="R499"/>
  <c r="P499"/>
  <c r="BI496"/>
  <c r="BH496"/>
  <c r="BG496"/>
  <c r="BF496"/>
  <c r="T496"/>
  <c r="R496"/>
  <c r="P496"/>
  <c r="BI494"/>
  <c r="BH494"/>
  <c r="BG494"/>
  <c r="BF494"/>
  <c r="T494"/>
  <c r="R494"/>
  <c r="P494"/>
  <c r="BI492"/>
  <c r="BH492"/>
  <c r="BG492"/>
  <c r="BF492"/>
  <c r="T492"/>
  <c r="R492"/>
  <c r="P492"/>
  <c r="BI490"/>
  <c r="BH490"/>
  <c r="BG490"/>
  <c r="BF490"/>
  <c r="T490"/>
  <c r="R490"/>
  <c r="P490"/>
  <c r="BI488"/>
  <c r="BH488"/>
  <c r="BG488"/>
  <c r="BF488"/>
  <c r="T488"/>
  <c r="R488"/>
  <c r="P488"/>
  <c r="BI485"/>
  <c r="BH485"/>
  <c r="BG485"/>
  <c r="BF485"/>
  <c r="T485"/>
  <c r="R485"/>
  <c r="P485"/>
  <c r="BI482"/>
  <c r="BH482"/>
  <c r="BG482"/>
  <c r="BF482"/>
  <c r="T482"/>
  <c r="R482"/>
  <c r="P482"/>
  <c r="BI479"/>
  <c r="BH479"/>
  <c r="BG479"/>
  <c r="BF479"/>
  <c r="T479"/>
  <c r="R479"/>
  <c r="P479"/>
  <c r="BI476"/>
  <c r="BH476"/>
  <c r="BG476"/>
  <c r="BF476"/>
  <c r="T476"/>
  <c r="R476"/>
  <c r="P476"/>
  <c r="BI473"/>
  <c r="BH473"/>
  <c r="BG473"/>
  <c r="BF473"/>
  <c r="T473"/>
  <c r="R473"/>
  <c r="P473"/>
  <c r="BI470"/>
  <c r="BH470"/>
  <c r="BG470"/>
  <c r="BF470"/>
  <c r="T470"/>
  <c r="R470"/>
  <c r="P470"/>
  <c r="BI467"/>
  <c r="BH467"/>
  <c r="BG467"/>
  <c r="BF467"/>
  <c r="T467"/>
  <c r="R467"/>
  <c r="P467"/>
  <c r="BI464"/>
  <c r="BH464"/>
  <c r="BG464"/>
  <c r="BF464"/>
  <c r="T464"/>
  <c r="R464"/>
  <c r="P464"/>
  <c r="BI461"/>
  <c r="BH461"/>
  <c r="BG461"/>
  <c r="BF461"/>
  <c r="T461"/>
  <c r="R461"/>
  <c r="P461"/>
  <c r="BI453"/>
  <c r="BH453"/>
  <c r="BG453"/>
  <c r="BF453"/>
  <c r="T453"/>
  <c r="R453"/>
  <c r="P453"/>
  <c r="BI449"/>
  <c r="BH449"/>
  <c r="BG449"/>
  <c r="BF449"/>
  <c r="T449"/>
  <c r="R449"/>
  <c r="P449"/>
  <c r="BI442"/>
  <c r="BH442"/>
  <c r="BG442"/>
  <c r="BF442"/>
  <c r="T442"/>
  <c r="R442"/>
  <c r="P442"/>
  <c r="BI436"/>
  <c r="BH436"/>
  <c r="BG436"/>
  <c r="BF436"/>
  <c r="T436"/>
  <c r="R436"/>
  <c r="P436"/>
  <c r="BI432"/>
  <c r="BH432"/>
  <c r="BG432"/>
  <c r="BF432"/>
  <c r="T432"/>
  <c r="R432"/>
  <c r="P432"/>
  <c r="BI430"/>
  <c r="BH430"/>
  <c r="BG430"/>
  <c r="BF430"/>
  <c r="T430"/>
  <c r="R430"/>
  <c r="P430"/>
  <c r="BI427"/>
  <c r="BH427"/>
  <c r="BG427"/>
  <c r="BF427"/>
  <c r="T427"/>
  <c r="R427"/>
  <c r="P427"/>
  <c r="BI424"/>
  <c r="BH424"/>
  <c r="BG424"/>
  <c r="BF424"/>
  <c r="T424"/>
  <c r="R424"/>
  <c r="P424"/>
  <c r="BI423"/>
  <c r="BH423"/>
  <c r="BG423"/>
  <c r="BF423"/>
  <c r="T423"/>
  <c r="R423"/>
  <c r="P423"/>
  <c r="BI422"/>
  <c r="BH422"/>
  <c r="BG422"/>
  <c r="BF422"/>
  <c r="T422"/>
  <c r="R422"/>
  <c r="P422"/>
  <c r="BI419"/>
  <c r="BH419"/>
  <c r="BG419"/>
  <c r="BF419"/>
  <c r="T419"/>
  <c r="R419"/>
  <c r="P419"/>
  <c r="BI416"/>
  <c r="BH416"/>
  <c r="BG416"/>
  <c r="BF416"/>
  <c r="T416"/>
  <c r="R416"/>
  <c r="P416"/>
  <c r="BI414"/>
  <c r="BH414"/>
  <c r="BG414"/>
  <c r="BF414"/>
  <c r="T414"/>
  <c r="R414"/>
  <c r="P414"/>
  <c r="BI412"/>
  <c r="BH412"/>
  <c r="BG412"/>
  <c r="BF412"/>
  <c r="T412"/>
  <c r="R412"/>
  <c r="P412"/>
  <c r="BI410"/>
  <c r="BH410"/>
  <c r="BG410"/>
  <c r="BF410"/>
  <c r="T410"/>
  <c r="R410"/>
  <c r="P410"/>
  <c r="BI407"/>
  <c r="BH407"/>
  <c r="BG407"/>
  <c r="BF407"/>
  <c r="T407"/>
  <c r="R407"/>
  <c r="P407"/>
  <c r="BI404"/>
  <c r="BH404"/>
  <c r="BG404"/>
  <c r="BF404"/>
  <c r="T404"/>
  <c r="R404"/>
  <c r="P404"/>
  <c r="BI401"/>
  <c r="BH401"/>
  <c r="BG401"/>
  <c r="BF401"/>
  <c r="T401"/>
  <c r="R401"/>
  <c r="P401"/>
  <c r="BI398"/>
  <c r="BH398"/>
  <c r="BG398"/>
  <c r="BF398"/>
  <c r="T398"/>
  <c r="R398"/>
  <c r="P398"/>
  <c r="BI387"/>
  <c r="BH387"/>
  <c r="BG387"/>
  <c r="BF387"/>
  <c r="T387"/>
  <c r="R387"/>
  <c r="P387"/>
  <c r="BI384"/>
  <c r="BH384"/>
  <c r="BG384"/>
  <c r="BF384"/>
  <c r="T384"/>
  <c r="R384"/>
  <c r="P384"/>
  <c r="BI378"/>
  <c r="BH378"/>
  <c r="BG378"/>
  <c r="BF378"/>
  <c r="T378"/>
  <c r="R378"/>
  <c r="P378"/>
  <c r="BI375"/>
  <c r="BH375"/>
  <c r="BG375"/>
  <c r="BF375"/>
  <c r="T375"/>
  <c r="R375"/>
  <c r="P375"/>
  <c r="BI372"/>
  <c r="BH372"/>
  <c r="BG372"/>
  <c r="BF372"/>
  <c r="T372"/>
  <c r="R372"/>
  <c r="P372"/>
  <c r="BI369"/>
  <c r="BH369"/>
  <c r="BG369"/>
  <c r="BF369"/>
  <c r="T369"/>
  <c r="R369"/>
  <c r="P369"/>
  <c r="BI366"/>
  <c r="BH366"/>
  <c r="BG366"/>
  <c r="BF366"/>
  <c r="T366"/>
  <c r="R366"/>
  <c r="P366"/>
  <c r="BI363"/>
  <c r="BH363"/>
  <c r="BG363"/>
  <c r="BF363"/>
  <c r="T363"/>
  <c r="R363"/>
  <c r="P363"/>
  <c r="BI360"/>
  <c r="BH360"/>
  <c r="BG360"/>
  <c r="BF360"/>
  <c r="T360"/>
  <c r="R360"/>
  <c r="P360"/>
  <c r="BI357"/>
  <c r="BH357"/>
  <c r="BG357"/>
  <c r="BF357"/>
  <c r="T357"/>
  <c r="R357"/>
  <c r="P357"/>
  <c r="BI351"/>
  <c r="BH351"/>
  <c r="BG351"/>
  <c r="BF351"/>
  <c r="T351"/>
  <c r="R351"/>
  <c r="P351"/>
  <c r="BI348"/>
  <c r="BH348"/>
  <c r="BG348"/>
  <c r="BF348"/>
  <c r="T348"/>
  <c r="R348"/>
  <c r="P348"/>
  <c r="BI346"/>
  <c r="BH346"/>
  <c r="BG346"/>
  <c r="BF346"/>
  <c r="T346"/>
  <c r="R346"/>
  <c r="P346"/>
  <c r="BI343"/>
  <c r="BH343"/>
  <c r="BG343"/>
  <c r="BF343"/>
  <c r="T343"/>
  <c r="R343"/>
  <c r="P343"/>
  <c r="BI340"/>
  <c r="BH340"/>
  <c r="BG340"/>
  <c r="BF340"/>
  <c r="T340"/>
  <c r="R340"/>
  <c r="P340"/>
  <c r="BI339"/>
  <c r="BH339"/>
  <c r="BG339"/>
  <c r="BF339"/>
  <c r="T339"/>
  <c r="R339"/>
  <c r="P339"/>
  <c r="BI336"/>
  <c r="BH336"/>
  <c r="BG336"/>
  <c r="BF336"/>
  <c r="T336"/>
  <c r="R336"/>
  <c r="P336"/>
  <c r="BI334"/>
  <c r="BH334"/>
  <c r="BG334"/>
  <c r="BF334"/>
  <c r="T334"/>
  <c r="R334"/>
  <c r="P334"/>
  <c r="BI331"/>
  <c r="BH331"/>
  <c r="BG331"/>
  <c r="BF331"/>
  <c r="T331"/>
  <c r="R331"/>
  <c r="P331"/>
  <c r="BI327"/>
  <c r="BH327"/>
  <c r="BG327"/>
  <c r="BF327"/>
  <c r="T327"/>
  <c r="T326"/>
  <c r="R327"/>
  <c r="R326"/>
  <c r="P327"/>
  <c r="P326"/>
  <c r="BI323"/>
  <c r="BH323"/>
  <c r="BG323"/>
  <c r="BF323"/>
  <c r="T323"/>
  <c r="R323"/>
  <c r="P323"/>
  <c r="BI320"/>
  <c r="BH320"/>
  <c r="BG320"/>
  <c r="BF320"/>
  <c r="T320"/>
  <c r="R320"/>
  <c r="P320"/>
  <c r="BI315"/>
  <c r="BH315"/>
  <c r="BG315"/>
  <c r="BF315"/>
  <c r="T315"/>
  <c r="R315"/>
  <c r="P315"/>
  <c r="BI310"/>
  <c r="BH310"/>
  <c r="BG310"/>
  <c r="BF310"/>
  <c r="T310"/>
  <c r="R310"/>
  <c r="P310"/>
  <c r="BI300"/>
  <c r="BH300"/>
  <c r="BG300"/>
  <c r="BF300"/>
  <c r="T300"/>
  <c r="R300"/>
  <c r="P300"/>
  <c r="BI298"/>
  <c r="BH298"/>
  <c r="BG298"/>
  <c r="BF298"/>
  <c r="T298"/>
  <c r="R298"/>
  <c r="P298"/>
  <c r="BI296"/>
  <c r="BH296"/>
  <c r="BG296"/>
  <c r="BF296"/>
  <c r="T296"/>
  <c r="R296"/>
  <c r="P296"/>
  <c r="BI292"/>
  <c r="BH292"/>
  <c r="BG292"/>
  <c r="BF292"/>
  <c r="T292"/>
  <c r="R292"/>
  <c r="P292"/>
  <c r="BI281"/>
  <c r="BH281"/>
  <c r="BG281"/>
  <c r="BF281"/>
  <c r="T281"/>
  <c r="R281"/>
  <c r="P281"/>
  <c r="BI278"/>
  <c r="BH278"/>
  <c r="BG278"/>
  <c r="BF278"/>
  <c r="T278"/>
  <c r="R278"/>
  <c r="P278"/>
  <c r="BI255"/>
  <c r="BH255"/>
  <c r="BG255"/>
  <c r="BF255"/>
  <c r="T255"/>
  <c r="R255"/>
  <c r="P255"/>
  <c r="BI244"/>
  <c r="BH244"/>
  <c r="BG244"/>
  <c r="BF244"/>
  <c r="T244"/>
  <c r="R244"/>
  <c r="P244"/>
  <c r="BI241"/>
  <c r="BH241"/>
  <c r="BG241"/>
  <c r="BF241"/>
  <c r="T241"/>
  <c r="R241"/>
  <c r="P241"/>
  <c r="BI238"/>
  <c r="BH238"/>
  <c r="BG238"/>
  <c r="BF238"/>
  <c r="T238"/>
  <c r="R238"/>
  <c r="P238"/>
  <c r="BI230"/>
  <c r="BH230"/>
  <c r="BG230"/>
  <c r="BF230"/>
  <c r="T230"/>
  <c r="R230"/>
  <c r="P230"/>
  <c r="BI227"/>
  <c r="BH227"/>
  <c r="BG227"/>
  <c r="BF227"/>
  <c r="T227"/>
  <c r="R227"/>
  <c r="P227"/>
  <c r="BI192"/>
  <c r="BH192"/>
  <c r="BG192"/>
  <c r="BF192"/>
  <c r="T192"/>
  <c r="R192"/>
  <c r="P192"/>
  <c r="BI189"/>
  <c r="BH189"/>
  <c r="BG189"/>
  <c r="BF189"/>
  <c r="T189"/>
  <c r="R189"/>
  <c r="P189"/>
  <c r="BI182"/>
  <c r="BH182"/>
  <c r="BG182"/>
  <c r="BF182"/>
  <c r="T182"/>
  <c r="R182"/>
  <c r="P182"/>
  <c r="BI175"/>
  <c r="BH175"/>
  <c r="BG175"/>
  <c r="BF175"/>
  <c r="T175"/>
  <c r="R175"/>
  <c r="P175"/>
  <c r="BI169"/>
  <c r="BH169"/>
  <c r="BG169"/>
  <c r="BF169"/>
  <c r="T169"/>
  <c r="R169"/>
  <c r="P169"/>
  <c r="BI163"/>
  <c r="BH163"/>
  <c r="BG163"/>
  <c r="BF163"/>
  <c r="T163"/>
  <c r="R163"/>
  <c r="P163"/>
  <c r="BI157"/>
  <c r="BH157"/>
  <c r="BG157"/>
  <c r="BF157"/>
  <c r="T157"/>
  <c r="R157"/>
  <c r="P157"/>
  <c r="BI153"/>
  <c r="BH153"/>
  <c r="BG153"/>
  <c r="BF153"/>
  <c r="T153"/>
  <c r="R153"/>
  <c r="P153"/>
  <c r="BI149"/>
  <c r="BH149"/>
  <c r="BG149"/>
  <c r="BF149"/>
  <c r="T149"/>
  <c r="R149"/>
  <c r="P149"/>
  <c r="BI145"/>
  <c r="BH145"/>
  <c r="BG145"/>
  <c r="BF145"/>
  <c r="T145"/>
  <c r="R145"/>
  <c r="P145"/>
  <c r="BI143"/>
  <c r="BH143"/>
  <c r="BG143"/>
  <c r="BF143"/>
  <c r="T143"/>
  <c r="R143"/>
  <c r="P143"/>
  <c r="BI141"/>
  <c r="BH141"/>
  <c r="BG141"/>
  <c r="BF141"/>
  <c r="T141"/>
  <c r="R141"/>
  <c r="P141"/>
  <c r="BI135"/>
  <c r="BH135"/>
  <c r="BG135"/>
  <c r="BF135"/>
  <c r="T135"/>
  <c r="R135"/>
  <c r="P135"/>
  <c r="BI131"/>
  <c r="BH131"/>
  <c r="BG131"/>
  <c r="BF131"/>
  <c r="T131"/>
  <c r="R131"/>
  <c r="P131"/>
  <c r="BI125"/>
  <c r="BH125"/>
  <c r="BG125"/>
  <c r="BF125"/>
  <c r="T125"/>
  <c r="R125"/>
  <c r="P125"/>
  <c r="BI121"/>
  <c r="BH121"/>
  <c r="BG121"/>
  <c r="BF121"/>
  <c r="T121"/>
  <c r="R121"/>
  <c r="P121"/>
  <c r="BI111"/>
  <c r="BH111"/>
  <c r="BG111"/>
  <c r="BF111"/>
  <c r="T111"/>
  <c r="R111"/>
  <c r="P111"/>
  <c r="BI108"/>
  <c r="BH108"/>
  <c r="BG108"/>
  <c r="BF108"/>
  <c r="T108"/>
  <c r="R108"/>
  <c r="P108"/>
  <c r="BI106"/>
  <c r="BH106"/>
  <c r="BG106"/>
  <c r="BF106"/>
  <c r="T106"/>
  <c r="R106"/>
  <c r="P106"/>
  <c r="BI104"/>
  <c r="BH104"/>
  <c r="BG104"/>
  <c r="BF104"/>
  <c r="T104"/>
  <c r="R104"/>
  <c r="P104"/>
  <c r="BI101"/>
  <c r="BH101"/>
  <c r="BG101"/>
  <c r="BF101"/>
  <c r="T101"/>
  <c r="R101"/>
  <c r="P101"/>
  <c r="J95"/>
  <c r="J94"/>
  <c r="F94"/>
  <c r="F92"/>
  <c r="E90"/>
  <c r="J55"/>
  <c r="J54"/>
  <c r="F54"/>
  <c r="F52"/>
  <c r="E50"/>
  <c r="J18"/>
  <c r="E18"/>
  <c r="F95"/>
  <c r="J17"/>
  <c r="J12"/>
  <c r="J52"/>
  <c r="E7"/>
  <c r="E88"/>
  <c i="2" r="J37"/>
  <c r="J36"/>
  <c i="1" r="AY55"/>
  <c i="2" r="J35"/>
  <c i="1" r="AX55"/>
  <c i="2" r="BI242"/>
  <c r="BH242"/>
  <c r="BG242"/>
  <c r="BF242"/>
  <c r="T242"/>
  <c r="T241"/>
  <c r="R242"/>
  <c r="R241"/>
  <c r="P242"/>
  <c r="P241"/>
  <c r="BI239"/>
  <c r="BH239"/>
  <c r="BG239"/>
  <c r="BF239"/>
  <c r="T239"/>
  <c r="R239"/>
  <c r="P239"/>
  <c r="BI235"/>
  <c r="BH235"/>
  <c r="BG235"/>
  <c r="BF235"/>
  <c r="T235"/>
  <c r="R235"/>
  <c r="P235"/>
  <c r="BI229"/>
  <c r="BH229"/>
  <c r="BG229"/>
  <c r="BF229"/>
  <c r="T229"/>
  <c r="R229"/>
  <c r="P229"/>
  <c r="BI225"/>
  <c r="BH225"/>
  <c r="BG225"/>
  <c r="BF225"/>
  <c r="T225"/>
  <c r="R225"/>
  <c r="P225"/>
  <c r="BI223"/>
  <c r="BH223"/>
  <c r="BG223"/>
  <c r="BF223"/>
  <c r="T223"/>
  <c r="R223"/>
  <c r="P223"/>
  <c r="BI220"/>
  <c r="BH220"/>
  <c r="BG220"/>
  <c r="BF220"/>
  <c r="T220"/>
  <c r="T219"/>
  <c r="R220"/>
  <c r="R219"/>
  <c r="P220"/>
  <c r="P219"/>
  <c r="BI216"/>
  <c r="BH216"/>
  <c r="BG216"/>
  <c r="BF216"/>
  <c r="T216"/>
  <c r="R216"/>
  <c r="P216"/>
  <c r="BI210"/>
  <c r="BH210"/>
  <c r="BG210"/>
  <c r="BF210"/>
  <c r="T210"/>
  <c r="R210"/>
  <c r="P210"/>
  <c r="BI206"/>
  <c r="BH206"/>
  <c r="BG206"/>
  <c r="BF206"/>
  <c r="T206"/>
  <c r="T205"/>
  <c r="R206"/>
  <c r="R205"/>
  <c r="P206"/>
  <c r="P205"/>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78"/>
  <c r="BH178"/>
  <c r="BG178"/>
  <c r="BF178"/>
  <c r="T178"/>
  <c r="R178"/>
  <c r="P178"/>
  <c r="BI171"/>
  <c r="BH171"/>
  <c r="BG171"/>
  <c r="BF171"/>
  <c r="T171"/>
  <c r="R171"/>
  <c r="P171"/>
  <c r="BI168"/>
  <c r="BH168"/>
  <c r="BG168"/>
  <c r="BF168"/>
  <c r="T168"/>
  <c r="R168"/>
  <c r="P168"/>
  <c r="BI164"/>
  <c r="BH164"/>
  <c r="BG164"/>
  <c r="BF164"/>
  <c r="T164"/>
  <c r="R164"/>
  <c r="P164"/>
  <c r="BI153"/>
  <c r="BH153"/>
  <c r="BG153"/>
  <c r="BF153"/>
  <c r="T153"/>
  <c r="R153"/>
  <c r="P153"/>
  <c r="BI150"/>
  <c r="BH150"/>
  <c r="BG150"/>
  <c r="BF150"/>
  <c r="T150"/>
  <c r="R150"/>
  <c r="P150"/>
  <c r="BI144"/>
  <c r="BH144"/>
  <c r="BG144"/>
  <c r="BF144"/>
  <c r="T144"/>
  <c r="R144"/>
  <c r="P144"/>
  <c r="BI137"/>
  <c r="BH137"/>
  <c r="BG137"/>
  <c r="BF137"/>
  <c r="T137"/>
  <c r="R137"/>
  <c r="P137"/>
  <c r="BI133"/>
  <c r="BH133"/>
  <c r="BG133"/>
  <c r="BF133"/>
  <c r="T133"/>
  <c r="R133"/>
  <c r="P133"/>
  <c r="BI128"/>
  <c r="BH128"/>
  <c r="BG128"/>
  <c r="BF128"/>
  <c r="T128"/>
  <c r="R128"/>
  <c r="P128"/>
  <c r="BI120"/>
  <c r="BH120"/>
  <c r="BG120"/>
  <c r="BF120"/>
  <c r="T120"/>
  <c r="R120"/>
  <c r="P120"/>
  <c r="BI116"/>
  <c r="BH116"/>
  <c r="BG116"/>
  <c r="BF116"/>
  <c r="T116"/>
  <c r="R116"/>
  <c r="P116"/>
  <c r="BI112"/>
  <c r="BH112"/>
  <c r="BG112"/>
  <c r="BF112"/>
  <c r="T112"/>
  <c r="R112"/>
  <c r="P112"/>
  <c r="BI100"/>
  <c r="BH100"/>
  <c r="BG100"/>
  <c r="BF100"/>
  <c r="T100"/>
  <c r="R100"/>
  <c r="P100"/>
  <c r="BI92"/>
  <c r="BH92"/>
  <c r="BG92"/>
  <c r="BF92"/>
  <c r="T92"/>
  <c r="R92"/>
  <c r="P92"/>
  <c r="J86"/>
  <c r="J85"/>
  <c r="F85"/>
  <c r="F83"/>
  <c r="E81"/>
  <c r="J55"/>
  <c r="J54"/>
  <c r="F54"/>
  <c r="F52"/>
  <c r="E50"/>
  <c r="J18"/>
  <c r="E18"/>
  <c r="F86"/>
  <c r="J17"/>
  <c r="J12"/>
  <c r="J52"/>
  <c r="E7"/>
  <c r="E48"/>
  <c i="1" r="L50"/>
  <c r="AM50"/>
  <c r="AM49"/>
  <c r="L49"/>
  <c r="AM47"/>
  <c r="L47"/>
  <c r="L45"/>
  <c r="L44"/>
  <c i="3" r="BK545"/>
  <c r="BK539"/>
  <c r="J533"/>
  <c r="J518"/>
  <c r="BK510"/>
  <c r="BK494"/>
  <c r="J488"/>
  <c r="BK479"/>
  <c r="BK470"/>
  <c r="BK461"/>
  <c r="J436"/>
  <c r="J423"/>
  <c r="BK407"/>
  <c r="J387"/>
  <c r="BK369"/>
  <c r="BK351"/>
  <c r="J340"/>
  <c r="J300"/>
  <c r="J255"/>
  <c r="J227"/>
  <c r="BK157"/>
  <c r="BK141"/>
  <c r="BK125"/>
  <c r="J101"/>
  <c i="2" r="J220"/>
  <c r="J187"/>
  <c r="BK168"/>
  <c r="J133"/>
  <c r="BK92"/>
  <c i="3" r="BK523"/>
  <c r="J507"/>
  <c r="BK449"/>
  <c r="BK424"/>
  <c r="J412"/>
  <c r="BK384"/>
  <c r="J363"/>
  <c r="J336"/>
  <c r="J315"/>
  <c r="BK238"/>
  <c r="BK153"/>
  <c r="BK106"/>
  <c i="2" r="J223"/>
  <c r="BK196"/>
  <c r="J150"/>
  <c r="J92"/>
  <c i="3" r="BK538"/>
  <c r="J523"/>
  <c r="BK502"/>
  <c r="BK488"/>
  <c r="BK442"/>
  <c r="J410"/>
  <c r="J366"/>
  <c r="BK357"/>
  <c r="J331"/>
  <c r="BK298"/>
  <c r="BK189"/>
  <c r="J141"/>
  <c i="2" r="BK235"/>
  <c r="BK199"/>
  <c r="BK153"/>
  <c i="3" r="J534"/>
  <c r="J494"/>
  <c r="J470"/>
  <c r="BK423"/>
  <c r="J404"/>
  <c r="J378"/>
  <c r="J334"/>
  <c r="BK320"/>
  <c r="J292"/>
  <c r="J230"/>
  <c r="BK182"/>
  <c r="BK135"/>
  <c r="BK111"/>
  <c i="2" r="J242"/>
  <c r="BK223"/>
  <c r="J190"/>
  <c r="BK128"/>
  <c r="J112"/>
  <c i="4" r="F35"/>
  <c i="1" r="BB57"/>
  <c i="6" r="F34"/>
  <c i="1" r="BA59"/>
  <c i="5" r="F37"/>
  <c i="1" r="BD58"/>
  <c i="3" r="BK542"/>
  <c r="J538"/>
  <c r="J521"/>
  <c r="J513"/>
  <c r="J496"/>
  <c r="BK490"/>
  <c r="J482"/>
  <c r="BK473"/>
  <c r="BK464"/>
  <c r="J449"/>
  <c r="J424"/>
  <c r="BK416"/>
  <c r="BK398"/>
  <c r="J372"/>
  <c r="J343"/>
  <c r="J323"/>
  <c r="J281"/>
  <c r="BK230"/>
  <c r="J169"/>
  <c r="J143"/>
  <c r="J121"/>
  <c i="2" r="J239"/>
  <c r="J216"/>
  <c r="BK184"/>
  <c r="J144"/>
  <c r="BK112"/>
  <c i="4" r="BK84"/>
  <c i="3" r="J510"/>
  <c r="J492"/>
  <c r="J430"/>
  <c r="BK419"/>
  <c r="BK378"/>
  <c r="BK360"/>
  <c r="BK334"/>
  <c r="J310"/>
  <c r="BK278"/>
  <c r="J163"/>
  <c r="J145"/>
  <c i="2" r="J235"/>
  <c r="BK210"/>
  <c r="J199"/>
  <c r="J164"/>
  <c r="BK100"/>
  <c i="3" r="J539"/>
  <c r="J526"/>
  <c r="BK504"/>
  <c r="J490"/>
  <c r="J461"/>
  <c r="J419"/>
  <c r="J401"/>
  <c r="BK348"/>
  <c r="BK327"/>
  <c r="J278"/>
  <c r="J153"/>
  <c r="BK131"/>
  <c i="2" r="J206"/>
  <c r="BK178"/>
  <c r="BK144"/>
  <c i="5" r="BK84"/>
  <c i="3" r="J485"/>
  <c r="J464"/>
  <c r="J442"/>
  <c r="BK412"/>
  <c r="J384"/>
  <c r="J351"/>
  <c r="BK331"/>
  <c r="BK310"/>
  <c r="BK244"/>
  <c r="BK227"/>
  <c r="J189"/>
  <c r="J157"/>
  <c r="BK108"/>
  <c i="2" r="BK242"/>
  <c r="BK225"/>
  <c r="J196"/>
  <c r="BK164"/>
  <c r="BK116"/>
  <c i="5" r="F36"/>
  <c i="1" r="BC58"/>
  <c i="5" r="F35"/>
  <c i="1" r="BB58"/>
  <c i="5" r="J34"/>
  <c i="1" r="AW58"/>
  <c i="3" r="BK163"/>
  <c r="BK104"/>
  <c i="2" r="J210"/>
  <c r="J153"/>
  <c r="J116"/>
  <c i="6" r="J84"/>
  <c i="3" r="J515"/>
  <c r="J502"/>
  <c r="BK427"/>
  <c r="BK414"/>
  <c r="BK404"/>
  <c r="J369"/>
  <c r="BK339"/>
  <c r="BK323"/>
  <c r="J298"/>
  <c r="J182"/>
  <c r="J111"/>
  <c i="2" r="J229"/>
  <c r="J202"/>
  <c r="J171"/>
  <c r="J128"/>
  <c i="5" r="J84"/>
  <c i="3" r="BK513"/>
  <c r="BK496"/>
  <c r="BK476"/>
  <c r="BK436"/>
  <c r="J416"/>
  <c r="J360"/>
  <c r="J339"/>
  <c r="BK300"/>
  <c r="J244"/>
  <c r="BK145"/>
  <c r="J135"/>
  <c i="2" r="J184"/>
  <c r="BK150"/>
  <c r="J120"/>
  <c i="3" r="J504"/>
  <c r="J479"/>
  <c r="BK453"/>
  <c r="J422"/>
  <c r="BK387"/>
  <c r="BK366"/>
  <c r="BK340"/>
  <c r="BK315"/>
  <c r="BK255"/>
  <c r="J238"/>
  <c r="BK192"/>
  <c r="BK169"/>
  <c r="J106"/>
  <c i="2" r="BK239"/>
  <c r="BK206"/>
  <c r="BK187"/>
  <c r="BK120"/>
  <c i="6" r="F35"/>
  <c i="1" r="BB59"/>
  <c i="4" r="F37"/>
  <c i="1" r="BD57"/>
  <c i="4" r="J34"/>
  <c i="1" r="AW57"/>
  <c i="3" r="J545"/>
  <c r="J542"/>
  <c r="BK534"/>
  <c r="BK526"/>
  <c r="BK515"/>
  <c r="BK507"/>
  <c r="BK492"/>
  <c r="BK485"/>
  <c r="J476"/>
  <c r="J467"/>
  <c r="J453"/>
  <c r="BK432"/>
  <c r="J414"/>
  <c r="BK401"/>
  <c r="BK375"/>
  <c r="J357"/>
  <c r="BK346"/>
  <c r="BK336"/>
  <c r="BK292"/>
  <c r="BK241"/>
  <c r="J192"/>
  <c r="J149"/>
  <c r="J131"/>
  <c r="J108"/>
  <c i="2" r="J225"/>
  <c r="BK190"/>
  <c r="J178"/>
  <c r="BK137"/>
  <c r="J100"/>
  <c i="4" r="J84"/>
  <c i="3" r="BK499"/>
  <c r="J432"/>
  <c r="BK422"/>
  <c r="BK410"/>
  <c r="J375"/>
  <c r="J346"/>
  <c r="J327"/>
  <c r="J296"/>
  <c r="BK175"/>
  <c r="BK149"/>
  <c r="BK101"/>
  <c i="2" r="BK220"/>
  <c r="BK193"/>
  <c r="BK133"/>
  <c i="6" r="BK84"/>
  <c i="3" r="BK533"/>
  <c r="BK518"/>
  <c r="J499"/>
  <c r="J473"/>
  <c r="BK430"/>
  <c r="J407"/>
  <c r="BK363"/>
  <c r="BK343"/>
  <c r="J320"/>
  <c r="BK296"/>
  <c r="BK143"/>
  <c r="J125"/>
  <c i="2" r="BK202"/>
  <c r="BK171"/>
  <c r="J137"/>
  <c i="3" r="BK521"/>
  <c r="BK482"/>
  <c r="BK467"/>
  <c r="J427"/>
  <c r="J398"/>
  <c r="BK372"/>
  <c r="J348"/>
  <c r="BK281"/>
  <c r="J241"/>
  <c r="J175"/>
  <c r="BK121"/>
  <c r="J104"/>
  <c i="2" r="BK229"/>
  <c r="BK216"/>
  <c r="J193"/>
  <c r="J168"/>
  <c i="1" r="AS54"/>
  <c i="6" r="F36"/>
  <c i="1" r="BC59"/>
  <c i="6" r="F37"/>
  <c i="1" r="BD59"/>
  <c i="4" r="F36"/>
  <c i="1" r="BC57"/>
  <c i="2" l="1" r="P91"/>
  <c r="P90"/>
  <c r="P183"/>
  <c r="T183"/>
  <c r="BK209"/>
  <c r="R209"/>
  <c r="R222"/>
  <c r="T222"/>
  <c i="3" r="R100"/>
  <c r="P162"/>
  <c r="R181"/>
  <c r="R309"/>
  <c r="R330"/>
  <c r="BK338"/>
  <c r="J338"/>
  <c r="J68"/>
  <c r="R338"/>
  <c r="R342"/>
  <c r="T350"/>
  <c r="R406"/>
  <c r="T426"/>
  <c r="P525"/>
  <c r="BK541"/>
  <c r="J541"/>
  <c r="J78"/>
  <c i="2" r="T91"/>
  <c r="T90"/>
  <c i="3" r="T100"/>
  <c r="T162"/>
  <c r="BK181"/>
  <c r="J181"/>
  <c r="J63"/>
  <c r="BK309"/>
  <c r="J309"/>
  <c r="J64"/>
  <c r="BK330"/>
  <c r="J330"/>
  <c r="J67"/>
  <c r="T330"/>
  <c r="P338"/>
  <c r="BK342"/>
  <c r="J342"/>
  <c r="J69"/>
  <c r="P342"/>
  <c r="P350"/>
  <c r="BK406"/>
  <c r="J406"/>
  <c r="J71"/>
  <c r="T406"/>
  <c r="P426"/>
  <c r="BK463"/>
  <c r="J463"/>
  <c r="J73"/>
  <c r="R463"/>
  <c r="BK475"/>
  <c r="J475"/>
  <c r="J74"/>
  <c r="R475"/>
  <c r="BK506"/>
  <c r="J506"/>
  <c r="J75"/>
  <c r="R506"/>
  <c r="BK520"/>
  <c r="J520"/>
  <c r="J76"/>
  <c r="R520"/>
  <c r="T525"/>
  <c r="T541"/>
  <c i="2" r="R91"/>
  <c r="R228"/>
  <c r="T228"/>
  <c i="3" r="P100"/>
  <c r="BK162"/>
  <c r="J162"/>
  <c r="J62"/>
  <c r="P181"/>
  <c r="P309"/>
  <c r="P330"/>
  <c r="BK350"/>
  <c r="J350"/>
  <c r="J70"/>
  <c r="R426"/>
  <c r="BK525"/>
  <c r="J525"/>
  <c r="J77"/>
  <c i="2" r="BK91"/>
  <c r="J91"/>
  <c r="J61"/>
  <c r="BK183"/>
  <c r="J183"/>
  <c r="J62"/>
  <c r="R183"/>
  <c r="P209"/>
  <c r="T209"/>
  <c r="T208"/>
  <c r="BK222"/>
  <c r="J222"/>
  <c r="J67"/>
  <c r="P222"/>
  <c r="BK228"/>
  <c r="J228"/>
  <c r="J68"/>
  <c r="P228"/>
  <c i="3" r="BK100"/>
  <c r="J100"/>
  <c r="J61"/>
  <c r="R162"/>
  <c r="T181"/>
  <c r="T309"/>
  <c r="T338"/>
  <c r="T342"/>
  <c r="R350"/>
  <c r="P406"/>
  <c r="BK426"/>
  <c r="J426"/>
  <c r="J72"/>
  <c r="P463"/>
  <c r="T463"/>
  <c r="P475"/>
  <c r="T475"/>
  <c r="P506"/>
  <c r="T506"/>
  <c r="P520"/>
  <c r="T520"/>
  <c r="R525"/>
  <c r="P541"/>
  <c r="R541"/>
  <c i="2" r="E79"/>
  <c r="BE92"/>
  <c r="BE128"/>
  <c r="BE133"/>
  <c r="BE144"/>
  <c r="BE150"/>
  <c r="BE171"/>
  <c r="BE178"/>
  <c r="BE199"/>
  <c r="BE242"/>
  <c r="BK219"/>
  <c r="J219"/>
  <c r="J66"/>
  <c r="BK241"/>
  <c r="J241"/>
  <c r="J69"/>
  <c i="3" r="BE141"/>
  <c r="BE143"/>
  <c r="BE145"/>
  <c r="BE149"/>
  <c r="BE157"/>
  <c r="BE230"/>
  <c r="BE298"/>
  <c r="BE300"/>
  <c r="BE320"/>
  <c r="BE323"/>
  <c r="BE327"/>
  <c r="BE336"/>
  <c r="BE343"/>
  <c r="BE351"/>
  <c r="BE360"/>
  <c r="BE401"/>
  <c r="BE404"/>
  <c r="BE407"/>
  <c r="BE414"/>
  <c r="BE430"/>
  <c r="BE449"/>
  <c r="BE461"/>
  <c r="BE464"/>
  <c r="BE473"/>
  <c r="BE476"/>
  <c r="BE492"/>
  <c r="BE494"/>
  <c r="BE504"/>
  <c r="BE513"/>
  <c r="BE515"/>
  <c r="BE518"/>
  <c r="BE523"/>
  <c i="4" r="BE84"/>
  <c i="5" r="BE84"/>
  <c r="BK83"/>
  <c r="J83"/>
  <c r="J61"/>
  <c i="6" r="J52"/>
  <c i="2" r="F55"/>
  <c r="J83"/>
  <c r="BE100"/>
  <c r="BE164"/>
  <c r="BE168"/>
  <c r="BE187"/>
  <c r="BE190"/>
  <c r="BE210"/>
  <c r="BE216"/>
  <c r="BE220"/>
  <c r="BE239"/>
  <c i="3" r="J92"/>
  <c r="BE101"/>
  <c r="BE104"/>
  <c r="BE108"/>
  <c r="BE111"/>
  <c r="BE153"/>
  <c r="BE163"/>
  <c r="BE238"/>
  <c r="BE244"/>
  <c r="BE281"/>
  <c r="BE292"/>
  <c r="BE310"/>
  <c r="BE315"/>
  <c r="BE334"/>
  <c r="BE340"/>
  <c r="BE369"/>
  <c r="BE372"/>
  <c r="BE375"/>
  <c r="BE384"/>
  <c r="BE412"/>
  <c r="BE423"/>
  <c r="BE424"/>
  <c r="BE427"/>
  <c r="BE467"/>
  <c r="BE470"/>
  <c r="BE482"/>
  <c r="BE521"/>
  <c r="BK326"/>
  <c r="J326"/>
  <c r="J65"/>
  <c i="4" r="E71"/>
  <c r="J75"/>
  <c r="F78"/>
  <c r="BK83"/>
  <c r="J83"/>
  <c r="J61"/>
  <c i="5" r="E48"/>
  <c r="J52"/>
  <c r="F55"/>
  <c i="6" r="BE84"/>
  <c i="2" r="BE112"/>
  <c r="BE120"/>
  <c r="BE137"/>
  <c r="BE153"/>
  <c r="BE184"/>
  <c r="BE206"/>
  <c r="BE225"/>
  <c i="3" r="E48"/>
  <c r="F55"/>
  <c r="BE121"/>
  <c r="BE125"/>
  <c r="BE131"/>
  <c r="BE135"/>
  <c r="BE182"/>
  <c r="BE189"/>
  <c r="BE192"/>
  <c r="BE227"/>
  <c r="BE241"/>
  <c r="BE278"/>
  <c r="BE339"/>
  <c r="BE346"/>
  <c r="BE348"/>
  <c r="BE363"/>
  <c r="BE387"/>
  <c r="BE398"/>
  <c r="BE432"/>
  <c r="BE442"/>
  <c r="BE490"/>
  <c r="BE499"/>
  <c r="BE502"/>
  <c r="BE510"/>
  <c r="BE526"/>
  <c r="BE533"/>
  <c r="BE538"/>
  <c i="6" r="BK83"/>
  <c r="J83"/>
  <c r="J61"/>
  <c i="2" r="BE116"/>
  <c r="BE193"/>
  <c r="BE196"/>
  <c r="BE202"/>
  <c r="BE223"/>
  <c r="BE229"/>
  <c r="BE235"/>
  <c r="BK205"/>
  <c r="J205"/>
  <c r="J63"/>
  <c i="3" r="BE106"/>
  <c r="BE169"/>
  <c r="BE175"/>
  <c r="BE255"/>
  <c r="BE296"/>
  <c r="BE331"/>
  <c r="BE357"/>
  <c r="BE366"/>
  <c r="BE378"/>
  <c r="BE410"/>
  <c r="BE416"/>
  <c r="BE419"/>
  <c r="BE422"/>
  <c r="BE436"/>
  <c r="BE453"/>
  <c r="BE479"/>
  <c r="BE485"/>
  <c r="BE488"/>
  <c r="BE496"/>
  <c r="BE507"/>
  <c r="BE534"/>
  <c r="BE539"/>
  <c r="BE542"/>
  <c r="BE545"/>
  <c i="6" r="E48"/>
  <c r="F55"/>
  <c i="2" r="F34"/>
  <c i="1" r="BA55"/>
  <c i="3" r="J34"/>
  <c i="1" r="AW56"/>
  <c i="4" r="J33"/>
  <c i="1" r="AV57"/>
  <c r="AT57"/>
  <c i="2" r="J34"/>
  <c i="1" r="AW55"/>
  <c i="2" r="F35"/>
  <c i="1" r="BB55"/>
  <c i="3" r="F35"/>
  <c i="1" r="BB56"/>
  <c i="6" r="J33"/>
  <c i="1" r="AV59"/>
  <c i="2" r="F37"/>
  <c i="1" r="BD55"/>
  <c i="2" r="F36"/>
  <c i="1" r="BC55"/>
  <c i="3" r="F37"/>
  <c i="1" r="BD56"/>
  <c i="5" r="F34"/>
  <c i="1" r="BA58"/>
  <c i="6" r="J34"/>
  <c i="1" r="AW59"/>
  <c i="4" r="F34"/>
  <c i="1" r="BA57"/>
  <c i="5" r="J33"/>
  <c i="1" r="AV58"/>
  <c r="AT58"/>
  <c i="3" r="F34"/>
  <c i="1" r="BA56"/>
  <c i="3" r="F36"/>
  <c i="1" r="BC56"/>
  <c i="3" l="1" r="T99"/>
  <c r="R99"/>
  <c i="2" r="P208"/>
  <c i="3" r="T329"/>
  <c i="2" r="R208"/>
  <c r="BK208"/>
  <c r="J208"/>
  <c r="J64"/>
  <c i="3" r="P329"/>
  <c r="P99"/>
  <c i="2" r="R90"/>
  <c r="R89"/>
  <c r="T89"/>
  <c r="P89"/>
  <c i="1" r="AU55"/>
  <c i="3" r="R329"/>
  <c i="2" r="BK90"/>
  <c r="J90"/>
  <c r="J60"/>
  <c r="J209"/>
  <c r="J65"/>
  <c i="5" r="BK82"/>
  <c r="J82"/>
  <c r="J60"/>
  <c i="3" r="BK99"/>
  <c r="J99"/>
  <c r="J60"/>
  <c r="BK329"/>
  <c r="J329"/>
  <c r="J66"/>
  <c i="4" r="BK82"/>
  <c r="BK81"/>
  <c r="J81"/>
  <c r="J59"/>
  <c i="6" r="BK82"/>
  <c r="J82"/>
  <c r="J60"/>
  <c i="3" r="J33"/>
  <c i="1" r="AV56"/>
  <c r="AT56"/>
  <c i="6" r="F33"/>
  <c i="1" r="AZ59"/>
  <c i="2" r="F33"/>
  <c i="1" r="AZ55"/>
  <c i="5" r="F33"/>
  <c i="1" r="AZ58"/>
  <c r="BC54"/>
  <c r="W32"/>
  <c r="BA54"/>
  <c r="W30"/>
  <c r="BB54"/>
  <c r="AX54"/>
  <c i="3" r="F33"/>
  <c i="1" r="AZ56"/>
  <c i="4" r="F33"/>
  <c i="1" r="AZ57"/>
  <c r="BD54"/>
  <c r="W33"/>
  <c r="AT59"/>
  <c i="2" r="J33"/>
  <c i="1" r="AV55"/>
  <c r="AT55"/>
  <c i="3" l="1" r="P98"/>
  <c i="1" r="AU56"/>
  <c i="3" r="R98"/>
  <c r="T98"/>
  <c i="2" r="BK89"/>
  <c r="J89"/>
  <c i="5" r="BK81"/>
  <c r="J81"/>
  <c r="J59"/>
  <c i="3" r="BK98"/>
  <c r="J98"/>
  <c r="J59"/>
  <c i="4" r="J82"/>
  <c r="J60"/>
  <c i="6" r="BK81"/>
  <c r="J81"/>
  <c r="J59"/>
  <c i="1" r="AW54"/>
  <c r="AK30"/>
  <c r="AY54"/>
  <c r="W31"/>
  <c r="AZ54"/>
  <c r="W29"/>
  <c r="AU54"/>
  <c i="2" r="J30"/>
  <c i="1" r="AG55"/>
  <c r="AN55"/>
  <c i="4" r="J30"/>
  <c i="1" r="AG57"/>
  <c r="AN57"/>
  <c i="2" l="1" r="J39"/>
  <c r="J59"/>
  <c i="4" r="J39"/>
  <c i="1" r="AV54"/>
  <c r="AK29"/>
  <c i="6" r="J30"/>
  <c i="1" r="AG59"/>
  <c r="AN59"/>
  <c i="3" r="J30"/>
  <c i="1" r="AG56"/>
  <c r="AN56"/>
  <c i="5" r="J30"/>
  <c i="1" r="AG58"/>
  <c r="AN58"/>
  <c i="3" l="1" r="J39"/>
  <c i="5" r="J39"/>
  <c i="6" r="J39"/>
  <c i="1" r="AG54"/>
  <c r="AT54"/>
  <c l="1" r="AN54"/>
  <c r="AK26"/>
  <c r="AK35"/>
</calcChain>
</file>

<file path=xl/sharedStrings.xml><?xml version="1.0" encoding="utf-8"?>
<sst xmlns="http://schemas.openxmlformats.org/spreadsheetml/2006/main">
  <si>
    <t>Export Komplet</t>
  </si>
  <si>
    <t>VZ</t>
  </si>
  <si>
    <t>2.0</t>
  </si>
  <si>
    <t>ZAMOK</t>
  </si>
  <si>
    <t>False</t>
  </si>
  <si>
    <t>{c9479200-e7c3-4ecb-afd3-ff3d9f47aba8}</t>
  </si>
  <si>
    <t>0,01</t>
  </si>
  <si>
    <t>21</t>
  </si>
  <si>
    <t>15</t>
  </si>
  <si>
    <t>REKAPITULACE STAVBY</t>
  </si>
  <si>
    <t xml:space="preserve">v ---  níže se nacházejí doplnkové a pomocné údaje k sestavám  --- v</t>
  </si>
  <si>
    <t>Návod na vyplnění</t>
  </si>
  <si>
    <t>0,001</t>
  </si>
  <si>
    <t>Kód:</t>
  </si>
  <si>
    <t>CH204-2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</si>
  <si>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</si>
  <si>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</si>
  <si>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Stavební úpravy objektu na p.č. 3304/11 k.ú Moravská Ostrava - Vybudování dispečinku včetně změn dispozice kanceláří</t>
  </si>
  <si>
    <t>KSO:</t>
  </si>
  <si>
    <t/>
  </si>
  <si>
    <t>CC-CZ:</t>
  </si>
  <si>
    <t>Místo:</t>
  </si>
  <si>
    <t>Poděbradova 494/2</t>
  </si>
  <si>
    <t>Datum:</t>
  </si>
  <si>
    <t>3. 7. 2020</t>
  </si>
  <si>
    <t>Zadavatel:</t>
  </si>
  <si>
    <t>IČ:</t>
  </si>
  <si>
    <t>61974757</t>
  </si>
  <si>
    <t>Dopravní podnik Ostrava a.s.</t>
  </si>
  <si>
    <t>DIČ:</t>
  </si>
  <si>
    <t>CZ61974757</t>
  </si>
  <si>
    <t>Uchazeč:</t>
  </si>
  <si>
    <t>Vyplň údaj</t>
  </si>
  <si>
    <t>Projektant:</t>
  </si>
  <si>
    <t>03886964</t>
  </si>
  <si>
    <t>CHCI-DŮM s.r.o.</t>
  </si>
  <si>
    <t>CZ03886964</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</si>
  <si>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</si>
  <si>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</si>
  <si>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</si>
  <si>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</si>
  <si>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</si>
  <si>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</si>
  <si>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</si>
  <si>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</si>
  <si>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</si>
  <si>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</si>
  <si>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</si>
  <si>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</si>
  <si>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</si>
  <si>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</si>
  <si>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</si>
  <si>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</si>
  <si>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</si>
  <si>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</si>
  <si>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</si>
  <si>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</si>
  <si>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</si>
  <si>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</si>
  <si>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</si>
  <si>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</si>
  <si>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</si>
  <si>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</si>
  <si>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</si>
  <si>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</si>
  <si>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</si>
  <si>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</si>
  <si>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</si>
  <si>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</si>
  <si>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</si>
  <si>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</si>
  <si>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</si>
  <si>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</si>
  <si>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</si>
  <si>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</si>
  <si>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</si>
  <si>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</si>
  <si>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</si>
  <si>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</si>
  <si>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</si>
  <si>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</si>
  <si>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Stavební úpravy - bourací práce</t>
  </si>
  <si>
    <t>STA</t>
  </si>
  <si>
    <t>1</t>
  </si>
  <si>
    <t>{83aeac97-6334-4427-bd98-46f38969799e}</t>
  </si>
  <si>
    <t>2</t>
  </si>
  <si>
    <t>02</t>
  </si>
  <si>
    <t>Stavební úpravy - nové konstrukce</t>
  </si>
  <si>
    <t>{78a4fd62-0dc3-4b28-88d6-e80ea4817454}</t>
  </si>
  <si>
    <t>03</t>
  </si>
  <si>
    <t>Klimatizace</t>
  </si>
  <si>
    <t>{f6924366-77b0-43c7-b955-eba18debc555}</t>
  </si>
  <si>
    <t>04</t>
  </si>
  <si>
    <t>Zdravotechnika</t>
  </si>
  <si>
    <t>{37e59c06-313a-4040-8213-2c66e9d42097}</t>
  </si>
  <si>
    <t>05</t>
  </si>
  <si>
    <t>Elektroinstalace</t>
  </si>
  <si>
    <t>{fda47639-1516-4a8d-a98b-04b904c17aef}</t>
  </si>
  <si>
    <t>s_01</t>
  </si>
  <si>
    <t>množství suti</t>
  </si>
  <si>
    <t>t</t>
  </si>
  <si>
    <t>39,77</t>
  </si>
  <si>
    <t>3</t>
  </si>
  <si>
    <t>KRYCÍ LIST SOUPISU PRACÍ</t>
  </si>
  <si>
    <t>Objekt:</t>
  </si>
  <si>
    <t>01 - Stavební úpravy - bourací práce</t>
  </si>
  <si>
    <t>REKAPITULACE ČLENĚNÍ SOUPISU PRACÍ</t>
  </si>
  <si>
    <t>Kód dílu - Popis</t>
  </si>
  <si>
    <t>Cena celkem [CZK]</t>
  </si>
  <si>
    <t>-1</t>
  </si>
  <si>
    <t>HSV - Práce a dodávky HSV</t>
  </si>
  <si>
    <t xml:space="preserve">    9 - Ostatní konstrukce a práce, bourání</t>
  </si>
  <si>
    <t xml:space="preserve">    997 - Přesun sutě</t>
  </si>
  <si>
    <t xml:space="preserve">    998 - Přesun hmot</t>
  </si>
  <si>
    <t>PSV - Práce a dodávky PSV</t>
  </si>
  <si>
    <t xml:space="preserve">    763 - Konstrukce suché výstavby</t>
  </si>
  <si>
    <t xml:space="preserve">    764 - Konstrukce klempířské</t>
  </si>
  <si>
    <t xml:space="preserve">    766 - Konstrukce truhlářské</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</si>
  <si>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</si>
  <si>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</si>
  <si>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</si>
  <si>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</si>
  <si>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</si>
  <si>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</si>
  <si>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</si>
  <si>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</si>
  <si>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</si>
  <si>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</si>
  <si>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</si>
  <si>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</si>
  <si>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</si>
  <si>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</si>
  <si>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</si>
  <si>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</si>
  <si>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</si>
  <si>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</si>
  <si>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</si>
  <si>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</si>
  <si>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</si>
  <si>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</si>
  <si>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</si>
  <si>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</si>
  <si>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2020 02</t>
  </si>
  <si>
    <t>4</t>
  </si>
  <si>
    <t>1562815343</t>
  </si>
  <si>
    <t>PSC</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</si>
  <si>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</si>
  <si>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VV</t>
  </si>
  <si>
    <t>výkres bouracích prací"</t>
  </si>
  <si>
    <t>"mistnosti 1.01,02,12,13,14,15,16,17,18,19,23"</t>
  </si>
  <si>
    <t>22,46+7,20+41,58+28,80+11,40+11,40+10,91+7,13+11,33+1,23+30,73</t>
  </si>
  <si>
    <t>"mistnosti 2.01,02,09,10,11,12,13,14,15,16,17,18,19</t>
  </si>
  <si>
    <t>15,96+13,11+61,06+32,09+13,59+7,52+81,91+14,40+14,40+26,37+17,40+16,73+42,94</t>
  </si>
  <si>
    <t>Součet</t>
  </si>
  <si>
    <t>962031133</t>
  </si>
  <si>
    <t>Bourání příček z cihel, tvárnic nebo příčkovek z cihel pálených, plných nebo dutých na maltu vápennou nebo vápenocementovou, tl. do 150 mm</t>
  </si>
  <si>
    <t>-1143794364</t>
  </si>
  <si>
    <t>"D4"</t>
  </si>
  <si>
    <t>"m. 1.01+1.02"</t>
  </si>
  <si>
    <t>(3,15+2,4)*3,05-(1,0*0,95*2)</t>
  </si>
  <si>
    <t>"m. 1.14-1.19"</t>
  </si>
  <si>
    <t>1,5*3,05-0,8*1,97</t>
  </si>
  <si>
    <t>(1,55+0,85)*3,05-0,6*1,97</t>
  </si>
  <si>
    <t>(4,85*3+7,4+1,0)*3,05-(0,8*1,97*4)</t>
  </si>
  <si>
    <t>"m. 2.12"</t>
  </si>
  <si>
    <t>(2,0+3,95-0,45)*3,05-0,8*1,97</t>
  </si>
  <si>
    <t>965081213</t>
  </si>
  <si>
    <t>Bourání podlah z dlaždic bez podkladního lože nebo mazaniny, s jakoukoliv výplní spár keramických nebo xylolitových tl. do 10 mm, plochy přes 1 m2</t>
  </si>
  <si>
    <t>-1605873539</t>
  </si>
  <si>
    <t xml:space="preserve">Poznámka k souboru cen:_x000d_
1. Odsekání soklíků se oceňuje cenami souboru cen 965 08._x000d_
</t>
  </si>
  <si>
    <t>"m.1.18+1.19+2.12"</t>
  </si>
  <si>
    <t>11,33+1,23+0,85*2,0</t>
  </si>
  <si>
    <t>968062455</t>
  </si>
  <si>
    <t>Vybourání dřevěných rámů oken s křídly, dveřních zárubní, vrat, stěn, ostění nebo obkladů dveřních zárubní, plochy do 2 m2</t>
  </si>
  <si>
    <t>1477590534</t>
  </si>
  <si>
    <t xml:space="preserve">Poznámka k souboru cen:_x000d_
1. V cenách -2244 až -2747 jsou započteny i náklady na vyvěšení křídel._x000d_
</t>
  </si>
  <si>
    <t>"D8"</t>
  </si>
  <si>
    <t>1,2*2,0+2,1*2,0</t>
  </si>
  <si>
    <t>5</t>
  </si>
  <si>
    <t>968072455</t>
  </si>
  <si>
    <t>Vybourání kovových rámů oken s křídly, dveřních zárubní, vrat, stěn, ostění nebo obkladů dveřních zárubní, plochy do 2 m2</t>
  </si>
  <si>
    <t>1776725790</t>
  </si>
  <si>
    <t xml:space="preserve">Poznámka k souboru cen:_x000d_
1. V cenách -2244 až -2559 jsou započteny i náklady na vyvěšení křídel._x000d_
2. Cenou -2641 se oceňuje i vybourání nosné ocelové konstrukce pro sádrokartonové příčky._x000d_
</t>
  </si>
  <si>
    <t>"D2"</t>
  </si>
  <si>
    <t>1,1*1,97*1</t>
  </si>
  <si>
    <t>0,9*1,97*1</t>
  </si>
  <si>
    <t>0,8*1,97*11</t>
  </si>
  <si>
    <t>0,6*1,97*1</t>
  </si>
  <si>
    <t>6</t>
  </si>
  <si>
    <t>968082016</t>
  </si>
  <si>
    <t>Vybourání plastových rámů oken s křídly, dveřních zárubní, vrat rámu oken s křídly, plochy přes 1 do 2 m2</t>
  </si>
  <si>
    <t>1060627666</t>
  </si>
  <si>
    <t xml:space="preserve">Poznámka k souboru cen:_x000d_
1. Ceny neplatí pro oceňování vybourání kovových rámů s plastovým povrchem; tyto práce lze oceňovat např. cenami souboru cen 968 07-2 . Vybourání kovových rámů._x000d_
2. V cenách - 2015 až -2018 jsou započteny i náklady na vyvěšení křídel._x000d_
</t>
  </si>
  <si>
    <t>"D5"</t>
  </si>
  <si>
    <t>1,45*0,9*1</t>
  </si>
  <si>
    <t>7</t>
  </si>
  <si>
    <t>968082018</t>
  </si>
  <si>
    <t>Vybourání plastových rámů oken s křídly, dveřních zárubní, vrat rámu oken s křídly, plochy přes 4 m2</t>
  </si>
  <si>
    <t>-1402472606</t>
  </si>
  <si>
    <t>"D1"</t>
  </si>
  <si>
    <t>1,72*2,64</t>
  </si>
  <si>
    <t>10</t>
  </si>
  <si>
    <t>971033641</t>
  </si>
  <si>
    <t>Vybourání otvorů ve zdivu základovém nebo nadzákladovém z cihel, tvárnic, příčkovek z cihel pálených na maltu vápennou nebo vápenocementovou plochy do 4 m2, tl. do 300 mm</t>
  </si>
  <si>
    <t>m3</t>
  </si>
  <si>
    <t>939295129</t>
  </si>
  <si>
    <t>"D6"</t>
  </si>
  <si>
    <t>0,9*2,02*0,1*1</t>
  </si>
  <si>
    <t>(0,9*2,02+0,25*0,25*2+0,9*0,16)*0,3*3</t>
  </si>
  <si>
    <t>(1,25*2,03+0,27*0,25*2+0,9*0,18)*0,3*1</t>
  </si>
  <si>
    <t>(1,5*2,03-0,8*1,97+0,27*0,25*2+1,5*0,18)*0,3*1</t>
  </si>
  <si>
    <t>11</t>
  </si>
  <si>
    <t>973031324</t>
  </si>
  <si>
    <t>Vysekání výklenků nebo kapes ve zdivu z cihel na maltu vápennou nebo vápenocementovou kapes, plochy do 0,10 m2, hl. do 150 mm</t>
  </si>
  <si>
    <t>kus</t>
  </si>
  <si>
    <t>-2097622690</t>
  </si>
  <si>
    <t>"kapsy pro osazení průvlaků P3"</t>
  </si>
  <si>
    <t>"kapsy pro osazení překladů P4a+P4b"</t>
  </si>
  <si>
    <t>8</t>
  </si>
  <si>
    <t>12</t>
  </si>
  <si>
    <t>973031825</t>
  </si>
  <si>
    <t>Vysekání výklenků nebo kapes ve zdivu z cihel na maltu vápennou nebo vápenocementovou kapes pro zavázání nových zdí, tl. do 450 mm</t>
  </si>
  <si>
    <t>m</t>
  </si>
  <si>
    <t>381090025</t>
  </si>
  <si>
    <t>"pro dozdívky v obvodových zdech N3"</t>
  </si>
  <si>
    <t>0,9*2</t>
  </si>
  <si>
    <t>13</t>
  </si>
  <si>
    <t>975021211</t>
  </si>
  <si>
    <t>Podchycení nadzákladového zdiva pod stropem dřevěnou výztuhou nad vybouraným otvorem, pro jakoukoliv délku podchycení, při tl. zdiva do 450 mm</t>
  </si>
  <si>
    <t>-1557807261</t>
  </si>
  <si>
    <t xml:space="preserve">Poznámka k souboru cen:_x000d_
1. Ceny lze použít tehdy, provádí-li se přechodné vynesení hmotnosti zdiva nad otvorem v témž podlaží, v němž se zřizuje otvor a při výšce podchycení do 4 m. U otvorů s podchycením vyšším než 4 m a u otvorů, v nichž se nosníky tvořící překlad ukládají těsně pod strop a přechodné vynesení hmotnosti zdiva nad otvorem se proto provádí v besprostředně vyšším podlaží, jsou určeny ceny souboru cen 975 02-2 . Podchycení nadzákladového zdiva dřevěnou výztuhou_x000d_
2. V cenách jsou započteny i náklady na:_x000d_
a) vybourání otvorů pro provléknutí vynášecích trámů pro podchycení zdí,_x000d_
b) vynesení podchycené konstrukce._x000d_
3. Množství jednotek podchycování při vybourávání otvorů se určuje v m světlosti otvoru._x000d_
</t>
  </si>
  <si>
    <t>"překlad P1"</t>
  </si>
  <si>
    <t>(0,9+0,5+1,5)*3</t>
  </si>
  <si>
    <t>"překlad P2a"</t>
  </si>
  <si>
    <t>(1,25+0,5+1,0)</t>
  </si>
  <si>
    <t>"překlad P2b"</t>
  </si>
  <si>
    <t>1,5+0,5+1,0</t>
  </si>
  <si>
    <t>"znovu přizděný otvor"</t>
  </si>
  <si>
    <t>1,1+1,0</t>
  </si>
  <si>
    <t>14</t>
  </si>
  <si>
    <t>975043121</t>
  </si>
  <si>
    <t>Jednořadové podchycení stropů pro osazení nosníků dřevěnou výztuhou v. podchycení do 3,5 m, a při zatížení hmotností přes 750 do 1000 kg/m</t>
  </si>
  <si>
    <t>-1475831086</t>
  </si>
  <si>
    <t xml:space="preserve">"podchycení stropů v 1.NP pod bouranými otvory 2.NP" </t>
  </si>
  <si>
    <t>"podchyceno z obou stran stěny"</t>
  </si>
  <si>
    <t>16,55*2</t>
  </si>
  <si>
    <t>977151123</t>
  </si>
  <si>
    <t>Jádrové vrty diamantovými korunkami do stavebních materiálů (železobetonu, betonu, cihel, obkladů, dlažeb, kamene) průměru přes 130 do 150 mm</t>
  </si>
  <si>
    <t>-682662329</t>
  </si>
  <si>
    <t xml:space="preserve">Poznámka k souboru cen:_x000d_
1. V cenách jsou započteny i náklady na rozměření, ukotvení vrtacího stroje, vrtání, opotřebení diamantových vrtacích korunek a spotřebu vody._x000d_
2. V cenách -1211 až -1233 pro dovrchní vrty jsou započteny i náklady na odsátí výplachové vody z vrtu._x000d_
</t>
  </si>
  <si>
    <t>"N12"0,4</t>
  </si>
  <si>
    <t>16</t>
  </si>
  <si>
    <t>978013141</t>
  </si>
  <si>
    <t>Otlučení vápenných nebo vápenocementových omítek vnitřních ploch stěn s vyškrabáním spar, s očištěním zdiva, v rozsahu přes 10 do 30 %</t>
  </si>
  <si>
    <t>293931997</t>
  </si>
  <si>
    <t xml:space="preserve">Poznámka k souboru cen:_x000d_
1. Položky lze použít i pro ocenění otlučení sádrových, hliněných apod. vnitřních omítek._x000d_
</t>
  </si>
  <si>
    <t>"místnosti 1.01,1.11"</t>
  </si>
  <si>
    <t>(5,35+5,7)*2*3,0-(1,5*1,8*2+0,8*1,97)</t>
  </si>
  <si>
    <t>(5,5+6,0)*2*3,0-(2,35*2,2+0,9*0,9)</t>
  </si>
  <si>
    <t>"místnost1.17"6,0</t>
  </si>
  <si>
    <t>17</t>
  </si>
  <si>
    <t>978059541</t>
  </si>
  <si>
    <t>Odsekání obkladů stěn včetně otlučení podkladní omítky až na zdivo z obkládaček vnitřních, z jakýchkoliv materiálů, plochy přes 1 m2</t>
  </si>
  <si>
    <t>505867851</t>
  </si>
  <si>
    <t>"m. 1.18"(2,95+6,0+1,0+0,95+1,69)*2,0-(0,6*1,97+0,8*1,97+1,5*0,25)</t>
  </si>
  <si>
    <t>"m. 1.19"(1,45+0,85)*2*2,0-0,6*1,97</t>
  </si>
  <si>
    <t>997</t>
  </si>
  <si>
    <t>Přesun sutě</t>
  </si>
  <si>
    <t>19</t>
  </si>
  <si>
    <t>997013111</t>
  </si>
  <si>
    <t>Vnitrostaveništní doprava suti a vybouraných hmot vodorovně do 50 m svisle s použitím mechanizace pro budovy a haly výšky do 6 m</t>
  </si>
  <si>
    <t>1481457006</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</si>
  <si>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</si>
  <si>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"figura množství suti"s_01</t>
  </si>
  <si>
    <t>20</t>
  </si>
  <si>
    <t>997013501</t>
  </si>
  <si>
    <t>Odvoz suti a vybouraných hmot na skládku nebo meziskládku se složením, na vzdálenost do 1 km</t>
  </si>
  <si>
    <t>982316834</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</si>
  <si>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</si>
  <si>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997013509</t>
  </si>
  <si>
    <t>Odvoz suti a vybouraných hmot na skládku nebo meziskládku se složením, na vzdálenost Příplatek k ceně za každý další i započatý 1 km přes 1 km</t>
  </si>
  <si>
    <t>-64799920</t>
  </si>
  <si>
    <t>"předpoklad odvoz max 10 km"9*s_01</t>
  </si>
  <si>
    <t>22</t>
  </si>
  <si>
    <t>997013603</t>
  </si>
  <si>
    <t>Poplatek za uložení stavebního odpadu na skládce (skládkovné) cihelného zatříděného do Katalogu odpadů pod kódem 17 01 02</t>
  </si>
  <si>
    <t>1638126896</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</si>
  <si>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</si>
  <si>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26,898+6,25+0,18+0,027</t>
  </si>
  <si>
    <t>23</t>
  </si>
  <si>
    <t>997013607</t>
  </si>
  <si>
    <t>Poplatek za uložení stavebního odpadu na skládce (skládkovné) z tašek a keramických výrobků zatříděného do Katalogu odpadů pod kódem 17 01 03</t>
  </si>
  <si>
    <t>-440033913</t>
  </si>
  <si>
    <t>0,499+2,044</t>
  </si>
  <si>
    <t>24</t>
  </si>
  <si>
    <t>997013813</t>
  </si>
  <si>
    <t>Poplatek za uložení stavebního odpadu na skládce (skládkovné) z plastických hmot zatříděného do Katalogu odpadů pod kódem 17 02 03</t>
  </si>
  <si>
    <t>-1923475115</t>
  </si>
  <si>
    <t>0,077+0,195</t>
  </si>
  <si>
    <t>25</t>
  </si>
  <si>
    <t>997013631</t>
  </si>
  <si>
    <t>Poplatek za uložení stavebního odpadu na skládce (skládkovné) směsného stavebního a demoličního zatříděného do Katalogu odpadů pod kódem 17 09 04</t>
  </si>
  <si>
    <t>534374886</t>
  </si>
  <si>
    <t>1,893</t>
  </si>
  <si>
    <t>998</t>
  </si>
  <si>
    <t>Přesun hmot</t>
  </si>
  <si>
    <t>26</t>
  </si>
  <si>
    <t>998011001</t>
  </si>
  <si>
    <t>Přesun hmot pro budovy občanské výstavby, bydlení, výrobu a služby s nosnou svislou konstrukcí zděnou z cihel, tvárnic nebo kamene vodorovná dopravní vzdálenost do 100 m pro budovy výšky do 6 m</t>
  </si>
  <si>
    <t>-996578957</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</si>
  <si>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</si>
  <si>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</si>
  <si>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</si>
  <si>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763</t>
  </si>
  <si>
    <t>Konstrukce suché výstavby</t>
  </si>
  <si>
    <t>27</t>
  </si>
  <si>
    <t>763131821</t>
  </si>
  <si>
    <t>Demontáž podhledu nebo samostatného požárního předělu ze sádrokartonových desek s nosnou konstrukcí dvouvrstvou z ocelových profilů, opláštění jednoduché</t>
  </si>
  <si>
    <t>-1275497850</t>
  </si>
  <si>
    <t xml:space="preserve">Poznámka k souboru cen:_x000d_
1. Ceny -1811 a -1832 jsou stanoveny pro kompletní demontáž podhledu nebo samostatného požárního předělu, tj. nosné konstrukce, desek i tepelné izolace._x000d_
2. Ceny demontáže desek -2811 a -2812 jsou určeny pro odstranění pouze desek z nosné konstrukce podhledu._x000d_
</t>
  </si>
  <si>
    <t>"D7"</t>
  </si>
  <si>
    <t>"m. 1.17"7,13</t>
  </si>
  <si>
    <t>"m. 1.14-16"(0,8*7,25)</t>
  </si>
  <si>
    <t>28</t>
  </si>
  <si>
    <t>763135811</t>
  </si>
  <si>
    <t>Demontáž podhledu sádrokartonového kazetového na zavěšeném na roštu viditelném</t>
  </si>
  <si>
    <t>-169106630</t>
  </si>
  <si>
    <t xml:space="preserve">Poznámka k souboru cen:_x000d_
1. V cenách demontáže podhledu -5801 až -5821 jsou započteny náklady na kompletní demontáž podhledu, tj. nosné konstrukce i panelů._x000d_
</t>
  </si>
  <si>
    <t>"m.2.11,19"13,59+42,94</t>
  </si>
  <si>
    <t>764</t>
  </si>
  <si>
    <t>Konstrukce klempířské</t>
  </si>
  <si>
    <t>29</t>
  </si>
  <si>
    <t>764002851</t>
  </si>
  <si>
    <t>Demontáž klempířských konstrukcí oplechování parapetů do suti</t>
  </si>
  <si>
    <t>-577892488</t>
  </si>
  <si>
    <t>1,45</t>
  </si>
  <si>
    <t>766</t>
  </si>
  <si>
    <t>Konstrukce truhlářské</t>
  </si>
  <si>
    <t>30</t>
  </si>
  <si>
    <t>766441821</t>
  </si>
  <si>
    <t>Demontáž parapetních desek dřevěných nebo plastových šířky do 300 mm délky přes 1 m</t>
  </si>
  <si>
    <t>1778846137</t>
  </si>
  <si>
    <t>31</t>
  </si>
  <si>
    <t>766812840</t>
  </si>
  <si>
    <t>Demontáž kuchyňských linek dřevěných nebo kovových včetně skříněk uchycených na stěně, délky přes 1800 do 2100 mm</t>
  </si>
  <si>
    <t>-962177394</t>
  </si>
  <si>
    <t xml:space="preserve">Poznámka k souboru cen:_x000d_
1. Pro volbu ceny demontáže kuchyňských linek je rozhodující délka horních skříněk._x000d_
</t>
  </si>
  <si>
    <t>776</t>
  </si>
  <si>
    <t>Podlahy povlakové</t>
  </si>
  <si>
    <t>32</t>
  </si>
  <si>
    <t>776201812</t>
  </si>
  <si>
    <t>Demontáž povlakových podlahovin lepených ručně s podložkou</t>
  </si>
  <si>
    <t>2032666268</t>
  </si>
  <si>
    <t>"m.1.01,02,12,13,14,15,16,17"</t>
  </si>
  <si>
    <t>22,46+7,2+41,58+28,8+11,4+11,4+10,91+7,13</t>
  </si>
  <si>
    <t>"m.2.12,19"</t>
  </si>
  <si>
    <t>7,52+42,94</t>
  </si>
  <si>
    <t>33</t>
  </si>
  <si>
    <t>776201814</t>
  </si>
  <si>
    <t>Demontáž povlakových podlahovin volně položených podlepených páskou</t>
  </si>
  <si>
    <t>601460975</t>
  </si>
  <si>
    <t>"m.2.01,0,2,09,10,11,13,14,15,16,17,18"</t>
  </si>
  <si>
    <t>15,96+13,11+61,06+32,09+13,59+81,91+14,4+14,4+26,37+17,40+16,73</t>
  </si>
  <si>
    <t>34</t>
  </si>
  <si>
    <t>776410811</t>
  </si>
  <si>
    <t>Demontáž soklíků nebo lišt pryžových nebo plastových</t>
  </si>
  <si>
    <t>-1806537339</t>
  </si>
  <si>
    <t>"odhad"191,34+307,02</t>
  </si>
  <si>
    <t>784</t>
  </si>
  <si>
    <t>Dokončovací práce - malby a tapety</t>
  </si>
  <si>
    <t>35</t>
  </si>
  <si>
    <t>784121001</t>
  </si>
  <si>
    <t>Oškrabání malby v místnostech výšky do 3,80 m</t>
  </si>
  <si>
    <t>-1089941446</t>
  </si>
  <si>
    <t xml:space="preserve">Poznámka k souboru cen:_x000d_
1. Cenami souboru cen se oceňuje jakýkoli počet současně škrabaných vrstev barvy._x000d_
</t>
  </si>
  <si>
    <t>"1.01+02"(5,35+5,7)*2*3,0-(1,5*1,8*2+0,8*1,97*2)</t>
  </si>
  <si>
    <t>"1.12"(6,95+6,0)*2*3,0-(1,45*0,9*3+0,9*1,97)</t>
  </si>
  <si>
    <t>"1.13"(4,8+6,0)*2*3,0-(1,54*1,8*2+0,9*1,97)</t>
  </si>
  <si>
    <t>"1.14-17"(7,25*2+6,0)*3,0-(1,45*1,8*3)</t>
  </si>
  <si>
    <t>"1.18-19"(1,95*2+6,0)*1,0</t>
  </si>
  <si>
    <t>"1.23"(16,0+1,9)*2*3,0-(0,8*1,97*8+0,9*1,97*1+0,6*1,97*8+1,55*1,97*2+1,5*2,0)</t>
  </si>
  <si>
    <t>"2.01"(2,8+5,7)*2*3,0-(1,5*1,8+0,8*1,97*2)</t>
  </si>
  <si>
    <t>"2.02"(2,3+5,7)*2*3,0-(1,5*1,8+0,8*1,97*2)</t>
  </si>
  <si>
    <t>"2.09"(10,68+5,7)*2*3,0-(1,46*1,8*4+0,8*1,97)</t>
  </si>
  <si>
    <t>"2.10"(5,63+5,7)*2*3,0-(1,5*1,8*2+1,2*2,0+2,1*2,0)</t>
  </si>
  <si>
    <t>"2.11"(7,015*2+1,9)*3,0-(1,2*2,0+2,1*2,0+1,35*2,0+0,9*2,02+1,2*2,02)</t>
  </si>
  <si>
    <t>"2.12+13"(15,15+6,0)*2*3,0-(1,5*1,8*6+1,25*2,03+1,5*2,03+1,2*2,02+0,9*2,02)</t>
  </si>
  <si>
    <t>"2.14"(2,4+6,0)*2*3,0-(1,5*1,8+0,8*1,97)</t>
  </si>
  <si>
    <t>"2.15"(2,4+6,0)*2*3,0-(1,5*1,8+0,8*1,97)</t>
  </si>
  <si>
    <t>"2.16"(4,44+6,0)*2*3,0-(1,5*1,8*2+0,8*1,97)</t>
  </si>
  <si>
    <t>"2.17"(2,9+6,0)*2*3,0-(1,5*1,8+0,8*1,97*2)</t>
  </si>
  <si>
    <t>"2.18"(2,8+6,0)*2*3,0-(1,5*1,8+0,8*1,97+0,9*2,02)</t>
  </si>
  <si>
    <t>"2.19"(22,735+1,9)*2*3,0-(0,8*1,97*9+1,8*1,97+1,55*1,97+0,9*2,02*2+1,25*2,03+1,5*2,03)</t>
  </si>
  <si>
    <t>o_01</t>
  </si>
  <si>
    <t>omítky stěny</t>
  </si>
  <si>
    <t>1264,341</t>
  </si>
  <si>
    <t>02 - Stavební úpravy - nové konstrukce</t>
  </si>
  <si>
    <t xml:space="preserve">    3 - Svislé a kompletní konstrukce</t>
  </si>
  <si>
    <t xml:space="preserve">    4 - Vodorovné konstrukce</t>
  </si>
  <si>
    <t xml:space="preserve">    6 - Úpravy povrchů, podlahy a osazování výplní</t>
  </si>
  <si>
    <t xml:space="preserve">    99 - Přesun hmot</t>
  </si>
  <si>
    <t xml:space="preserve">    713 - Izolace tepelné</t>
  </si>
  <si>
    <t xml:space="preserve">    761 - Konstrukce prosvětlovací</t>
  </si>
  <si>
    <t xml:space="preserve">    762 - Konstrukce tesařské</t>
  </si>
  <si>
    <t xml:space="preserve">    767 - Konstrukce zámečnické</t>
  </si>
  <si>
    <t xml:space="preserve">    771 - Podlahy z dlaždic</t>
  </si>
  <si>
    <t xml:space="preserve">    781 - Dokončovací práce - obklady keramické</t>
  </si>
  <si>
    <t xml:space="preserve">    786 - Dokončovací práce - čalounické úpravy</t>
  </si>
  <si>
    <t xml:space="preserve">    789 - Povrchové úpravy ocelových konstrukcí a technologických zařízení</t>
  </si>
  <si>
    <t>Svislé a kompletní konstrukce</t>
  </si>
  <si>
    <t>311234241</t>
  </si>
  <si>
    <t>Zdivo jednovrstvé z cihel děrovaných nebroušených klasických spojených na pero a drážku na maltu M10, pevnost cihel přes P10 do P15, tl. zdiva 240 mm</t>
  </si>
  <si>
    <t>1396182037</t>
  </si>
  <si>
    <t xml:space="preserve">Poznámka k souboru cen:_x000d_
1. Množství jednotek se určuje v m2 plochy konstrukce._x000d_
2. Do plochy zdiva se započítává plocha vyzdívky nosných ocelových koster svislých i šikmých. Tato plocha se započítává plně bez odpočtu plochy ocelových koster nosníků._x000d_
3. Od plochy zdiva se odečítá:_x000d_
a) plocha otvorů jednotlivě větší než 0,25 m2,_x000d_
b) plocha otvorů okenních, dveřních a jiných (vnějších i vnitřních) stanovená z rozměrů kótovaných ve výkresech. Při zalomeném ostění oken a balkónových dveří se šířka zmenšuje o 100 mm._x000d_
c) plocha překladů, obetonovaných hlav ocelových nosníků, věnců a jiných konstrukcí betonových a železobetonových._x000d_
4. V cenách jsou započteny i náklady na doplňkové cihly._x000d_
5. V cenách nejsou započteny náklady na:_x000d_
a) výplň kapes obvodového zdiva (např kolem oken); tyto se ocení příslušnými cenami SC 311 23-891. Výplň kapes zdiva z děrovaných cihel polystyrénem._x000d_
b) zásyp dutin první vrstvy zdiva; tyto se ocení příslušnými cenami SC 311 23-892..Zásyp dutin zdiva z děrovaných cihel._x000d_
</t>
  </si>
  <si>
    <t>"N3b"1,1*2,0</t>
  </si>
  <si>
    <t>311272111</t>
  </si>
  <si>
    <t>Zdivo z pórobetonových tvárnic na tenké maltové lože, tl. zdiva 250 mm pevnost tvárnic do P2, objemová hmotnost do 450 kg/m3 hladkých</t>
  </si>
  <si>
    <t>-2037342311</t>
  </si>
  <si>
    <t>"N3"1,2*2,0+(0,46+0,74)*2,0</t>
  </si>
  <si>
    <t>311272311</t>
  </si>
  <si>
    <t>Zdivo z pórobetonových tvárnic na tenké maltové lože, tl. zdiva 375 mm pevnost tvárnic do P2, objemová hmotnost do 450 kg/m3 hladkých</t>
  </si>
  <si>
    <t>-1795912949</t>
  </si>
  <si>
    <t>"N3"1,45*0,9</t>
  </si>
  <si>
    <t>317142444</t>
  </si>
  <si>
    <t>Překlady nenosné z pórobetonu osazené do tenkého maltového lože, výšky do 250 mm, šířky překladu 150 mm, délky překladu přes 1250 do 1500 mm</t>
  </si>
  <si>
    <t>-480787388</t>
  </si>
  <si>
    <t xml:space="preserve">Poznámka k souboru cen:_x000d_
1. V cenách jsou započteny náklady na dodání a uložení překladu, včetně podmazání ložné plochy tenkovrstvou maltou._x000d_
</t>
  </si>
  <si>
    <t>"otvory v N4d"2</t>
  </si>
  <si>
    <t>317941123</t>
  </si>
  <si>
    <t>Osazování ocelových válcovaných nosníků na zdivu I nebo IE nebo U nebo UE nebo L č. 14 až 22 nebo výšky do 220 mm</t>
  </si>
  <si>
    <t>-2034381288</t>
  </si>
  <si>
    <t xml:space="preserve">Poznámka k souboru cen:_x000d_
1. Ceny jsou určeny pro zednické osazování na cementovou maltu(min. MC 15)._x000d_
2. Dodávka ocelových nosníků se oceňuje ve specifikaci._x000d_
3. Ztratné lze dohodnout ve směrné výši 8 % na krytí nákladů na řezání příslušných délek z hutních délek nosníků a na zbytkový odpad (prořez)._x000d_
</t>
  </si>
  <si>
    <t>"D.1.2. statická část"</t>
  </si>
  <si>
    <t>"P1"150,4/1000</t>
  </si>
  <si>
    <t>"P2a"87,6/1000</t>
  </si>
  <si>
    <t>"P2b"87,6/1000</t>
  </si>
  <si>
    <t>"P3"384/1000</t>
  </si>
  <si>
    <t>"P4a"288,42/1000</t>
  </si>
  <si>
    <t>"P4b"303,6/1000</t>
  </si>
  <si>
    <t>M</t>
  </si>
  <si>
    <t>13010718</t>
  </si>
  <si>
    <t>ocel profilová IPN 160 jakost 11 375</t>
  </si>
  <si>
    <t>-1483124147</t>
  </si>
  <si>
    <t>P</t>
  </si>
  <si>
    <t>Poznámka k položce:_x000d_
Hmotnost: 17,90 kg/m</t>
  </si>
  <si>
    <t>0,15*1,08 'Přepočtené koeficientem množství</t>
  </si>
  <si>
    <t>13010720</t>
  </si>
  <si>
    <t>ocel profilová IPN 180 jakost 11 375</t>
  </si>
  <si>
    <t>-1935756672</t>
  </si>
  <si>
    <t>Poznámka k položce:_x000d_
Hmotnost: 21,90 kg/m</t>
  </si>
  <si>
    <t>0,176*1,08 'Přepočtené koeficientem množství</t>
  </si>
  <si>
    <t>13010820</t>
  </si>
  <si>
    <t>ocel profilová UPN 140 jakost 11 375</t>
  </si>
  <si>
    <t>1526520872</t>
  </si>
  <si>
    <t>Poznámka k položce:_x000d_
Hmotnost: 16,00 kg/m</t>
  </si>
  <si>
    <t>0,384*1,08 'Přepočtené koeficientem množství</t>
  </si>
  <si>
    <t>13010826</t>
  </si>
  <si>
    <t>ocel profilová UPN 200 jakost 11 375</t>
  </si>
  <si>
    <t>1921843298</t>
  </si>
  <si>
    <t>Poznámka k položce:_x000d_
Hmotnost: 25,30 kg/m</t>
  </si>
  <si>
    <t>0,592*1,08 'Přepočtené koeficientem množství</t>
  </si>
  <si>
    <t>340271015</t>
  </si>
  <si>
    <t>Zazdívka otvorů v příčkách nebo stěnách pórobetonovými tvárnicemi plochy přes 1 m2 do 4 m2, objemová hmotnost 500 kg/m3, tloušťka příčky 75 mm</t>
  </si>
  <si>
    <t>47565986</t>
  </si>
  <si>
    <t>"N3"0,9*2,02*2</t>
  </si>
  <si>
    <t>340271045</t>
  </si>
  <si>
    <t>Zazdívka otvorů v příčkách nebo stěnách pórobetonovými tvárnicemi plochy přes 1 m2 do 4 m2, objemová hmotnost 500 kg/m3, tloušťka příčky 150 mm</t>
  </si>
  <si>
    <t>1622804845</t>
  </si>
  <si>
    <t>"N3"0,6*2,02+0,9*2,02</t>
  </si>
  <si>
    <t>341361821</t>
  </si>
  <si>
    <t>Výztuž stěn a příček nosných svislých nebo šikmých, rovných nebo oblých z betonářské oceli 10 505 (R) nebo BSt 500</t>
  </si>
  <si>
    <t>-1330205753</t>
  </si>
  <si>
    <t>"N4d"23,10/1000</t>
  </si>
  <si>
    <t>"N3b"10/1000</t>
  </si>
  <si>
    <t>137</t>
  </si>
  <si>
    <t>342272245</t>
  </si>
  <si>
    <t>Příčky z pórobetonových tvárnic hladkých na tenké maltové lože objemová hmotnost do 500 kg/m3, tloušťka příčky 150 mm</t>
  </si>
  <si>
    <t>-978859075</t>
  </si>
  <si>
    <t>"N4d"</t>
  </si>
  <si>
    <t>(6,0+2,7)*3,0-0,9*2,02</t>
  </si>
  <si>
    <t>346244381</t>
  </si>
  <si>
    <t>Plentování ocelových válcovaných nosníků jednostranné cihlami na maltu, výška stojiny do 200 mm</t>
  </si>
  <si>
    <t>1538389406</t>
  </si>
  <si>
    <t>0,16*1,4*2*3</t>
  </si>
  <si>
    <t>0,18*2,0*2*2</t>
  </si>
  <si>
    <t>346481111</t>
  </si>
  <si>
    <t>Zaplentování rýh, potrubí, válcovaných nosníků, výklenků nebo nik jakéhokoliv tvaru, na maltu ve stěnách nebo před stěnami rabicovým pletivem</t>
  </si>
  <si>
    <t>7637329</t>
  </si>
  <si>
    <t xml:space="preserve">Poznámka k souboru cen:_x000d_
1. Ceny jsou určeny pro uchycení pletiva na sousední konstrukci (zdivo apod.), kde není nutné tvarování ocelové podkladní kostry._x000d_
2. V cenách jsou započteny i náklady na potřebné vypnutí pletiva přetažením a zakotvením drátů a provedení postřiku maltou._x000d_
3. V cenách nejsou započteny náklady na omítku._x000d_
</t>
  </si>
  <si>
    <t>(0,16*1,4*2+0,9*0,25)*3</t>
  </si>
  <si>
    <t>(0,18*2,0*2+1,5*0,25)*2</t>
  </si>
  <si>
    <t>Vodorovné konstrukce</t>
  </si>
  <si>
    <t>417321414</t>
  </si>
  <si>
    <t>Ztužující pásy a věnce z betonu železového (bez výztuže) tř. C 20/25</t>
  </si>
  <si>
    <t>585781144</t>
  </si>
  <si>
    <t>"roznášecí podbetonávky"</t>
  </si>
  <si>
    <t>"P1"0,25*0,25*0,09*2*3</t>
  </si>
  <si>
    <t>"P2"0,25*0,25*0,09*2*2</t>
  </si>
  <si>
    <t>"P4"0,5*0,1*0,15*2*4</t>
  </si>
  <si>
    <t>18</t>
  </si>
  <si>
    <t>417351115</t>
  </si>
  <si>
    <t>Bednění bočnic ztužujících pásů a věnců včetně vzpěr zřízení</t>
  </si>
  <si>
    <t>1115609296</t>
  </si>
  <si>
    <t>"P1"0,25*3*0,09*2*3</t>
  </si>
  <si>
    <t>"P2"0,25*3*0,09*2*2</t>
  </si>
  <si>
    <t>"P4"0,5*0,1*2*4</t>
  </si>
  <si>
    <t>417351116</t>
  </si>
  <si>
    <t>Bednění bočnic ztužujících pásů a věnců včetně vzpěr odstranění</t>
  </si>
  <si>
    <t>-232631374</t>
  </si>
  <si>
    <t>Úpravy povrchů, podlahy a osazování výplní</t>
  </si>
  <si>
    <t>611131121</t>
  </si>
  <si>
    <t>Podkladní a spojovací vrstva vnitřních omítaných ploch penetrace akrylát-silikonová nanášená ručně stropů</t>
  </si>
  <si>
    <t>-150092070</t>
  </si>
  <si>
    <t>"omítané plochy"</t>
  </si>
  <si>
    <t>"m.1.12-1.13,1.15</t>
  </si>
  <si>
    <t>24,6+12,29+28,8</t>
  </si>
  <si>
    <t>"m 2.01-2.02,2.09-2.15,2.17-2.21</t>
  </si>
  <si>
    <t>15,96+13,11+20,65+14,54+24,17+32,09+3,8+16,76+73,57</t>
  </si>
  <si>
    <t>611142001</t>
  </si>
  <si>
    <t>Potažení vnitřních ploch pletivem v ploše nebo pruzích, na plném podkladu sklovláknitým vtlačením do tmelu stropů</t>
  </si>
  <si>
    <t>1309291282</t>
  </si>
  <si>
    <t xml:space="preserve">Poznámka k souboru cen:_x000d_
1. V cenách -2001 jsou započteny i náklady na tmel._x000d_
</t>
  </si>
  <si>
    <t>280,34</t>
  </si>
  <si>
    <t>612131121</t>
  </si>
  <si>
    <t>Podkladní a spojovací vrstva vnitřních omítaných ploch penetrace akrylát-silikonová nanášená ručně stěn</t>
  </si>
  <si>
    <t>1728635162</t>
  </si>
  <si>
    <t>"omítané stěny"</t>
  </si>
  <si>
    <t>"m.1.01"(2,6*2+5,7)*2*3,0-(1,5*1,8+0,8*1,97)</t>
  </si>
  <si>
    <t>"m.1.02"(2,6*2+5,7)*2*3,0-(1,5*1,8+0,8*1,97)</t>
  </si>
  <si>
    <t>"m.1.12"(4,1+6,0)*2*3,0-(1,45*0,9*2+0,8*1,97)</t>
  </si>
  <si>
    <t>"m.1.13"(2,7+4,55)*2*3,0-(0,8*2,02)</t>
  </si>
  <si>
    <t>"m.1.14"(1,3+2,7)*2*3,0</t>
  </si>
  <si>
    <t>"m.1.15"(4,8+6,0)*2*3,0</t>
  </si>
  <si>
    <t>"m.1.16"(9,35+6,0)*2*3,0-(1,45*0,9*4+0,8*1,97)</t>
  </si>
  <si>
    <t>"m.1.17"(16,0+1,9)*2*3,0-(1,55*1,97*3+0,8*1,97*6+0,9*1,97)</t>
  </si>
  <si>
    <t>"m.2.01"(2,8+5,7)*2*3,0-(1,5*1,8+0,8*1,97)</t>
  </si>
  <si>
    <t>"m.2.02"(2,3+5,7)*2*3,0-(1,5*1,8+0,8*1,97)</t>
  </si>
  <si>
    <t>"m.2.09"(3,645*2+5,7)*3,0-(1,465*1,8+0,8*1,97)</t>
  </si>
  <si>
    <t>"m.2.10"(2,505)*2*3,0-(1,46*1,8+0,8*1,97)</t>
  </si>
  <si>
    <t>"m.2.11"(4,24*2+5,7)*3,0-(1,46*1,8*2+0,8*1,97)</t>
  </si>
  <si>
    <t>"m.2.12"(5,63+5,7)*2*3,0-(1,5*1,8*2+0,8*1,97)</t>
  </si>
  <si>
    <t>"m.2.13"(2,0*2+1,9)*3,0-(1,45*2,0+0,8*1,97)</t>
  </si>
  <si>
    <t>"m.2.14"(2,8+6,0+2,5+0,38+0,3)*3,0-(1,5*1,8+0,8*1,97)</t>
  </si>
  <si>
    <t>"m.2.15"(12,57*2+6,0+0,3*2)*3,0-(1,5*1,8*5+1,2*2,0+1,5*2,03+1,25*2,03)</t>
  </si>
  <si>
    <t>"m.2.16"(19,05*2+1,9)*3,0-(0,8*1,97*10+0,6*1,97+1,55*1,97+1,8*1,97)</t>
  </si>
  <si>
    <t>"m.2.17"(2,4+6,0)*2*3,0-(1,5*1,8+0,8*1,97)</t>
  </si>
  <si>
    <t>"m.2.18"(2,4+6,0)*2*3,0-(1,5*1,8+0,8*1,97)</t>
  </si>
  <si>
    <t>"m.2.19"(4,44+6,0+0,3*2)*2*3,0-(1,5*1,8+0,8*1,97)</t>
  </si>
  <si>
    <t>"m.2.20"(2,9+6,0)*2*3,0-(1,5*1,8+0,8*1,97)</t>
  </si>
  <si>
    <t>"m.2.21"(2,8+6,0+0,3)*2*3,0-(1,5*1,8+0,8*1,97)</t>
  </si>
  <si>
    <t>"m.2.22"8,55*2*3,0-(1,2*2,0+1,5*2,03+1,25*2,03)</t>
  </si>
  <si>
    <t>"špalety"</t>
  </si>
  <si>
    <t>(1,5+1,8)*2*0,2*16</t>
  </si>
  <si>
    <t>(1,45+0,9)*2*0,2*2</t>
  </si>
  <si>
    <t>(1,45+1,8)*2*0,2*5</t>
  </si>
  <si>
    <t>(1,45+0,9)*2*0,2</t>
  </si>
  <si>
    <t>(1,46+1,8)*2*0,2*4</t>
  </si>
  <si>
    <t>(1,35+2,0*2)*0,2</t>
  </si>
  <si>
    <t>(1,8+1,97*2)*0,2</t>
  </si>
  <si>
    <t>612142001</t>
  </si>
  <si>
    <t>Potažení vnitřních ploch pletivem v ploše nebo pruzích, na plném podkladu sklovláknitým vtlačením do tmelu stěn</t>
  </si>
  <si>
    <t>-695510767</t>
  </si>
  <si>
    <t>612321121</t>
  </si>
  <si>
    <t>Omítka vápenocementová vnitřních ploch nanášená ručně jednovrstvá, tloušťky do 10 mm hladká svislých konstrukcí stěn</t>
  </si>
  <si>
    <t>1205467443</t>
  </si>
  <si>
    <t xml:space="preserve">Poznámka k souboru cen:_x000d_
1. Pro ocenění nanášení omítek v tloušťce jádrové omítky přes 10 mm se použije příplatek za každých dalších i započatých 5 mm._x000d_
2. Omítky stropních konstrukcí nanášené na pletivo se oceňují cenami omítek žebrových stropů nebo osamělých trámů._x000d_
3. Podkladní a spojovací vrstvy se oceňují cenami souboru cen 61.13-1... této části katalogu._x000d_
</t>
  </si>
  <si>
    <t>"výplň rýh ve stěnách po odbouraných příčkách"</t>
  </si>
  <si>
    <t>0,15*3,0*9</t>
  </si>
  <si>
    <t>0,1*3,0*2</t>
  </si>
  <si>
    <t>0,2*3,0</t>
  </si>
  <si>
    <t>"omítky stěn"o_01</t>
  </si>
  <si>
    <t>611321121</t>
  </si>
  <si>
    <t>Omítka vápenocementová vnitřních ploch nanášená ručně jednovrstvá, tloušťky do 10 mm hladká vodorovných konstrukcí stropů rovných</t>
  </si>
  <si>
    <t>-1228679838</t>
  </si>
  <si>
    <t>280,340</t>
  </si>
  <si>
    <t>612821002</t>
  </si>
  <si>
    <t>Sanační omítka vnitřních ploch stěn pro vlhké zdivo, prováděná ručně štuková</t>
  </si>
  <si>
    <t>-1873396943</t>
  </si>
  <si>
    <t xml:space="preserve">Poznámka k souboru cen:_x000d_
1. V cenách jsou započteny náklady na provedení: -1001: podhozu tl. do 5 mm, sanační jádrové omítky tl. do 20 mm ručně -1002: podhozu tl. do 5 mm, jádrové omítky tl. do 20 mm, štukové omítky tl. do 3 mm ručně -1011: jádrové omítky ve 2 vrstvách v celkové tl. do 30 mm ručně -1012: jádrové omítky ve 2 vrstvách tl. do 30 mm, štukové omítky tl. do 3 mm ručně -1021: jádrové omítky ve 2 vrstvách v celkové tl. do 30 mm strojně -1022: jádrové omítky ve 2 vrstvách tl. do 30 mm, štukové omítky tl. do 3 mm strojně -1031: vyrovnávací vrstvy tl. do 20 mm ručně -1041: vyrovnávací vrstvy tl. do 20 mm strojně_x000d_
2. V cenách zatřených omítek nejsou započteny náklady na případné povrchové úpravy tenkovrstvými omítkami; tyto se oceňují příslušnými cenami tohoto katalogu_x000d_
3. V cenách zatřených omítek nejsou započteny náklady na případné povrchové úpravy nátěry; tyto se oceňují cenami části A07 katalogu 800-783 Nátěry._x000d_
4. Ceny -1031 a -1041 jsou určeny pro vyrovnání nerovností vlhkého nebo zasoleného podkladu ( zdiva ) nebo v případě požadované větší tloušťky omítky._x000d_
</t>
  </si>
  <si>
    <t>"m.1.11"6,0*1,0</t>
  </si>
  <si>
    <t>619991011</t>
  </si>
  <si>
    <t>Zakrytí vnitřních ploch před znečištěním včetně pozdějšího odkrytí konstrukcí a prvků obalením fólií a přelepením páskou</t>
  </si>
  <si>
    <t>1358575561</t>
  </si>
  <si>
    <t xml:space="preserve">Poznámka k souboru cen:_x000d_
1. U ceny -1011 se množství měrných jednotek určuje v m2 rozvinuté plochy jednotlivých konstrukcí a prvků._x000d_
2. Zakrytí výplní otvorů se oceňuje příslušnými cenami souboru cen 629 99-10.. Zakrytí vnějších ploch před znečištěním._x000d_
</t>
  </si>
  <si>
    <t>"zakrytí oken "</t>
  </si>
  <si>
    <t>1,5*1,8*16</t>
  </si>
  <si>
    <t>1,45*0,9*2</t>
  </si>
  <si>
    <t>1,45*1,8*5</t>
  </si>
  <si>
    <t>1,45*0,9</t>
  </si>
  <si>
    <t>1,46*1,8*4</t>
  </si>
  <si>
    <t>1,35*2,0</t>
  </si>
  <si>
    <t>1,8*1,97</t>
  </si>
  <si>
    <t>622143003</t>
  </si>
  <si>
    <t>Montáž omítkových profilů plastových, pozinkovaných nebo dřevěných upevněných vtlačením do podkladní vrstvy nebo přibitím rohových s tkaninou</t>
  </si>
  <si>
    <t>329201521</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</si>
  <si>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</si>
  <si>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(1,5+1,8)*2*16</t>
  </si>
  <si>
    <t>(1,45+0,9)*2*2</t>
  </si>
  <si>
    <t>(1,45+1,8)*2*5</t>
  </si>
  <si>
    <t>(1,45+0,9)*2</t>
  </si>
  <si>
    <t>(1,46+1,8)*2*4</t>
  </si>
  <si>
    <t>(1,35+2,0*2)</t>
  </si>
  <si>
    <t>(1,8+1,97*2)</t>
  </si>
  <si>
    <t>"napojovací APU lišty"</t>
  </si>
  <si>
    <t>(1,5+1,8*2)*16</t>
  </si>
  <si>
    <t>(1,45+0,9*2)*2</t>
  </si>
  <si>
    <t>(1,45+1,8*2)*5</t>
  </si>
  <si>
    <t>(1,45+0,9*2)</t>
  </si>
  <si>
    <t>(1,46+1,8*2)*4</t>
  </si>
  <si>
    <t>"rohy"</t>
  </si>
  <si>
    <t>2*2,7+2*3,7+2,5*2+2,7*2+2,7+3,0+2,9*2+3,0+3,0+(2,02*2+1,0)*2+3,0*4+3,0*2</t>
  </si>
  <si>
    <t>3,0*2+3,0*4+(2,0*2+1,2)*2+(2,03*2+1,5)*2+(2,03*2+1,25)*2+3,0*6</t>
  </si>
  <si>
    <t>(1,97*2+0,8)*13+(1,97*2+0,6)*2+(1,97*2+0,9)</t>
  </si>
  <si>
    <t>59051486</t>
  </si>
  <si>
    <t>profil rohový PVC 15x15mm s výztužnou tkaninou š 100mm pro ETICS</t>
  </si>
  <si>
    <t>-246116798</t>
  </si>
  <si>
    <t>549,76-155,327</t>
  </si>
  <si>
    <t>394,433*1,05 'Přepočtené koeficientem množství</t>
  </si>
  <si>
    <t>59051476</t>
  </si>
  <si>
    <t>profil začišťovací PVC 9mm s výztužnou tkaninou pro ostění ETICS</t>
  </si>
  <si>
    <t>-1796306488</t>
  </si>
  <si>
    <t>"vnitřní omítka"</t>
  </si>
  <si>
    <t>147,93*1,05 'Přepočtené koeficientem množství</t>
  </si>
  <si>
    <t>622211021</t>
  </si>
  <si>
    <t>Montáž kontaktního zateplení lepením a mechanickým kotvením z polystyrenových desek nebo z kombinovaných desek na vnější stěny, tloušťky desek přes 80 do 120 mm</t>
  </si>
  <si>
    <t>1488595630</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</si>
  <si>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</si>
  <si>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"doplnění po dozdívkách otvorů"</t>
  </si>
  <si>
    <t>28375938</t>
  </si>
  <si>
    <t>deska EPS 70 fasádní λ=0,039 tl 100mm</t>
  </si>
  <si>
    <t>-150756626</t>
  </si>
  <si>
    <t>1,305*1,02 'Přepočtené koeficientem množství</t>
  </si>
  <si>
    <t>37</t>
  </si>
  <si>
    <t>622541011</t>
  </si>
  <si>
    <t>Omítka tenkovrstvá silikonsilikátová vnějších ploch hydrofobní, se samočistícím účinkem probarvená, včetně penetrace podkladu zrnitá, tloušťky 1,5 mm stěn</t>
  </si>
  <si>
    <t>1144463877</t>
  </si>
  <si>
    <t>1,305</t>
  </si>
  <si>
    <t>38</t>
  </si>
  <si>
    <t>631312141</t>
  </si>
  <si>
    <t>Doplnění dosavadních mazanin prostým betonem s dodáním hmot, bez potěru, plochy jednotlivě rýh v dosavadních mazaninách</t>
  </si>
  <si>
    <t>1970233690</t>
  </si>
  <si>
    <t>"vyplnění rýh v podlaze po odbouraných příčkách v tl. 50 mm"</t>
  </si>
  <si>
    <t>(3,15+2,4)*0,15*0,05</t>
  </si>
  <si>
    <t>(1,55+0,85)*0,1*0,05</t>
  </si>
  <si>
    <t>(4,85*3+7,4+1,0)*0,15*0,05</t>
  </si>
  <si>
    <t>0,9*0,25*0,05*3</t>
  </si>
  <si>
    <t>1,25*0,25*0,05</t>
  </si>
  <si>
    <t>(3,8+2,2)*0,2*0,05</t>
  </si>
  <si>
    <t>39</t>
  </si>
  <si>
    <t>952901111</t>
  </si>
  <si>
    <t>Vyčištění budov nebo objektů před předáním do užívání budov bytové nebo občanské výstavby, světlé výšky podlaží do 4 m</t>
  </si>
  <si>
    <t>2141558475</t>
  </si>
  <si>
    <t xml:space="preserve">Poznámka k souboru cen:_x000d_
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plochy._x000d_
2. Střešní plochy hal se světlíky nebo okny se oceňují jako podlaží cenou -1221._x000d_
3. Množství měrných jednotek se určuje v m2 půdorysné plochy každého podlaží, dané vnějším obrysem podlaží budovy. Plochy balkonů se přičítají._x000d_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předmětů._x000d_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předmětů._x000d_
6. V ceně -1311 jsou započteny náklady na zametení a čištění dlažeb, umytí, vyčištění okenních a dveřních rámů a zařizovacích předmětů._x000d_
7. V ceně -1411 jsou započteny náklady na vynesení zbytků stavebního rumu, kropení a 2x zametení podlah, oprášení stěn a výplní otvorů._x000d_
</t>
  </si>
  <si>
    <t>372,02-3,42-8,06-1,89-3,42-10,4-17,59-7,46-82,85</t>
  </si>
  <si>
    <t>391,59-3,6-8,24-1,89-3,42-10,49-5,41</t>
  </si>
  <si>
    <t>40</t>
  </si>
  <si>
    <t>953962111</t>
  </si>
  <si>
    <t>Kotvy chemické s vyvrtáním otvoru do zdiva z plných cihel tmel, hloubka 80 mm, velikost M 8</t>
  </si>
  <si>
    <t>395630382</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</si>
  <si>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náklady na dodání a zasunutí kotevního šroubu do otvoru vyplněného chemickým tmelem nebo patronou a dotažení matice._x000d_
</t>
  </si>
  <si>
    <t>"N4d"72</t>
  </si>
  <si>
    <t>"N3b"16</t>
  </si>
  <si>
    <t>41</t>
  </si>
  <si>
    <t>953965121-R1</t>
  </si>
  <si>
    <t>Kotvy chemické s vyvrtáním otvoru kotevní šrouby pro chemické kotvy, velikost M 12, délka 100 mm</t>
  </si>
  <si>
    <t>CS ÚRS 2018 02</t>
  </si>
  <si>
    <t>-1524594953</t>
  </si>
  <si>
    <t xml:space="preserve">Poznámka k souboru cen:_x000d_
1. V cenách 953 96-11 a 953 96-12 jsou započteny i náklady na:_x000d_
a) rozměření, vrtání a spotřebu vrtáků. Pro velikost M 8 až M 30 jsou započteny náklady na vrtání příklepovými vrtáky, pro velikost M 33 až M 39 diamantovými korunkami,_x000d_
b) vyfoukání otvoru, přípravu kotev k uložení do otvorů, vyplnění kotevních otvorů tmelem nebo chemickou patronou včetně dodávky materiálu._x000d_
2. V cenách 953 96-51.. jsou započteny i náklady na dodání a zasunutí kotevního šroubu do otvoru vyplněného chemickým tmelem nebo patronou a dotažení matice._x000d_
</t>
  </si>
  <si>
    <t>"kotvení P2"24</t>
  </si>
  <si>
    <t>42</t>
  </si>
  <si>
    <t>953965131-R1</t>
  </si>
  <si>
    <t>Kotvy chemické s vyvrtáním otvoru kotevní šrouby pro chemické kotvy, velikost M 16, délka 150 mm</t>
  </si>
  <si>
    <t>-1505253864</t>
  </si>
  <si>
    <t>"kotvení P4"16</t>
  </si>
  <si>
    <t>99</t>
  </si>
  <si>
    <t>43</t>
  </si>
  <si>
    <t>998011002</t>
  </si>
  <si>
    <t>Přesun hmot pro budovy občanské výstavby, bydlení, výrobu a služby s nosnou svislou konstrukcí zděnou z cihel, tvárnic nebo kamene vodorovná dopravní vzdálenost do 100 m pro budovy výšky přes 6 do 12 m</t>
  </si>
  <si>
    <t>1403255097</t>
  </si>
  <si>
    <t>713</t>
  </si>
  <si>
    <t>Izolace tepelné</t>
  </si>
  <si>
    <t>44</t>
  </si>
  <si>
    <t>713131155</t>
  </si>
  <si>
    <t>Montáž tepelné izolace stěn rohožemi, pásy, deskami, dílci, bloky (izolační materiál ve specifikaci) vložením dvouvrstvě</t>
  </si>
  <si>
    <t>1286872435</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</si>
  <si>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</si>
  <si>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"N4c"14,7</t>
  </si>
  <si>
    <t>45</t>
  </si>
  <si>
    <t>63150966</t>
  </si>
  <si>
    <t>pás tepelně izolační příčkový akustický λ=0,036-0,037 tl 50mm</t>
  </si>
  <si>
    <t>-834980896</t>
  </si>
  <si>
    <t>"N4c"2*14,7</t>
  </si>
  <si>
    <t>46</t>
  </si>
  <si>
    <t>998713102</t>
  </si>
  <si>
    <t>Přesun hmot pro izolace tepelné stanovený z hmotnosti přesunovaného materiálu vodorovná dopravní vzdálenost do 50 m v objektech výšky přes 6 m do 12 m</t>
  </si>
  <si>
    <t>1507707722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</si>
  <si>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</si>
  <si>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761</t>
  </si>
  <si>
    <t>Konstrukce prosvětlovací</t>
  </si>
  <si>
    <t>47</t>
  </si>
  <si>
    <t>7611-R1</t>
  </si>
  <si>
    <t>D+M Prosklené dělící rámové příčky 3800 x 2850 mm, materiál rámu: hliník, zasklení: kalené nebo lepené sklo se sámovou, leštěnou nebo broušenou hranou, dveřní křídlo 800 x 2100 mm</t>
  </si>
  <si>
    <t>1239687517</t>
  </si>
  <si>
    <t>48</t>
  </si>
  <si>
    <t>998761102</t>
  </si>
  <si>
    <t>Přesun hmot pro konstrukce sklobetonové stanovený z hmotnosti přesunovaného materiálu vodorovná dopravní vzdálenost do 50 m v objektech výšky přes 6 do 12 m</t>
  </si>
  <si>
    <t>235093528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</si>
  <si>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</si>
  <si>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762</t>
  </si>
  <si>
    <t>Konstrukce tesařské</t>
  </si>
  <si>
    <t>49</t>
  </si>
  <si>
    <t>762123120</t>
  </si>
  <si>
    <t>Montáž konstrukce stěn a příček vázaných z fošen, hranolů, hranolků, průřezové plochy přes 100 do 144 cm2</t>
  </si>
  <si>
    <t>-707603700</t>
  </si>
  <si>
    <t>"trám pro ukotvení skleněné příčky"</t>
  </si>
  <si>
    <t>3,8</t>
  </si>
  <si>
    <t>50</t>
  </si>
  <si>
    <t>60512125</t>
  </si>
  <si>
    <t>hranol stavební řezivo průřezu do 120cm2 do dl 6m</t>
  </si>
  <si>
    <t>1069562782</t>
  </si>
  <si>
    <t>0,14*0,08*3,8</t>
  </si>
  <si>
    <t>51</t>
  </si>
  <si>
    <t>998762102</t>
  </si>
  <si>
    <t>Přesun hmot pro konstrukce tesařské stanovený z hmotnosti přesunovaného materiálu vodorovná dopravní vzdálenost do 50 m v objektech výšky přes 6 do 12 m</t>
  </si>
  <si>
    <t>1967532721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</si>
  <si>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</si>
  <si>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52</t>
  </si>
  <si>
    <t>763111417</t>
  </si>
  <si>
    <t>Příčka ze sádrokartonových desek s nosnou konstrukcí z jednoduchých ocelových profilů UW, CW dvojitě opláštěná deskami standardními A tl. 2 x 12,5 mm s izolací, EI 60, příčka tl. 150 mm, profil 100, Rw do 56 dB</t>
  </si>
  <si>
    <t>1233404525</t>
  </si>
  <si>
    <t xml:space="preserve">Poznámka k souboru cen:_x000d_
1. V cenách jsou započteny i náklady na tmelení a výztužnou pásku._x000d_
2. V cenách nejsou započteny náklady na základní penetrační nátěr; tyto se oceňují cenou cenou -1717._x000d_
3. Cena -1611 Montáž nosné konstrukce je stanovena pro m2 plochy příčky._x000d_
4. Ceny -1621 až -1627 Montáž desek, -1717 Penetrační nátěr, -1718 Úprava spar separační páskou a -1771, -1772 Příplatek za rovinnost jsou stanoveny pro obě strany příčky. Tyto úpravy prováděné pouze na jedné straně příčky se oceňují cenami souboru cen 763 12-17 pro předsazené stěny._x000d_
5. V ceně -1611 nejsou započteny náklady na profily; tyto se oceňují ve specifikaci._x000d_
6. V cenách -1621 až -1627 nejsou započteny náklady na desky; tato dodávka se oceňuje ve specifikaci._x000d_
</t>
  </si>
  <si>
    <t>"N4"</t>
  </si>
  <si>
    <t>5,7*3,0</t>
  </si>
  <si>
    <t>1,82*3,0+(1,9*3,0-(0,9*2,02))*2</t>
  </si>
  <si>
    <t>53</t>
  </si>
  <si>
    <t>763111717</t>
  </si>
  <si>
    <t>Příčka ze sádrokartonových desek ostatní konstrukce a práce na příčkách ze sádrokartonových desek základní penetrační nátěr (oboustranný)</t>
  </si>
  <si>
    <t>2070087654</t>
  </si>
  <si>
    <t>(30,324+34,2+14,7+19,29+16,5)*2</t>
  </si>
  <si>
    <t>54</t>
  </si>
  <si>
    <t>763111723</t>
  </si>
  <si>
    <t>Příčka ze sádrokartonových desek ostatní konstrukce a práce na příčkách ze sádrokartonových desek ochrana rohů úhelníky hliníkové</t>
  </si>
  <si>
    <t>1179104021</t>
  </si>
  <si>
    <t>"N4c"3,0*2</t>
  </si>
  <si>
    <t>55</t>
  </si>
  <si>
    <t>763112315</t>
  </si>
  <si>
    <t>Příčka mezibytová ze sádrokartonových desek s nosnou konstrukcí ze zdvojených ocelových profilů UW, CW dvojitě opláštěná deskami standardními A tl. 2 x 12,5 mm s dvojitou izolací, EI 60, příčka tl. 205 mm, profil 75, Rw do 64 dB</t>
  </si>
  <si>
    <t>1565454842</t>
  </si>
  <si>
    <t xml:space="preserve">Poznámka k souboru cen:_x000d_
1. V cenách jsou započteny i náklady na tmelení a výztužnou pásku._x000d_
2. V cenách nejsou započteny náklady na základní penetrační nátěr; tyto se oceňují cenou 763 11-1717._x000d_
3. Cena -2611 Montáž nosné konstrukce je stanovena pro m2 plochy mezibytové příčky._x000d_
4. Ceny -2621 a -2624 Montáž desek jsou stanoveny pro obě strany mezibytové příčky._x000d_
5. V ceně -2611 nejsou započteny náklady na profily; tyto se oceňují ve specifikaci._x000d_
6. V cenách -2621 a -2624 nejsou započteny náklady na desky; tato dodávka se oceňuje ve specifikaci._x000d_
7. Ostatní konstrukce a práce a příplatky u mezibytových příček se oceňují cenami 763 11-17.. pro příčky ze sádrokartonových desek._x000d_
</t>
  </si>
  <si>
    <t>"N4b"5,7*3,0*2</t>
  </si>
  <si>
    <t>56</t>
  </si>
  <si>
    <t>763113611</t>
  </si>
  <si>
    <t>Příčka instalační ze sádrokartonových desek s nosnou konstrukcí ze zdvojených ocelových profilů UW, CW s mezerou, CW profily navzájem spojeny páskem sádry dvojitě opláštěná deskami montáž nosné konstrukce</t>
  </si>
  <si>
    <t>379813781</t>
  </si>
  <si>
    <t xml:space="preserve">Poznámka k souboru cen:_x000d_
1. V cenách jsou započteny i náklady na tmelení a výztužnou pásku._x000d_
2. V cenách nejsou započteny náklady na základní penetrační nátěr; tyto se oceňují cenou 763 11-1717._x000d_
3. Cena -3611 Montáž nosné konstrukce je stanovena pro m2 plochy instalační příčky._x000d_
4. Cena -3621 Montáž desek je stanovena pro obě strany instalační příčky._x000d_
5. V ceně -3611 nejsou započteny náklady na profily; tyto se oceňují ve specifikaci._x000d_
6. V ceně -3621 nejsou započteny náklady na desky; tato dodávka se oceňuje ve specifikaci._x000d_
7. Ostatní konstrukce a práce a příplatky u instalačních příček se oceňují cenami 763 11-17.. pro příčky ze sádrokartonových desek._x000d_
</t>
  </si>
  <si>
    <t>"N4c"4,9*3,0</t>
  </si>
  <si>
    <t>57</t>
  </si>
  <si>
    <t>59030042</t>
  </si>
  <si>
    <t>profil vodící stěnový UW 50</t>
  </si>
  <si>
    <t>-1087246112</t>
  </si>
  <si>
    <t>"odhad 1,6 m UW/m2"</t>
  </si>
  <si>
    <t>"N4c"4,9*3,0*1,6</t>
  </si>
  <si>
    <t>58</t>
  </si>
  <si>
    <t>59030045</t>
  </si>
  <si>
    <t>profil stěnový CW 50</t>
  </si>
  <si>
    <t>-1307517359</t>
  </si>
  <si>
    <t>"odhad 3,8 m CW/m2"</t>
  </si>
  <si>
    <t>"N4c"4,9*3,0*3,8</t>
  </si>
  <si>
    <t>59</t>
  </si>
  <si>
    <t>763113621</t>
  </si>
  <si>
    <t>Příčka instalační ze sádrokartonových desek s nosnou konstrukcí ze zdvojených ocelových profilů UW, CW s mezerou, CW profily navzájem spojeny páskem sádry dvojitě opláštěná deskami montáž desek, tl. 2 x 12,5 mm</t>
  </si>
  <si>
    <t>194363256</t>
  </si>
  <si>
    <t>62</t>
  </si>
  <si>
    <t>59030021</t>
  </si>
  <si>
    <t>deska SDK A tl 12,5mm</t>
  </si>
  <si>
    <t>-2071173576</t>
  </si>
  <si>
    <t>"příplatek za druhou desku N4a"</t>
  </si>
  <si>
    <t>5,5*3,0</t>
  </si>
  <si>
    <t>45,9*1,1 'Přepočtené koeficientem množství</t>
  </si>
  <si>
    <t>63</t>
  </si>
  <si>
    <t>59030550</t>
  </si>
  <si>
    <t>deska SDK konstrukční vysokopevnostní DFRIEH2 tl 12,5mm</t>
  </si>
  <si>
    <t>620292056</t>
  </si>
  <si>
    <t>29,4*1,1 'Přepočtené koeficientem množství</t>
  </si>
  <si>
    <t>65</t>
  </si>
  <si>
    <t>763131411</t>
  </si>
  <si>
    <t>Podhled ze sádrokartonových desek dvouvrstvá zavěšená spodní konstrukce z ocelových profilů CD, UD jednoduše opláštěná deskou standardní A, tl. 12,5 mm, bez izolace</t>
  </si>
  <si>
    <t>-1310905144</t>
  </si>
  <si>
    <t xml:space="preserve">Poznámka k souboru cen:_x000d_
1. V cenách jsou započteny i náklady na tmelení a výztužnou pásku._x000d_
2. V cenách nejsou započteny náklady na základní penetrační nátěr; tyto se oceňují cenou -1714._x000d_
3. Ceny -1612 až -1613 Montáž nosné konstrukce je stanoveny pro m2 plochy podhledu._x000d_
4. Vcenách -2612 a -2613 nejsou započteny náklady na profily; tyto se oceňují ve specifikaci._x000d_
5. V cenách -1621 až -1624 Montáž desek nejsou započteny náklady na desky; tato dodávka se oceňuje ve specifikaci._x000d_
6. V ceně -1763 Příplatek za průhyb nosného stropu přes 20 mm je započtena pouze montáž, atypický profil se oceňuje individuálně ve specifikaci._x000d_
</t>
  </si>
  <si>
    <t>"N10"</t>
  </si>
  <si>
    <t>"m 1.01,02,10,14,16,17"</t>
  </si>
  <si>
    <t>14,82+14,82+(3,8*1,9)+(1,3*2,7)+(9,35*5,2)+30,77</t>
  </si>
  <si>
    <t>"m 2.13,14,15,16,22"</t>
  </si>
  <si>
    <t>3,8+15,55+73,57+36,19+16,25</t>
  </si>
  <si>
    <t>"N7"</t>
  </si>
  <si>
    <t>"m 1.12,13,16"</t>
  </si>
  <si>
    <t>0,8*4,1+0,8*2,7+0,8*9,35</t>
  </si>
  <si>
    <t>66</t>
  </si>
  <si>
    <t>763131714</t>
  </si>
  <si>
    <t>Podhled ze sádrokartonových desek ostatní práce a konstrukce na podhledech ze sádrokartonových desek základní penetrační nátěr</t>
  </si>
  <si>
    <t>-254119273</t>
  </si>
  <si>
    <t>278,04</t>
  </si>
  <si>
    <t>67</t>
  </si>
  <si>
    <t>763131721</t>
  </si>
  <si>
    <t>Podhled ze sádrokartonových desek ostatní práce a konstrukce na podhledech ze sádrokartonových desek skokové změny výšky podhledu do 0,5 m</t>
  </si>
  <si>
    <t>-2038263894</t>
  </si>
  <si>
    <t>"1.16"9,35+6,95</t>
  </si>
  <si>
    <t>72</t>
  </si>
  <si>
    <t>998763302</t>
  </si>
  <si>
    <t>Přesun hmot pro konstrukce montované z desek sádrokartonových, sádrovláknitých, cementovláknitých nebo cementových stanovený z hmotnosti přesunovaného materiálu vodorovná dopravní vzdálenost do 50 m v objektech výšky přes 6 do 12 m</t>
  </si>
  <si>
    <t>786054214</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</si>
  <si>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</si>
  <si>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77</t>
  </si>
  <si>
    <t>766660171</t>
  </si>
  <si>
    <t>Montáž dveřních křídel dřevěných nebo plastových otevíravých do obložkové zárubně povrchově upravených jednokřídlových, šířky do 800 mm</t>
  </si>
  <si>
    <t>-1987952823</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</si>
  <si>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-0384 jsou započtené i náklady na osazení kování, vodícího trnu, seřízení pojezdů na stěnu a následné vyrovnání a seřízení dveřních křídel._x000d_
4.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</si>
  <si>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"1/D" 10</t>
  </si>
  <si>
    <t>80</t>
  </si>
  <si>
    <t>61162014</t>
  </si>
  <si>
    <t>dveře jednokřídlé voštinové povrch fóliový plné 800x1970/2100mm</t>
  </si>
  <si>
    <t>1338985527</t>
  </si>
  <si>
    <t>"1/D"10</t>
  </si>
  <si>
    <t>82</t>
  </si>
  <si>
    <t>766660729</t>
  </si>
  <si>
    <t>Montáž dveřních doplňků dveřního kování interiérového štítku s klikou</t>
  </si>
  <si>
    <t>432970612</t>
  </si>
  <si>
    <t>83</t>
  </si>
  <si>
    <t>54914622</t>
  </si>
  <si>
    <t>kování dveřní vrchní klika včetně štítu a montážního materiálu BB 72 matný nikl</t>
  </si>
  <si>
    <t>-102033976</t>
  </si>
  <si>
    <t>84</t>
  </si>
  <si>
    <t>766682111</t>
  </si>
  <si>
    <t>Montáž zárubní dřevěných, plastových nebo z lamina obložkových, pro dveře jednokřídlové, tloušťky stěny do 170 mm</t>
  </si>
  <si>
    <t>-964046726</t>
  </si>
  <si>
    <t xml:space="preserve">Poznámka k souboru cen:_x000d_
1. V cenách montáže zárubní jsou započteny i náklady na zaměření, vyklínování, horizontální i vertikální vyrovnání zárubně, ukotvení a vyplnění spáry mezi rámem a ostěním polyuretanovou pěnou, včetně zednického začištění._x000d_
</t>
  </si>
  <si>
    <t>85</t>
  </si>
  <si>
    <t>766682112</t>
  </si>
  <si>
    <t>Montáž zárubní dřevěných, plastových nebo z lamina obložkových, pro dveře jednokřídlové, tloušťky stěny přes 170 do 350 mm</t>
  </si>
  <si>
    <t>1141610045</t>
  </si>
  <si>
    <t>86</t>
  </si>
  <si>
    <t>61182262</t>
  </si>
  <si>
    <t>zárubeň jednokřídlá obložková s fóliovým povrchem tl stěny 60-150mm rozměru 600-1100/1970, 2100mm</t>
  </si>
  <si>
    <t>620188352</t>
  </si>
  <si>
    <t>87</t>
  </si>
  <si>
    <t>61182264</t>
  </si>
  <si>
    <t>zárubeň jednokřídlá obložková s laminátovým povrchem tl stěny 160-250mm rozměru 600-1100/1970, 2100mm</t>
  </si>
  <si>
    <t>-1200014912</t>
  </si>
  <si>
    <t>90</t>
  </si>
  <si>
    <t>998766102</t>
  </si>
  <si>
    <t>Přesun hmot pro konstrukce truhlářské stanovený z hmotnosti přesunovaného materiálu vodorovná dopravní vzdálenost do 50 m v objektech výšky přes 6 do 12 m</t>
  </si>
  <si>
    <t>-1825377085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</si>
  <si>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</si>
  <si>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767</t>
  </si>
  <si>
    <t>Konstrukce zámečnické</t>
  </si>
  <si>
    <t>97</t>
  </si>
  <si>
    <t>767640222</t>
  </si>
  <si>
    <t>Montáž dveří ocelových vchodových dvoukřídlové s nadsvětlíkem</t>
  </si>
  <si>
    <t>700610502</t>
  </si>
  <si>
    <t xml:space="preserve">Poznámka k souboru cen:_x000d_
1. Cenami nelze oceňovat montáž kompletu dveří s rámem charakteru stěny; tyto práce se oceňují cenami souborů cen 767 11- . . Montáž stěn a příček pro zasklení, 767 12- . . Montáž stěn a příček s výplní drátěnou sítí a 767 13- . . Montáž stěn a příček z hliníkového plechu._x000d_
2. V cenách nejsou započteny náklady na:_x000d_
a) montáž okopových plechů a hliníkových lišt; tyto práce se oceňují cenami souboru cen 767 89-61 Montáž lišt a okopových plechů,_x000d_
b) montáž těsnění dveří; tyto práce se oceňují cenami 767 62-6101 až -6103 Montáž těsnění oken._x000d_
3. V cenách – 0111 až -0224 jsou započteny i náklady na montáž dveří včetně zárubní nebo ocelových rámů._x000d_
4. V ceně -8351 je započtena i montáž jednostranného spojení ocelovou lištou přivařením nebo oboustranným svařením dvou prvků (dveří, stěn, oken)._x000d_
5. V ceně -8353 je započteno i provedení rohového spojení dvou prvků._x000d_
</t>
  </si>
  <si>
    <t>"dveře 2/D"1</t>
  </si>
  <si>
    <t>98</t>
  </si>
  <si>
    <t>55341311-R1</t>
  </si>
  <si>
    <t xml:space="preserve">dveře Al vchodové dvoukřídlové s horním nadsvětlíkem do otvoru  1720x2640mm</t>
  </si>
  <si>
    <t>6295443</t>
  </si>
  <si>
    <t>767662110</t>
  </si>
  <si>
    <t>Montáž mříží pevných, připevněných šroubováním</t>
  </si>
  <si>
    <t>1597844009</t>
  </si>
  <si>
    <t xml:space="preserve">Poznámka k souboru cen:_x000d_
1. Cenami lze oceňovat pouze montáž mříží dodaných vcelku._x000d_
2. Montáž mříží z jednotlivých tyčových prvků se oceňuje cenami 767 99- . . Montáž ostatních atypických zámečnických konstrukcí._x000d_
3. V cenách není započtena montáž dokončení okování mříží otvíravých; tyto práce se oceňují cenami souboru cen 767 64- . . Montáž dveří._x000d_
</t>
  </si>
  <si>
    <t>"1/Z-3/Z"</t>
  </si>
  <si>
    <t>1,35*0,8*4+1,35*1,7*5+0,8*0,8</t>
  </si>
  <si>
    <t>100</t>
  </si>
  <si>
    <t>776-R01</t>
  </si>
  <si>
    <t>Ocelová pevná okenní mříž, s povrchovou úpravou komaxit</t>
  </si>
  <si>
    <t>490469503</t>
  </si>
  <si>
    <t>"RÁM MŘÍŽÍ JE TVOREN OBVODOVÝM SVAŘENCEM"</t>
  </si>
  <si>
    <t>"Z JAKLU 40 x 30 x 2 mm, DO NĚHO JSOU VEVAŘENY JEDNOTLIVÉ PRUTY Z OCELI 10 x 10 mm. MAXIMÁLNÍ VELIKOST OK JE 150 x 150 mm."</t>
  </si>
  <si>
    <t>"POVRCHOVÁ ÚPRAVA KOMAXIT, ODSTÍN: BÍLÁ (RAL 9010)"</t>
  </si>
  <si>
    <t>101</t>
  </si>
  <si>
    <t>767995113</t>
  </si>
  <si>
    <t>Montáž ostatních atypických zámečnických konstrukcí hmotnosti přes 10 do 20 kg</t>
  </si>
  <si>
    <t>kg</t>
  </si>
  <si>
    <t>-1204592216</t>
  </si>
  <si>
    <t xml:space="preserve">Poznámka k souboru cen:_x000d_
1. Určení cen se řídí hmotností jednotlivě montovaného dílu konstrukce._x000d_
</t>
  </si>
  <si>
    <t>"kotvení P3"</t>
  </si>
  <si>
    <t>18,84+40,28</t>
  </si>
  <si>
    <t>"kotvení P4a+P4b"(varianta 2)</t>
  </si>
  <si>
    <t>67,2*4+26,88</t>
  </si>
  <si>
    <t>102</t>
  </si>
  <si>
    <t>767995116</t>
  </si>
  <si>
    <t>Montáž ostatních atypických zámečnických konstrukcí hmotnosti přes 100 do 250 kg</t>
  </si>
  <si>
    <t>2065147855</t>
  </si>
  <si>
    <t>"podepření P2a+P2b"</t>
  </si>
  <si>
    <t>146,91+146,91+61,94</t>
  </si>
  <si>
    <t>103</t>
  </si>
  <si>
    <t>130R1</t>
  </si>
  <si>
    <t>ocel obecně S235</t>
  </si>
  <si>
    <t>-1089318995</t>
  </si>
  <si>
    <t>(146,91+146,91+61,94)/1000</t>
  </si>
  <si>
    <t>(18,84+40,28)/1000</t>
  </si>
  <si>
    <t>(67,2*4+26,88)/1000</t>
  </si>
  <si>
    <t>104</t>
  </si>
  <si>
    <t>998767102</t>
  </si>
  <si>
    <t>Přesun hmot pro zámečnické konstrukce stanovený z hmotnosti přesunovaného materiálu vodorovná dopravní vzdálenost do 50 m v objektech výšky přes 6 do 12 m</t>
  </si>
  <si>
    <t>1735695635</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</si>
  <si>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</si>
  <si>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771</t>
  </si>
  <si>
    <t>Podlahy z dlaždic</t>
  </si>
  <si>
    <t>105</t>
  </si>
  <si>
    <t>771121011</t>
  </si>
  <si>
    <t>Příprava podkladu před provedením dlažby nátěr penetrační na podlahu</t>
  </si>
  <si>
    <t>-1984098058</t>
  </si>
  <si>
    <t xml:space="preserve">Poznámka k souboru cen:_x000d_
1. V cenách 771 12-1011 až 771 12-1015 jsou započteny i náklady na dodání nátěru._x000d_
2. V cenách 771 15-1011 až 771 15-1026 jsou započteny i náklady na dodání stěrky._x000d_
3. V cenách 771 16-1011 až -1023 nejsou započteny náklady na materiál, tyto se oceňují ve specifikaci._x000d_
</t>
  </si>
  <si>
    <t>57,08</t>
  </si>
  <si>
    <t>107</t>
  </si>
  <si>
    <t>771574113</t>
  </si>
  <si>
    <t>Montáž podlah z dlaždic keramických lepených flexibilním lepidlem maloformátových hladkých přes 12 do 19 ks/m2</t>
  </si>
  <si>
    <t>1907060477</t>
  </si>
  <si>
    <t xml:space="preserve">Poznámka k souboru cen:_x000d_
1. Položky jsou učeny pro všechy druhy povrchových úprav._x000d_
</t>
  </si>
  <si>
    <t>57,080</t>
  </si>
  <si>
    <t>108</t>
  </si>
  <si>
    <t>59761003</t>
  </si>
  <si>
    <t>dlažba keramická hutná hladká do interiéru přes 9 do 12ks/m2</t>
  </si>
  <si>
    <t>2090265735</t>
  </si>
  <si>
    <t>57,08*1,1 'Přepočtené koeficientem množství</t>
  </si>
  <si>
    <t>109</t>
  </si>
  <si>
    <t>998771102</t>
  </si>
  <si>
    <t>Přesun hmot pro podlahy z dlaždic stanovený z hmotnosti přesunovaného materiálu vodorovná dopravní vzdálenost do 50 m v objektech výšky přes 6 do 12 m</t>
  </si>
  <si>
    <t>1550429731</t>
  </si>
  <si>
    <t>110</t>
  </si>
  <si>
    <t>776111116</t>
  </si>
  <si>
    <t>Příprava podkladu broušení podlah stávajícího podkladu pro odstranění lepidla (po starých krytinách)</t>
  </si>
  <si>
    <t>-838067846</t>
  </si>
  <si>
    <t xml:space="preserve">Poznámka k souboru cen:_x000d_
1. V ceně 776 12-1511 zábrana proti vlhkosti jsou započteny i náklady na 2 vrstvy penetrace a zasypání křemičitým pískem._x000d_
2. V ceně 776 13-2111 vyztužení pletivem jsou započteny i náklady na dodávku pletiva._x000d_
3. V cenách 776 14-1111 až 776 14-4111 jsou započteny i náklady na dodání stěrky._x000d_
</t>
  </si>
  <si>
    <t>14,82+14,82+24,6+12,29+3,51+28,80+15,96+13,11+20,65+14,54+24,17+32,09+3,80+16,76+73,57+36,20+14,4+14,4+26,37+17,4+16,73+16,73</t>
  </si>
  <si>
    <t>111</t>
  </si>
  <si>
    <t>776111311</t>
  </si>
  <si>
    <t>Příprava podkladu vysátí podlah</t>
  </si>
  <si>
    <t>254678026</t>
  </si>
  <si>
    <t>112</t>
  </si>
  <si>
    <t>776121111</t>
  </si>
  <si>
    <t>Příprava podkladu penetrace vodou ředitelná na savý podklad (válečkováním) ředěná v poměru 1:3 podlah</t>
  </si>
  <si>
    <t>-1006035314</t>
  </si>
  <si>
    <t>455,72</t>
  </si>
  <si>
    <t>113</t>
  </si>
  <si>
    <t>776212111</t>
  </si>
  <si>
    <t>Montáž textilních podlahovin volným položením s podlepením spojů páskou pásů</t>
  </si>
  <si>
    <t>1269782687</t>
  </si>
  <si>
    <t xml:space="preserve">Poznámka k souboru cen:_x000d_
1. V cenách 776 21-2111 a 776 21-2121 montáž volným položením jsou započteny i náklady na dodávku pásky._x000d_
</t>
  </si>
  <si>
    <t>14,82+14,82+28,80+15,96+13,11+20,65+14,54+24,17+32,09+3,8+16,76+73,57+14,4+14,4+26,37+17,4+16,73+16,73</t>
  </si>
  <si>
    <t>114</t>
  </si>
  <si>
    <t>69751012</t>
  </si>
  <si>
    <t>koberec zátěžový vysoká zátěž hm 1500g/m2 š 4m</t>
  </si>
  <si>
    <t>-638387117</t>
  </si>
  <si>
    <t>379,12*1,1 'Přepočtené koeficientem množství</t>
  </si>
  <si>
    <t>115</t>
  </si>
  <si>
    <t>776221111</t>
  </si>
  <si>
    <t>Montáž podlahovin z PVC lepením standardním lepidlem z pásů standardních</t>
  </si>
  <si>
    <t>-2133318389</t>
  </si>
  <si>
    <t>455,72-379,12</t>
  </si>
  <si>
    <t>116</t>
  </si>
  <si>
    <t>28411012</t>
  </si>
  <si>
    <t xml:space="preserve">PVC vinyl heterogenní protiskluzná tl 2,00mm,  nášlapná vrstva 0,70mm, třída zátěže 34/43, otlak do 0,05mm, R10, hořlavost Bfl S1</t>
  </si>
  <si>
    <t>-2095826646</t>
  </si>
  <si>
    <t>76,6*1,1 'Přepočtené koeficientem množství</t>
  </si>
  <si>
    <t>117</t>
  </si>
  <si>
    <t>776421111</t>
  </si>
  <si>
    <t>Montáž lišt obvodových lepených</t>
  </si>
  <si>
    <t>1539696276</t>
  </si>
  <si>
    <t>14,0+14,0+23,6+13,6+5,2+20,7+16,1+15,1+18,2+15,9+19,0+22,0+3,7+17,5+40,0+29,7+15,9+15,9+21,1+16,9+17,2+14,2</t>
  </si>
  <si>
    <t>118</t>
  </si>
  <si>
    <t>28411008</t>
  </si>
  <si>
    <t>lišta soklová PVC 16x60mm</t>
  </si>
  <si>
    <t>1560619675</t>
  </si>
  <si>
    <t>23,6+13,6+5,2+29,7</t>
  </si>
  <si>
    <t>72,1*1,02 'Přepočtené koeficientem množství</t>
  </si>
  <si>
    <t>119</t>
  </si>
  <si>
    <t>69751204</t>
  </si>
  <si>
    <t>lišta kobercová 55x9mm</t>
  </si>
  <si>
    <t>1786224600</t>
  </si>
  <si>
    <t>389,50-73,542</t>
  </si>
  <si>
    <t>315,958*1,02 'Přepočtené koeficientem množství</t>
  </si>
  <si>
    <t>120</t>
  </si>
  <si>
    <t>776421711</t>
  </si>
  <si>
    <t>Montáž lišt vložení pásků z podlahoviny do lišt včetně nařezání</t>
  </si>
  <si>
    <t>-1177616241</t>
  </si>
  <si>
    <t>322,277</t>
  </si>
  <si>
    <t>121</t>
  </si>
  <si>
    <t>998776102</t>
  </si>
  <si>
    <t>Přesun hmot pro podlahy povlakové stanovený z hmotnosti přesunovaného materiálu vodorovná dopravní vzdálenost do 50 m v objektech výšky přes 6 do 12 m</t>
  </si>
  <si>
    <t>-831138558</t>
  </si>
  <si>
    <t>781</t>
  </si>
  <si>
    <t>Dokončovací práce - obklady keramické</t>
  </si>
  <si>
    <t>122</t>
  </si>
  <si>
    <t>781121011</t>
  </si>
  <si>
    <t>Příprava podkladu před provedením obkladu nátěr penetrační na stěnu</t>
  </si>
  <si>
    <t>443706772</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</si>
  <si>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</si>
  <si>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(3,2+0,6)*2,0</t>
  </si>
  <si>
    <t>123</t>
  </si>
  <si>
    <t>781474115</t>
  </si>
  <si>
    <t>Montáž obkladů vnitřních stěn z dlaždic keramických lepených flexibilním lepidlem maloformátových hladkých přes 22 do 25 ks/m2</t>
  </si>
  <si>
    <t>1999136280</t>
  </si>
  <si>
    <t xml:space="preserve">Poznámka k souboru cen:_x000d_
1. Položky jsou určeny pro všechny druhy povrchových úprav._x000d_
</t>
  </si>
  <si>
    <t>7,60</t>
  </si>
  <si>
    <t>124</t>
  </si>
  <si>
    <t>59761026</t>
  </si>
  <si>
    <t>obklad keramický hladký do 12ks/m2</t>
  </si>
  <si>
    <t>-922276528</t>
  </si>
  <si>
    <t>126</t>
  </si>
  <si>
    <t>781494511</t>
  </si>
  <si>
    <t>Obklad - dokončující práce profily ukončovací lepené flexibilním lepidlem ukončovací</t>
  </si>
  <si>
    <t>1702192234</t>
  </si>
  <si>
    <t xml:space="preserve">Poznámka k souboru cen:_x000d_
1. Množství měrných jednotek u ceny -5185 se stanoví podle počtu řezaných obkladaček, nezávisle na jejich velikosti._x000d_
2. Položku -5185 lze použít při nuceném použití jiného nástroje než řezačky._x000d_
</t>
  </si>
  <si>
    <t>3,2+0,6</t>
  </si>
  <si>
    <t>127</t>
  </si>
  <si>
    <t>998781102</t>
  </si>
  <si>
    <t>Přesun hmot pro obklady keramické stanovený z hmotnosti přesunovaného materiálu vodorovná dopravní vzdálenost do 50 m v objektech výšky přes 6 do 12 m</t>
  </si>
  <si>
    <t>772425947</t>
  </si>
  <si>
    <t>128</t>
  </si>
  <si>
    <t>784181101</t>
  </si>
  <si>
    <t>Penetrace podkladu jednonásobná základní akrylátová v místnostech výšky do 3,80 m</t>
  </si>
  <si>
    <t>548116830</t>
  </si>
  <si>
    <t>1264,341+280,34</t>
  </si>
  <si>
    <t>129</t>
  </si>
  <si>
    <t>784221101</t>
  </si>
  <si>
    <t>Malby z malířských směsí otěruvzdorných za sucha dvojnásobné, bílé za sucha otěruvzdorné dobře v místnostech výšky do 3,80 m</t>
  </si>
  <si>
    <t>-72909885</t>
  </si>
  <si>
    <t>1544,681+230,028</t>
  </si>
  <si>
    <t>786</t>
  </si>
  <si>
    <t>Dokončovací práce - čalounické úpravy</t>
  </si>
  <si>
    <t>130</t>
  </si>
  <si>
    <t>786626121</t>
  </si>
  <si>
    <t>Montáž zastiňujících žaluzií lamelových vnitřních nebo do oken dvojitých kovových</t>
  </si>
  <si>
    <t>-822434061</t>
  </si>
  <si>
    <t xml:space="preserve">Poznámka k souboru cen:_x000d_
1. Cenu-3111 lze použít pro jakýkoli rozměr žaluzie._x000d_
</t>
  </si>
  <si>
    <t>"vnitřní žaluzie v m.1.01,02,10,18,22,22"</t>
  </si>
  <si>
    <t>1,5*1,8*7+1,45*0,9*3+1,45*1,8*5</t>
  </si>
  <si>
    <t>"vnitřní žaluzie v m.2.01,09-12,14,15,17,18,19,20,21"</t>
  </si>
  <si>
    <t>1,5*1,8*16+1,465*1,8+1,46*1,8*3</t>
  </si>
  <si>
    <t>131</t>
  </si>
  <si>
    <t>55346200</t>
  </si>
  <si>
    <t>žaluzie horizontální interiérové</t>
  </si>
  <si>
    <t>-10421636</t>
  </si>
  <si>
    <t>132</t>
  </si>
  <si>
    <t>786627121</t>
  </si>
  <si>
    <t>Montáž zastiňujících žaluzií lamelových venkovních pro okna kovová</t>
  </si>
  <si>
    <t>-1058767227</t>
  </si>
  <si>
    <t>"venkovní žaluzie"</t>
  </si>
  <si>
    <t>1,5*1,8*6+1,46*1,8*2</t>
  </si>
  <si>
    <t>133</t>
  </si>
  <si>
    <t>786-R01</t>
  </si>
  <si>
    <t>kovové exteriérové žaluzie na ruční pohon, včetně bočního vedení, krycího plechu a příslušenství</t>
  </si>
  <si>
    <t>-1732143277</t>
  </si>
  <si>
    <t>134</t>
  </si>
  <si>
    <t>998786102</t>
  </si>
  <si>
    <t>Přesun hmot pro čalounické úpravy stanovený z hmotnosti přesunovaného materiálu vodorovná dopravní vzdálenost do 50 m v objektech výšky (hloubky) přes 6 do 12 m</t>
  </si>
  <si>
    <t>1868925439</t>
  </si>
  <si>
    <t>789</t>
  </si>
  <si>
    <t>Povrchové úpravy ocelových konstrukcí a technologických zařízení</t>
  </si>
  <si>
    <t>135</t>
  </si>
  <si>
    <t>789321110</t>
  </si>
  <si>
    <t>Zhotovení nátěru ocelových konstrukcí třídy I jednosložkového základního, tloušťky do 40 μm</t>
  </si>
  <si>
    <t>-1400903350</t>
  </si>
  <si>
    <t>"nátěr ocelových konstrukcí P1-P4"</t>
  </si>
  <si>
    <t>136</t>
  </si>
  <si>
    <t>24629042</t>
  </si>
  <si>
    <t>hmota nátěrová antikorozní samozákladující na ocelové konstrukce polomatná RAL 3020</t>
  </si>
  <si>
    <t>-504822796</t>
  </si>
  <si>
    <t>"odhad 0,2kg/m2"</t>
  </si>
  <si>
    <t>0,2*20</t>
  </si>
  <si>
    <t>03 - Klimatizace</t>
  </si>
  <si>
    <t>N00 - Nepojmenované práce</t>
  </si>
  <si>
    <t xml:space="preserve">    N01 - Nepojmenovaný díl</t>
  </si>
  <si>
    <t>N00</t>
  </si>
  <si>
    <t>Nepojmenované práce</t>
  </si>
  <si>
    <t>N01</t>
  </si>
  <si>
    <t>Nepojmenovaný díl</t>
  </si>
  <si>
    <t>Kompletní provedení klimatizace viz samostatný rozpočet kol15a - Stavební úpravy objektu na parc.č. 3304-11.xlsx</t>
  </si>
  <si>
    <t>soubor</t>
  </si>
  <si>
    <t>512</t>
  </si>
  <si>
    <t>1906736465</t>
  </si>
  <si>
    <t>04 - Zdravotechnika</t>
  </si>
  <si>
    <t>Kompletní prevedení zdravotechniky viz samostatný rozpočet kol15a - Stavební úpravy objektu na parc.č. 3304-11.xlsx						</t>
  </si>
  <si>
    <t>-1651748151</t>
  </si>
  <si>
    <t>05 - Elektroinstalace</t>
  </si>
  <si>
    <t>Kompletní provedení elektroinstalace viz samostatný rozpočet SOUPIS_MATERIALU_A_PRACI_2</t>
  </si>
  <si>
    <t>-265434923</t>
  </si>
  <si>
    <t>SEZNAM FIGUR</t>
  </si>
  <si>
    <t>Výměra</t>
  </si>
  <si>
    <t xml:space="preserve"> 01</t>
  </si>
  <si>
    <t>39,770</t>
  </si>
  <si>
    <t>Použití figury:</t>
  </si>
  <si>
    <t>Vnitrostaveništní doprava suti a vybouraných hmot pro budovy v do 6 m s použitím mechanizace</t>
  </si>
  <si>
    <t>Odvoz suti a vybouraných hmot na skládku nebo meziskládku do 1 km se složením</t>
  </si>
  <si>
    <t>Příplatek k odvozu suti a vybouraných hmot na skládku ZKD 1 km přes 1 km</t>
  </si>
  <si>
    <t xml:space="preserve"> 02</t>
  </si>
  <si>
    <t>Penetrační disperzní nátěr vnitřních stěn nanášený ručně</t>
  </si>
  <si>
    <t>Potažení vnitřních stěn sklovláknitým pletivem vtlačeným do tenkovrstvé hmoty</t>
  </si>
  <si>
    <t>Vápenocementová omítka hladká jednovrstvá vnitřních stěn nanášená ručně</t>
  </si>
  <si>
    <t>omítka1</t>
  </si>
  <si>
    <t>celková plocha nových omítek</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</si>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</sst>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7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30"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3" fillId="0" borderId="13" xfId="0" applyNumberFormat="1" applyFont="1" applyBorder="1" applyAlignment="1" applyProtection="1"/>
    <xf numFmtId="166" fontId="33" fillId="0" borderId="14" xfId="0" applyNumberFormat="1" applyFont="1" applyBorder="1" applyAlignment="1" applyProtection="1"/>
    <xf numFmtId="4" fontId="34"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4" fillId="0" borderId="0" xfId="0" applyFont="1" applyAlignment="1">
      <alignment horizontal="left" vertical="center" wrapText="1"/>
    </xf>
    <xf numFmtId="0" fontId="39" fillId="0" borderId="17" xfId="0"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left" vertical="center"/>
    </xf>
    <xf numFmtId="167" fontId="39"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4" fillId="0" borderId="0" xfId="0" applyFont="1" applyAlignment="1">
      <alignment horizontal="lef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27</v>
      </c>
      <c r="AO10" s="23"/>
      <c r="AP10" s="23"/>
      <c r="AQ10" s="23"/>
      <c r="AR10" s="21"/>
      <c r="BE10" s="32"/>
      <c r="BS10" s="18" t="s">
        <v>6</v>
      </c>
    </row>
    <row r="11" s="1" customFormat="1" ht="18.48" customHeight="1">
      <c r="B11" s="22"/>
      <c r="C11" s="23"/>
      <c r="D11" s="23"/>
      <c r="E11" s="28" t="s">
        <v>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29</v>
      </c>
      <c r="AL11" s="23"/>
      <c r="AM11" s="23"/>
      <c r="AN11" s="28" t="s">
        <v>30</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31</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32</v>
      </c>
      <c r="AO13" s="23"/>
      <c r="AP13" s="23"/>
      <c r="AQ13" s="23"/>
      <c r="AR13" s="21"/>
      <c r="BE13" s="32"/>
      <c r="BS13" s="18" t="s">
        <v>6</v>
      </c>
    </row>
    <row r="14">
      <c r="B14" s="22"/>
      <c r="C14" s="23"/>
      <c r="D14" s="23"/>
      <c r="E14" s="35" t="s">
        <v>32</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29</v>
      </c>
      <c r="AL14" s="23"/>
      <c r="AM14" s="23"/>
      <c r="AN14" s="35" t="s">
        <v>32</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33</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34</v>
      </c>
      <c r="AO16" s="23"/>
      <c r="AP16" s="23"/>
      <c r="AQ16" s="23"/>
      <c r="AR16" s="21"/>
      <c r="BE16" s="32"/>
      <c r="BS16" s="18" t="s">
        <v>4</v>
      </c>
    </row>
    <row r="17" s="1" customFormat="1" ht="18.48" customHeight="1">
      <c r="B17" s="22"/>
      <c r="C17" s="23"/>
      <c r="D17" s="23"/>
      <c r="E17" s="28" t="s">
        <v>35</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29</v>
      </c>
      <c r="AL17" s="23"/>
      <c r="AM17" s="23"/>
      <c r="AN17" s="28" t="s">
        <v>36</v>
      </c>
      <c r="AO17" s="23"/>
      <c r="AP17" s="23"/>
      <c r="AQ17" s="23"/>
      <c r="AR17" s="21"/>
      <c r="BE17" s="32"/>
      <c r="BS17" s="18" t="s">
        <v>37</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38</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34</v>
      </c>
      <c r="AO19" s="23"/>
      <c r="AP19" s="23"/>
      <c r="AQ19" s="23"/>
      <c r="AR19" s="21"/>
      <c r="BE19" s="32"/>
      <c r="BS19" s="18" t="s">
        <v>6</v>
      </c>
    </row>
    <row r="20" s="1" customFormat="1" ht="18.48" customHeight="1">
      <c r="B20" s="22"/>
      <c r="C20" s="23"/>
      <c r="D20" s="23"/>
      <c r="E20" s="28" t="s">
        <v>35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29</v>
      </c>
      <c r="AL20" s="23"/>
      <c r="AM20" s="23"/>
      <c r="AN20" s="28" t="s">
        <v>36</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39</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40</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41</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42</v>
      </c>
      <c r="M28" s="46"/>
      <c r="N28" s="46"/>
      <c r="O28" s="46"/>
      <c r="P28" s="46"/>
      <c r="Q28" s="41"/>
      <c r="R28" s="41"/>
      <c r="S28" s="41"/>
      <c r="T28" s="41"/>
      <c r="U28" s="41"/>
      <c r="V28" s="41"/>
      <c r="W28" s="46" t="s">
        <v>43</v>
      </c>
      <c r="X28" s="46"/>
      <c r="Y28" s="46"/>
      <c r="Z28" s="46"/>
      <c r="AA28" s="46"/>
      <c r="AB28" s="46"/>
      <c r="AC28" s="46"/>
      <c r="AD28" s="46"/>
      <c r="AE28" s="46"/>
      <c r="AF28" s="41"/>
      <c r="AG28" s="41"/>
      <c r="AH28" s="41"/>
      <c r="AI28" s="41"/>
      <c r="AJ28" s="41"/>
      <c r="AK28" s="46" t="s">
        <v>44</v>
      </c>
      <c r="AL28" s="46"/>
      <c r="AM28" s="46"/>
      <c r="AN28" s="46"/>
      <c r="AO28" s="46"/>
      <c r="AP28" s="41"/>
      <c r="AQ28" s="41"/>
      <c r="AR28" s="45"/>
      <c r="BE28" s="32"/>
    </row>
    <row r="29" s="3" customFormat="1" ht="14.4" customHeight="1">
      <c r="A29" s="3"/>
      <c r="B29" s="47"/>
      <c r="C29" s="48"/>
      <c r="D29" s="33" t="s">
        <v>45</v>
      </c>
      <c r="E29" s="48"/>
      <c r="F29" s="33" t="s">
        <v>46</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47</v>
      </c>
      <c r="G30" s="48"/>
      <c r="H30" s="48"/>
      <c r="I30" s="48"/>
      <c r="J30" s="48"/>
      <c r="K30" s="48"/>
      <c r="L30" s="49">
        <v>0.14999999999999999</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48</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49</v>
      </c>
      <c r="G32" s="48"/>
      <c r="H32" s="48"/>
      <c r="I32" s="48"/>
      <c r="J32" s="48"/>
      <c r="K32" s="48"/>
      <c r="L32" s="49">
        <v>0.14999999999999999</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50</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51</v>
      </c>
      <c r="E35" s="55"/>
      <c r="F35" s="55"/>
      <c r="G35" s="55"/>
      <c r="H35" s="55"/>
      <c r="I35" s="55"/>
      <c r="J35" s="55"/>
      <c r="K35" s="55"/>
      <c r="L35" s="55"/>
      <c r="M35" s="55"/>
      <c r="N35" s="55"/>
      <c r="O35" s="55"/>
      <c r="P35" s="55"/>
      <c r="Q35" s="55"/>
      <c r="R35" s="55"/>
      <c r="S35" s="55"/>
      <c r="T35" s="56" t="s">
        <v>52</v>
      </c>
      <c r="U35" s="55"/>
      <c r="V35" s="55"/>
      <c r="W35" s="55"/>
      <c r="X35" s="57" t="s">
        <v>53</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54</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CH204-2</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Stavební úpravy objektu na p.č. 3304/11 k.ú Moravská Ostrava - Vybudování dispečinku včetně změn dispozice kanceláří</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Poděbradova 494/2</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3. 7. 2020</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15.15" customHeight="1">
      <c r="A49" s="39"/>
      <c r="B49" s="40"/>
      <c r="C49" s="33" t="s">
        <v>25</v>
      </c>
      <c r="D49" s="41"/>
      <c r="E49" s="41"/>
      <c r="F49" s="41"/>
      <c r="G49" s="41"/>
      <c r="H49" s="41"/>
      <c r="I49" s="41"/>
      <c r="J49" s="41"/>
      <c r="K49" s="41"/>
      <c r="L49" s="65" t="str">
        <f>IF(E11= "","",E11)</f>
        <v>Dopravní podnik Ostrava a.s.</v>
      </c>
      <c r="M49" s="41"/>
      <c r="N49" s="41"/>
      <c r="O49" s="41"/>
      <c r="P49" s="41"/>
      <c r="Q49" s="41"/>
      <c r="R49" s="41"/>
      <c r="S49" s="41"/>
      <c r="T49" s="41"/>
      <c r="U49" s="41"/>
      <c r="V49" s="41"/>
      <c r="W49" s="41"/>
      <c r="X49" s="41"/>
      <c r="Y49" s="41"/>
      <c r="Z49" s="41"/>
      <c r="AA49" s="41"/>
      <c r="AB49" s="41"/>
      <c r="AC49" s="41"/>
      <c r="AD49" s="41"/>
      <c r="AE49" s="41"/>
      <c r="AF49" s="41"/>
      <c r="AG49" s="41"/>
      <c r="AH49" s="41"/>
      <c r="AI49" s="33" t="s">
        <v>33</v>
      </c>
      <c r="AJ49" s="41"/>
      <c r="AK49" s="41"/>
      <c r="AL49" s="41"/>
      <c r="AM49" s="74" t="str">
        <f>IF(E17="","",E17)</f>
        <v>CHCI-DŮM s.r.o.</v>
      </c>
      <c r="AN49" s="65"/>
      <c r="AO49" s="65"/>
      <c r="AP49" s="65"/>
      <c r="AQ49" s="41"/>
      <c r="AR49" s="45"/>
      <c r="AS49" s="75" t="s">
        <v>55</v>
      </c>
      <c r="AT49" s="76"/>
      <c r="AU49" s="77"/>
      <c r="AV49" s="77"/>
      <c r="AW49" s="77"/>
      <c r="AX49" s="77"/>
      <c r="AY49" s="77"/>
      <c r="AZ49" s="77"/>
      <c r="BA49" s="77"/>
      <c r="BB49" s="77"/>
      <c r="BC49" s="77"/>
      <c r="BD49" s="78"/>
      <c r="BE49" s="39"/>
    </row>
    <row r="50" s="2" customFormat="1" ht="15.15" customHeight="1">
      <c r="A50" s="39"/>
      <c r="B50" s="40"/>
      <c r="C50" s="33" t="s">
        <v>31</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38</v>
      </c>
      <c r="AJ50" s="41"/>
      <c r="AK50" s="41"/>
      <c r="AL50" s="41"/>
      <c r="AM50" s="74" t="str">
        <f>IF(E20="","",E20)</f>
        <v>CHCI-DŮM s.r.o.</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56</v>
      </c>
      <c r="D52" s="88"/>
      <c r="E52" s="88"/>
      <c r="F52" s="88"/>
      <c r="G52" s="88"/>
      <c r="H52" s="89"/>
      <c r="I52" s="90" t="s">
        <v>57</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58</v>
      </c>
      <c r="AH52" s="88"/>
      <c r="AI52" s="88"/>
      <c r="AJ52" s="88"/>
      <c r="AK52" s="88"/>
      <c r="AL52" s="88"/>
      <c r="AM52" s="88"/>
      <c r="AN52" s="90" t="s">
        <v>59</v>
      </c>
      <c r="AO52" s="88"/>
      <c r="AP52" s="88"/>
      <c r="AQ52" s="92" t="s">
        <v>60</v>
      </c>
      <c r="AR52" s="45"/>
      <c r="AS52" s="93" t="s">
        <v>61</v>
      </c>
      <c r="AT52" s="94" t="s">
        <v>62</v>
      </c>
      <c r="AU52" s="94" t="s">
        <v>63</v>
      </c>
      <c r="AV52" s="94" t="s">
        <v>64</v>
      </c>
      <c r="AW52" s="94" t="s">
        <v>65</v>
      </c>
      <c r="AX52" s="94" t="s">
        <v>66</v>
      </c>
      <c r="AY52" s="94" t="s">
        <v>67</v>
      </c>
      <c r="AZ52" s="94" t="s">
        <v>68</v>
      </c>
      <c r="BA52" s="94" t="s">
        <v>69</v>
      </c>
      <c r="BB52" s="94" t="s">
        <v>70</v>
      </c>
      <c r="BC52" s="94" t="s">
        <v>71</v>
      </c>
      <c r="BD52" s="95" t="s">
        <v>72</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73</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ROUND(SUM(AG55:AG59),2)</f>
        <v>0</v>
      </c>
      <c r="AH54" s="102"/>
      <c r="AI54" s="102"/>
      <c r="AJ54" s="102"/>
      <c r="AK54" s="102"/>
      <c r="AL54" s="102"/>
      <c r="AM54" s="102"/>
      <c r="AN54" s="103">
        <f>SUM(AG54,AT54)</f>
        <v>0</v>
      </c>
      <c r="AO54" s="103"/>
      <c r="AP54" s="103"/>
      <c r="AQ54" s="104" t="s">
        <v>19</v>
      </c>
      <c r="AR54" s="105"/>
      <c r="AS54" s="106">
        <f>ROUND(SUM(AS55:AS59),2)</f>
        <v>0</v>
      </c>
      <c r="AT54" s="107">
        <f>ROUND(SUM(AV54:AW54),2)</f>
        <v>0</v>
      </c>
      <c r="AU54" s="108">
        <f>ROUND(SUM(AU55:AU59),5)</f>
        <v>0</v>
      </c>
      <c r="AV54" s="107">
        <f>ROUND(AZ54*L29,2)</f>
        <v>0</v>
      </c>
      <c r="AW54" s="107">
        <f>ROUND(BA54*L30,2)</f>
        <v>0</v>
      </c>
      <c r="AX54" s="107">
        <f>ROUND(BB54*L29,2)</f>
        <v>0</v>
      </c>
      <c r="AY54" s="107">
        <f>ROUND(BC54*L30,2)</f>
        <v>0</v>
      </c>
      <c r="AZ54" s="107">
        <f>ROUND(SUM(AZ55:AZ59),2)</f>
        <v>0</v>
      </c>
      <c r="BA54" s="107">
        <f>ROUND(SUM(BA55:BA59),2)</f>
        <v>0</v>
      </c>
      <c r="BB54" s="107">
        <f>ROUND(SUM(BB55:BB59),2)</f>
        <v>0</v>
      </c>
      <c r="BC54" s="107">
        <f>ROUND(SUM(BC55:BC59),2)</f>
        <v>0</v>
      </c>
      <c r="BD54" s="109">
        <f>ROUND(SUM(BD55:BD59),2)</f>
        <v>0</v>
      </c>
      <c r="BE54" s="6"/>
      <c r="BS54" s="110" t="s">
        <v>74</v>
      </c>
      <c r="BT54" s="110" t="s">
        <v>75</v>
      </c>
      <c r="BU54" s="111" t="s">
        <v>76</v>
      </c>
      <c r="BV54" s="110" t="s">
        <v>77</v>
      </c>
      <c r="BW54" s="110" t="s">
        <v>5</v>
      </c>
      <c r="BX54" s="110" t="s">
        <v>78</v>
      </c>
      <c r="CL54" s="110" t="s">
        <v>19</v>
      </c>
    </row>
    <row r="55" s="7" customFormat="1" ht="16.5" customHeight="1">
      <c r="A55" s="112" t="s">
        <v>79</v>
      </c>
      <c r="B55" s="113"/>
      <c r="C55" s="114"/>
      <c r="D55" s="115" t="s">
        <v>80</v>
      </c>
      <c r="E55" s="115"/>
      <c r="F55" s="115"/>
      <c r="G55" s="115"/>
      <c r="H55" s="115"/>
      <c r="I55" s="116"/>
      <c r="J55" s="115" t="s">
        <v>81</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'01 - Stavební úpravy - bo...'!J30</f>
        <v>0</v>
      </c>
      <c r="AH55" s="116"/>
      <c r="AI55" s="116"/>
      <c r="AJ55" s="116"/>
      <c r="AK55" s="116"/>
      <c r="AL55" s="116"/>
      <c r="AM55" s="116"/>
      <c r="AN55" s="117">
        <f>SUM(AG55,AT55)</f>
        <v>0</v>
      </c>
      <c r="AO55" s="116"/>
      <c r="AP55" s="116"/>
      <c r="AQ55" s="118" t="s">
        <v>82</v>
      </c>
      <c r="AR55" s="119"/>
      <c r="AS55" s="120">
        <v>0</v>
      </c>
      <c r="AT55" s="121">
        <f>ROUND(SUM(AV55:AW55),2)</f>
        <v>0</v>
      </c>
      <c r="AU55" s="122">
        <f>'01 - Stavební úpravy - bo...'!P89</f>
        <v>0</v>
      </c>
      <c r="AV55" s="121">
        <f>'01 - Stavební úpravy - bo...'!J33</f>
        <v>0</v>
      </c>
      <c r="AW55" s="121">
        <f>'01 - Stavební úpravy - bo...'!J34</f>
        <v>0</v>
      </c>
      <c r="AX55" s="121">
        <f>'01 - Stavební úpravy - bo...'!J35</f>
        <v>0</v>
      </c>
      <c r="AY55" s="121">
        <f>'01 - Stavební úpravy - bo...'!J36</f>
        <v>0</v>
      </c>
      <c r="AZ55" s="121">
        <f>'01 - Stavební úpravy - bo...'!F33</f>
        <v>0</v>
      </c>
      <c r="BA55" s="121">
        <f>'01 - Stavební úpravy - bo...'!F34</f>
        <v>0</v>
      </c>
      <c r="BB55" s="121">
        <f>'01 - Stavební úpravy - bo...'!F35</f>
        <v>0</v>
      </c>
      <c r="BC55" s="121">
        <f>'01 - Stavební úpravy - bo...'!F36</f>
        <v>0</v>
      </c>
      <c r="BD55" s="123">
        <f>'01 - Stavební úpravy - bo...'!F37</f>
        <v>0</v>
      </c>
      <c r="BE55" s="7"/>
      <c r="BT55" s="124" t="s">
        <v>83</v>
      </c>
      <c r="BV55" s="124" t="s">
        <v>77</v>
      </c>
      <c r="BW55" s="124" t="s">
        <v>84</v>
      </c>
      <c r="BX55" s="124" t="s">
        <v>5</v>
      </c>
      <c r="CL55" s="124" t="s">
        <v>19</v>
      </c>
      <c r="CM55" s="124" t="s">
        <v>85</v>
      </c>
    </row>
    <row r="56" s="7" customFormat="1" ht="16.5" customHeight="1">
      <c r="A56" s="112" t="s">
        <v>79</v>
      </c>
      <c r="B56" s="113"/>
      <c r="C56" s="114"/>
      <c r="D56" s="115" t="s">
        <v>86</v>
      </c>
      <c r="E56" s="115"/>
      <c r="F56" s="115"/>
      <c r="G56" s="115"/>
      <c r="H56" s="115"/>
      <c r="I56" s="116"/>
      <c r="J56" s="115" t="s">
        <v>87</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'02 - Stavební úpravy - no...'!J30</f>
        <v>0</v>
      </c>
      <c r="AH56" s="116"/>
      <c r="AI56" s="116"/>
      <c r="AJ56" s="116"/>
      <c r="AK56" s="116"/>
      <c r="AL56" s="116"/>
      <c r="AM56" s="116"/>
      <c r="AN56" s="117">
        <f>SUM(AG56,AT56)</f>
        <v>0</v>
      </c>
      <c r="AO56" s="116"/>
      <c r="AP56" s="116"/>
      <c r="AQ56" s="118" t="s">
        <v>82</v>
      </c>
      <c r="AR56" s="119"/>
      <c r="AS56" s="120">
        <v>0</v>
      </c>
      <c r="AT56" s="121">
        <f>ROUND(SUM(AV56:AW56),2)</f>
        <v>0</v>
      </c>
      <c r="AU56" s="122">
        <f>'02 - Stavební úpravy - no...'!P98</f>
        <v>0</v>
      </c>
      <c r="AV56" s="121">
        <f>'02 - Stavební úpravy - no...'!J33</f>
        <v>0</v>
      </c>
      <c r="AW56" s="121">
        <f>'02 - Stavební úpravy - no...'!J34</f>
        <v>0</v>
      </c>
      <c r="AX56" s="121">
        <f>'02 - Stavební úpravy - no...'!J35</f>
        <v>0</v>
      </c>
      <c r="AY56" s="121">
        <f>'02 - Stavební úpravy - no...'!J36</f>
        <v>0</v>
      </c>
      <c r="AZ56" s="121">
        <f>'02 - Stavební úpravy - no...'!F33</f>
        <v>0</v>
      </c>
      <c r="BA56" s="121">
        <f>'02 - Stavební úpravy - no...'!F34</f>
        <v>0</v>
      </c>
      <c r="BB56" s="121">
        <f>'02 - Stavební úpravy - no...'!F35</f>
        <v>0</v>
      </c>
      <c r="BC56" s="121">
        <f>'02 - Stavební úpravy - no...'!F36</f>
        <v>0</v>
      </c>
      <c r="BD56" s="123">
        <f>'02 - Stavební úpravy - no...'!F37</f>
        <v>0</v>
      </c>
      <c r="BE56" s="7"/>
      <c r="BT56" s="124" t="s">
        <v>83</v>
      </c>
      <c r="BV56" s="124" t="s">
        <v>77</v>
      </c>
      <c r="BW56" s="124" t="s">
        <v>88</v>
      </c>
      <c r="BX56" s="124" t="s">
        <v>5</v>
      </c>
      <c r="CL56" s="124" t="s">
        <v>19</v>
      </c>
      <c r="CM56" s="124" t="s">
        <v>85</v>
      </c>
    </row>
    <row r="57" s="7" customFormat="1" ht="16.5" customHeight="1">
      <c r="A57" s="112" t="s">
        <v>79</v>
      </c>
      <c r="B57" s="113"/>
      <c r="C57" s="114"/>
      <c r="D57" s="115" t="s">
        <v>89</v>
      </c>
      <c r="E57" s="115"/>
      <c r="F57" s="115"/>
      <c r="G57" s="115"/>
      <c r="H57" s="115"/>
      <c r="I57" s="116"/>
      <c r="J57" s="115" t="s">
        <v>90</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'03 - Klimatizace'!J30</f>
        <v>0</v>
      </c>
      <c r="AH57" s="116"/>
      <c r="AI57" s="116"/>
      <c r="AJ57" s="116"/>
      <c r="AK57" s="116"/>
      <c r="AL57" s="116"/>
      <c r="AM57" s="116"/>
      <c r="AN57" s="117">
        <f>SUM(AG57,AT57)</f>
        <v>0</v>
      </c>
      <c r="AO57" s="116"/>
      <c r="AP57" s="116"/>
      <c r="AQ57" s="118" t="s">
        <v>82</v>
      </c>
      <c r="AR57" s="119"/>
      <c r="AS57" s="120">
        <v>0</v>
      </c>
      <c r="AT57" s="121">
        <f>ROUND(SUM(AV57:AW57),2)</f>
        <v>0</v>
      </c>
      <c r="AU57" s="122">
        <f>'03 - Klimatizace'!P81</f>
        <v>0</v>
      </c>
      <c r="AV57" s="121">
        <f>'03 - Klimatizace'!J33</f>
        <v>0</v>
      </c>
      <c r="AW57" s="121">
        <f>'03 - Klimatizace'!J34</f>
        <v>0</v>
      </c>
      <c r="AX57" s="121">
        <f>'03 - Klimatizace'!J35</f>
        <v>0</v>
      </c>
      <c r="AY57" s="121">
        <f>'03 - Klimatizace'!J36</f>
        <v>0</v>
      </c>
      <c r="AZ57" s="121">
        <f>'03 - Klimatizace'!F33</f>
        <v>0</v>
      </c>
      <c r="BA57" s="121">
        <f>'03 - Klimatizace'!F34</f>
        <v>0</v>
      </c>
      <c r="BB57" s="121">
        <f>'03 - Klimatizace'!F35</f>
        <v>0</v>
      </c>
      <c r="BC57" s="121">
        <f>'03 - Klimatizace'!F36</f>
        <v>0</v>
      </c>
      <c r="BD57" s="123">
        <f>'03 - Klimatizace'!F37</f>
        <v>0</v>
      </c>
      <c r="BE57" s="7"/>
      <c r="BT57" s="124" t="s">
        <v>83</v>
      </c>
      <c r="BV57" s="124" t="s">
        <v>77</v>
      </c>
      <c r="BW57" s="124" t="s">
        <v>91</v>
      </c>
      <c r="BX57" s="124" t="s">
        <v>5</v>
      </c>
      <c r="CL57" s="124" t="s">
        <v>19</v>
      </c>
      <c r="CM57" s="124" t="s">
        <v>85</v>
      </c>
    </row>
    <row r="58" s="7" customFormat="1" ht="16.5" customHeight="1">
      <c r="A58" s="112" t="s">
        <v>79</v>
      </c>
      <c r="B58" s="113"/>
      <c r="C58" s="114"/>
      <c r="D58" s="115" t="s">
        <v>92</v>
      </c>
      <c r="E58" s="115"/>
      <c r="F58" s="115"/>
      <c r="G58" s="115"/>
      <c r="H58" s="115"/>
      <c r="I58" s="116"/>
      <c r="J58" s="115" t="s">
        <v>93</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'04 - Zdravotechnika'!J30</f>
        <v>0</v>
      </c>
      <c r="AH58" s="116"/>
      <c r="AI58" s="116"/>
      <c r="AJ58" s="116"/>
      <c r="AK58" s="116"/>
      <c r="AL58" s="116"/>
      <c r="AM58" s="116"/>
      <c r="AN58" s="117">
        <f>SUM(AG58,AT58)</f>
        <v>0</v>
      </c>
      <c r="AO58" s="116"/>
      <c r="AP58" s="116"/>
      <c r="AQ58" s="118" t="s">
        <v>82</v>
      </c>
      <c r="AR58" s="119"/>
      <c r="AS58" s="120">
        <v>0</v>
      </c>
      <c r="AT58" s="121">
        <f>ROUND(SUM(AV58:AW58),2)</f>
        <v>0</v>
      </c>
      <c r="AU58" s="122">
        <f>'04 - Zdravotechnika'!P81</f>
        <v>0</v>
      </c>
      <c r="AV58" s="121">
        <f>'04 - Zdravotechnika'!J33</f>
        <v>0</v>
      </c>
      <c r="AW58" s="121">
        <f>'04 - Zdravotechnika'!J34</f>
        <v>0</v>
      </c>
      <c r="AX58" s="121">
        <f>'04 - Zdravotechnika'!J35</f>
        <v>0</v>
      </c>
      <c r="AY58" s="121">
        <f>'04 - Zdravotechnika'!J36</f>
        <v>0</v>
      </c>
      <c r="AZ58" s="121">
        <f>'04 - Zdravotechnika'!F33</f>
        <v>0</v>
      </c>
      <c r="BA58" s="121">
        <f>'04 - Zdravotechnika'!F34</f>
        <v>0</v>
      </c>
      <c r="BB58" s="121">
        <f>'04 - Zdravotechnika'!F35</f>
        <v>0</v>
      </c>
      <c r="BC58" s="121">
        <f>'04 - Zdravotechnika'!F36</f>
        <v>0</v>
      </c>
      <c r="BD58" s="123">
        <f>'04 - Zdravotechnika'!F37</f>
        <v>0</v>
      </c>
      <c r="BE58" s="7"/>
      <c r="BT58" s="124" t="s">
        <v>83</v>
      </c>
      <c r="BV58" s="124" t="s">
        <v>77</v>
      </c>
      <c r="BW58" s="124" t="s">
        <v>94</v>
      </c>
      <c r="BX58" s="124" t="s">
        <v>5</v>
      </c>
      <c r="CL58" s="124" t="s">
        <v>19</v>
      </c>
      <c r="CM58" s="124" t="s">
        <v>85</v>
      </c>
    </row>
    <row r="59" s="7" customFormat="1" ht="16.5" customHeight="1">
      <c r="A59" s="112" t="s">
        <v>79</v>
      </c>
      <c r="B59" s="113"/>
      <c r="C59" s="114"/>
      <c r="D59" s="115" t="s">
        <v>95</v>
      </c>
      <c r="E59" s="115"/>
      <c r="F59" s="115"/>
      <c r="G59" s="115"/>
      <c r="H59" s="115"/>
      <c r="I59" s="116"/>
      <c r="J59" s="115" t="s">
        <v>96</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'05 - Elektroinstalace'!J30</f>
        <v>0</v>
      </c>
      <c r="AH59" s="116"/>
      <c r="AI59" s="116"/>
      <c r="AJ59" s="116"/>
      <c r="AK59" s="116"/>
      <c r="AL59" s="116"/>
      <c r="AM59" s="116"/>
      <c r="AN59" s="117">
        <f>SUM(AG59,AT59)</f>
        <v>0</v>
      </c>
      <c r="AO59" s="116"/>
      <c r="AP59" s="116"/>
      <c r="AQ59" s="118" t="s">
        <v>82</v>
      </c>
      <c r="AR59" s="119"/>
      <c r="AS59" s="125">
        <v>0</v>
      </c>
      <c r="AT59" s="126">
        <f>ROUND(SUM(AV59:AW59),2)</f>
        <v>0</v>
      </c>
      <c r="AU59" s="127">
        <f>'05 - Elektroinstalace'!P81</f>
        <v>0</v>
      </c>
      <c r="AV59" s="126">
        <f>'05 - Elektroinstalace'!J33</f>
        <v>0</v>
      </c>
      <c r="AW59" s="126">
        <f>'05 - Elektroinstalace'!J34</f>
        <v>0</v>
      </c>
      <c r="AX59" s="126">
        <f>'05 - Elektroinstalace'!J35</f>
        <v>0</v>
      </c>
      <c r="AY59" s="126">
        <f>'05 - Elektroinstalace'!J36</f>
        <v>0</v>
      </c>
      <c r="AZ59" s="126">
        <f>'05 - Elektroinstalace'!F33</f>
        <v>0</v>
      </c>
      <c r="BA59" s="126">
        <f>'05 - Elektroinstalace'!F34</f>
        <v>0</v>
      </c>
      <c r="BB59" s="126">
        <f>'05 - Elektroinstalace'!F35</f>
        <v>0</v>
      </c>
      <c r="BC59" s="126">
        <f>'05 - Elektroinstalace'!F36</f>
        <v>0</v>
      </c>
      <c r="BD59" s="128">
        <f>'05 - Elektroinstalace'!F37</f>
        <v>0</v>
      </c>
      <c r="BE59" s="7"/>
      <c r="BT59" s="124" t="s">
        <v>83</v>
      </c>
      <c r="BV59" s="124" t="s">
        <v>77</v>
      </c>
      <c r="BW59" s="124" t="s">
        <v>97</v>
      </c>
      <c r="BX59" s="124" t="s">
        <v>5</v>
      </c>
      <c r="CL59" s="124" t="s">
        <v>19</v>
      </c>
      <c r="CM59" s="124" t="s">
        <v>85</v>
      </c>
    </row>
    <row r="60" s="2" customFormat="1" ht="30" customHeight="1">
      <c r="A60" s="39"/>
      <c r="B60" s="40"/>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5"/>
      <c r="AS60" s="39"/>
      <c r="AT60" s="39"/>
      <c r="AU60" s="39"/>
      <c r="AV60" s="39"/>
      <c r="AW60" s="39"/>
      <c r="AX60" s="39"/>
      <c r="AY60" s="39"/>
      <c r="AZ60" s="39"/>
      <c r="BA60" s="39"/>
      <c r="BB60" s="39"/>
      <c r="BC60" s="39"/>
      <c r="BD60" s="39"/>
      <c r="BE60" s="39"/>
    </row>
    <row r="61" s="2" customFormat="1" ht="6.96" customHeight="1">
      <c r="A61" s="39"/>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45"/>
      <c r="AS61" s="39"/>
      <c r="AT61" s="39"/>
      <c r="AU61" s="39"/>
      <c r="AV61" s="39"/>
      <c r="AW61" s="39"/>
      <c r="AX61" s="39"/>
      <c r="AY61" s="39"/>
      <c r="AZ61" s="39"/>
      <c r="BA61" s="39"/>
      <c r="BB61" s="39"/>
      <c r="BC61" s="39"/>
      <c r="BD61" s="39"/>
      <c r="BE61" s="39"/>
    </row>
  </sheetData>
  <sheetProtection sheet="1" formatColumns="0" formatRows="0" objects="1" scenarios="1" spinCount="100000" saltValue="Pp55ppGa5LoQkmXVDDvE+GagY/2qq6nckkHwZVKXNkPn0nej7IUdHZaoPj+/5FPeLhzmY7UanVKJSDLhxh4LkA==" hashValue="69lhrd4+CbhPO18C8DrFSOLENxxcu5hUPTQDOgSSlmXY7S/Se3hKMvE/6DKKhLSKJ/Guu4iXynK9sHhbWUpbnA==" algorithmName="SHA-512" password="CC35"/>
  <mergeCells count="58">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01 - Stavební úpravy - bo...'!C2" display="/"/>
    <hyperlink ref="A56" location="'02 - Stavební úpravy - no...'!C2" display="/"/>
    <hyperlink ref="A57" location="'03 - Klimatizace'!C2" display="/"/>
    <hyperlink ref="A58" location="'04 - Zdravotechnika'!C2" display="/"/>
    <hyperlink ref="A59" location="'05 - Elektroinstal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84</v>
      </c>
      <c r="AZ2" s="129" t="s">
        <v>98</v>
      </c>
      <c r="BA2" s="129" t="s">
        <v>99</v>
      </c>
      <c r="BB2" s="129" t="s">
        <v>100</v>
      </c>
      <c r="BC2" s="129" t="s">
        <v>101</v>
      </c>
      <c r="BD2" s="129" t="s">
        <v>102</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105</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ROUND(J89,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ROUND((SUM(BE89:BE262)),  2)</f>
        <v>0</v>
      </c>
      <c r="G33" s="39"/>
      <c r="H33" s="39"/>
      <c r="I33" s="150">
        <v>0.20999999999999999</v>
      </c>
      <c r="J33" s="149">
        <f>ROUND(((SUM(BE89:BE262))*I33),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ROUND((SUM(BF89:BF262)),  2)</f>
        <v>0</v>
      </c>
      <c r="G34" s="39"/>
      <c r="H34" s="39"/>
      <c r="I34" s="150">
        <v>0.14999999999999999</v>
      </c>
      <c r="J34" s="149">
        <f>ROUND(((SUM(BF89:BF262))*I34),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ROUND((SUM(BG89:BG262)),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ROUND((SUM(BH89:BH262)),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ROUND((SUM(BI89:BI262)),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01 - Stavební úpravy - bourací práce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J89</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110</v>
      </c>
      <c r="E60" s="170"/>
      <c r="F60" s="170"/>
      <c r="G60" s="170"/>
      <c r="H60" s="170"/>
      <c r="I60" s="170"/>
      <c r="J60" s="171">
        <f>J90</f>
        <v>0</v>
      </c>
      <c r="K60" s="168"/>
      <c r="L60" s="172"/>
      <c r="S60" s="9"/>
      <c r="T60" s="9"/>
      <c r="U60" s="9"/>
      <c r="V60" s="9"/>
      <c r="W60" s="9"/>
      <c r="X60" s="9"/>
      <c r="Y60" s="9"/>
      <c r="Z60" s="9"/>
      <c r="AA60" s="9"/>
      <c r="AB60" s="9"/>
      <c r="AC60" s="9"/>
      <c r="AD60" s="9"/>
      <c r="AE60" s="9"/>
    </row>
    <row r="61" s="10" customFormat="1" ht="19.92" customHeight="1">
      <c r="A61" s="10"/>
      <c r="B61" s="173"/>
      <c r="C61" s="174"/>
      <c r="D61" s="175" t="s">
        <v>111</v>
      </c>
      <c r="E61" s="176"/>
      <c r="F61" s="176"/>
      <c r="G61" s="176"/>
      <c r="H61" s="176"/>
      <c r="I61" s="176"/>
      <c r="J61" s="177">
        <f>J91</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112</v>
      </c>
      <c r="E62" s="176"/>
      <c r="F62" s="176"/>
      <c r="G62" s="176"/>
      <c r="H62" s="176"/>
      <c r="I62" s="176"/>
      <c r="J62" s="177">
        <f>J183</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113</v>
      </c>
      <c r="E63" s="176"/>
      <c r="F63" s="176"/>
      <c r="G63" s="176"/>
      <c r="H63" s="176"/>
      <c r="I63" s="176"/>
      <c r="J63" s="177">
        <f>J205</f>
        <v>0</v>
      </c>
      <c r="K63" s="174"/>
      <c r="L63" s="178"/>
      <c r="S63" s="10"/>
      <c r="T63" s="10"/>
      <c r="U63" s="10"/>
      <c r="V63" s="10"/>
      <c r="W63" s="10"/>
      <c r="X63" s="10"/>
      <c r="Y63" s="10"/>
      <c r="Z63" s="10"/>
      <c r="AA63" s="10"/>
      <c r="AB63" s="10"/>
      <c r="AC63" s="10"/>
      <c r="AD63" s="10"/>
      <c r="AE63" s="10"/>
    </row>
    <row r="64" s="9" customFormat="1" ht="24.96" customHeight="1">
      <c r="A64" s="9"/>
      <c r="B64" s="167"/>
      <c r="C64" s="168"/>
      <c r="D64" s="169" t="s">
        <v>114</v>
      </c>
      <c r="E64" s="170"/>
      <c r="F64" s="170"/>
      <c r="G64" s="170"/>
      <c r="H64" s="170"/>
      <c r="I64" s="170"/>
      <c r="J64" s="171">
        <f>J208</f>
        <v>0</v>
      </c>
      <c r="K64" s="168"/>
      <c r="L64" s="172"/>
      <c r="S64" s="9"/>
      <c r="T64" s="9"/>
      <c r="U64" s="9"/>
      <c r="V64" s="9"/>
      <c r="W64" s="9"/>
      <c r="X64" s="9"/>
      <c r="Y64" s="9"/>
      <c r="Z64" s="9"/>
      <c r="AA64" s="9"/>
      <c r="AB64" s="9"/>
      <c r="AC64" s="9"/>
      <c r="AD64" s="9"/>
      <c r="AE64" s="9"/>
    </row>
    <row r="65" s="10" customFormat="1" ht="19.92" customHeight="1">
      <c r="A65" s="10"/>
      <c r="B65" s="173"/>
      <c r="C65" s="174"/>
      <c r="D65" s="175" t="s">
        <v>115</v>
      </c>
      <c r="E65" s="176"/>
      <c r="F65" s="176"/>
      <c r="G65" s="176"/>
      <c r="H65" s="176"/>
      <c r="I65" s="176"/>
      <c r="J65" s="177">
        <f>J209</f>
        <v>0</v>
      </c>
      <c r="K65" s="174"/>
      <c r="L65" s="178"/>
      <c r="S65" s="10"/>
      <c r="T65" s="10"/>
      <c r="U65" s="10"/>
      <c r="V65" s="10"/>
      <c r="W65" s="10"/>
      <c r="X65" s="10"/>
      <c r="Y65" s="10"/>
      <c r="Z65" s="10"/>
      <c r="AA65" s="10"/>
      <c r="AB65" s="10"/>
      <c r="AC65" s="10"/>
      <c r="AD65" s="10"/>
      <c r="AE65" s="10"/>
    </row>
    <row r="66" s="10" customFormat="1" ht="19.92" customHeight="1">
      <c r="A66" s="10"/>
      <c r="B66" s="173"/>
      <c r="C66" s="174"/>
      <c r="D66" s="175" t="s">
        <v>116</v>
      </c>
      <c r="E66" s="176"/>
      <c r="F66" s="176"/>
      <c r="G66" s="176"/>
      <c r="H66" s="176"/>
      <c r="I66" s="176"/>
      <c r="J66" s="177">
        <f>J219</f>
        <v>0</v>
      </c>
      <c r="K66" s="174"/>
      <c r="L66" s="178"/>
      <c r="S66" s="10"/>
      <c r="T66" s="10"/>
      <c r="U66" s="10"/>
      <c r="V66" s="10"/>
      <c r="W66" s="10"/>
      <c r="X66" s="10"/>
      <c r="Y66" s="10"/>
      <c r="Z66" s="10"/>
      <c r="AA66" s="10"/>
      <c r="AB66" s="10"/>
      <c r="AC66" s="10"/>
      <c r="AD66" s="10"/>
      <c r="AE66" s="10"/>
    </row>
    <row r="67" s="10" customFormat="1" ht="19.92" customHeight="1">
      <c r="A67" s="10"/>
      <c r="B67" s="173"/>
      <c r="C67" s="174"/>
      <c r="D67" s="175" t="s">
        <v>117</v>
      </c>
      <c r="E67" s="176"/>
      <c r="F67" s="176"/>
      <c r="G67" s="176"/>
      <c r="H67" s="176"/>
      <c r="I67" s="176"/>
      <c r="J67" s="177">
        <f>J222</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118</v>
      </c>
      <c r="E68" s="176"/>
      <c r="F68" s="176"/>
      <c r="G68" s="176"/>
      <c r="H68" s="176"/>
      <c r="I68" s="176"/>
      <c r="J68" s="177">
        <f>J228</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119</v>
      </c>
      <c r="E69" s="176"/>
      <c r="F69" s="176"/>
      <c r="G69" s="176"/>
      <c r="H69" s="176"/>
      <c r="I69" s="176"/>
      <c r="J69" s="177">
        <f>J241</f>
        <v>0</v>
      </c>
      <c r="K69" s="174"/>
      <c r="L69" s="178"/>
      <c r="S69" s="10"/>
      <c r="T69" s="10"/>
      <c r="U69" s="10"/>
      <c r="V69" s="10"/>
      <c r="W69" s="10"/>
      <c r="X69" s="10"/>
      <c r="Y69" s="10"/>
      <c r="Z69" s="10"/>
      <c r="AA69" s="10"/>
      <c r="AB69" s="10"/>
      <c r="AC69" s="10"/>
      <c r="AD69" s="10"/>
      <c r="AE69" s="10"/>
    </row>
    <row r="70" s="2" customFormat="1" ht="21.84" customHeight="1">
      <c r="A70" s="39"/>
      <c r="B70" s="40"/>
      <c r="C70" s="41"/>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6.96" customHeight="1">
      <c r="A71" s="39"/>
      <c r="B71" s="60"/>
      <c r="C71" s="61"/>
      <c r="D71" s="61"/>
      <c r="E71" s="61"/>
      <c r="F71" s="61"/>
      <c r="G71" s="61"/>
      <c r="H71" s="61"/>
      <c r="I71" s="61"/>
      <c r="J71" s="61"/>
      <c r="K71" s="61"/>
      <c r="L71" s="136"/>
      <c r="S71" s="39"/>
      <c r="T71" s="39"/>
      <c r="U71" s="39"/>
      <c r="V71" s="39"/>
      <c r="W71" s="39"/>
      <c r="X71" s="39"/>
      <c r="Y71" s="39"/>
      <c r="Z71" s="39"/>
      <c r="AA71" s="39"/>
      <c r="AB71" s="39"/>
      <c r="AC71" s="39"/>
      <c r="AD71" s="39"/>
      <c r="AE71" s="39"/>
    </row>
    <row r="75" s="2" customFormat="1" ht="6.96" customHeight="1">
      <c r="A75" s="39"/>
      <c r="B75" s="62"/>
      <c r="C75" s="63"/>
      <c r="D75" s="63"/>
      <c r="E75" s="63"/>
      <c r="F75" s="63"/>
      <c r="G75" s="63"/>
      <c r="H75" s="63"/>
      <c r="I75" s="63"/>
      <c r="J75" s="63"/>
      <c r="K75" s="63"/>
      <c r="L75" s="136"/>
      <c r="S75" s="39"/>
      <c r="T75" s="39"/>
      <c r="U75" s="39"/>
      <c r="V75" s="39"/>
      <c r="W75" s="39"/>
      <c r="X75" s="39"/>
      <c r="Y75" s="39"/>
      <c r="Z75" s="39"/>
      <c r="AA75" s="39"/>
      <c r="AB75" s="39"/>
      <c r="AC75" s="39"/>
      <c r="AD75" s="39"/>
      <c r="AE75" s="39"/>
    </row>
    <row r="76" s="2" customFormat="1" ht="24.96" customHeight="1">
      <c r="A76" s="39"/>
      <c r="B76" s="40"/>
      <c r="C76" s="24" t="s">
        <v>120</v>
      </c>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41"/>
      <c r="J77" s="41"/>
      <c r="K77" s="41"/>
      <c r="L77" s="136"/>
      <c r="S77" s="39"/>
      <c r="T77" s="39"/>
      <c r="U77" s="39"/>
      <c r="V77" s="39"/>
      <c r="W77" s="39"/>
      <c r="X77" s="39"/>
      <c r="Y77" s="39"/>
      <c r="Z77" s="39"/>
      <c r="AA77" s="39"/>
      <c r="AB77" s="39"/>
      <c r="AC77" s="39"/>
      <c r="AD77" s="39"/>
      <c r="AE77" s="39"/>
    </row>
    <row r="78" s="2" customFormat="1" ht="12" customHeight="1">
      <c r="A78" s="39"/>
      <c r="B78" s="40"/>
      <c r="C78" s="33" t="s">
        <v>16</v>
      </c>
      <c r="D78" s="41"/>
      <c r="E78" s="41"/>
      <c r="F78" s="41"/>
      <c r="G78" s="41"/>
      <c r="H78" s="41"/>
      <c r="I78" s="41"/>
      <c r="J78" s="41"/>
      <c r="K78" s="41"/>
      <c r="L78" s="136"/>
      <c r="S78" s="39"/>
      <c r="T78" s="39"/>
      <c r="U78" s="39"/>
      <c r="V78" s="39"/>
      <c r="W78" s="39"/>
      <c r="X78" s="39"/>
      <c r="Y78" s="39"/>
      <c r="Z78" s="39"/>
      <c r="AA78" s="39"/>
      <c r="AB78" s="39"/>
      <c r="AC78" s="39"/>
      <c r="AD78" s="39"/>
      <c r="AE78" s="39"/>
    </row>
    <row r="79" s="2" customFormat="1" ht="23.25" customHeight="1">
      <c r="A79" s="39"/>
      <c r="B79" s="40"/>
      <c r="C79" s="41"/>
      <c r="D79" s="41"/>
      <c r="E79" s="162" t="str">
        <f>E7</f>
        <v>Stavební úpravy objektu na p.č. 3304/11 k.ú Moravská Ostrava - Vybudování dispečinku včetně změn dispozice kanceláří</v>
      </c>
      <c r="F79" s="33"/>
      <c r="G79" s="33"/>
      <c r="H79" s="33"/>
      <c r="I79" s="41"/>
      <c r="J79" s="41"/>
      <c r="K79" s="41"/>
      <c r="L79" s="136"/>
      <c r="S79" s="39"/>
      <c r="T79" s="39"/>
      <c r="U79" s="39"/>
      <c r="V79" s="39"/>
      <c r="W79" s="39"/>
      <c r="X79" s="39"/>
      <c r="Y79" s="39"/>
      <c r="Z79" s="39"/>
      <c r="AA79" s="39"/>
      <c r="AB79" s="39"/>
      <c r="AC79" s="39"/>
      <c r="AD79" s="39"/>
      <c r="AE79" s="39"/>
    </row>
    <row r="80" s="2" customFormat="1" ht="12" customHeight="1">
      <c r="A80" s="39"/>
      <c r="B80" s="40"/>
      <c r="C80" s="33" t="s">
        <v>104</v>
      </c>
      <c r="D80" s="41"/>
      <c r="E80" s="41"/>
      <c r="F80" s="41"/>
      <c r="G80" s="41"/>
      <c r="H80" s="41"/>
      <c r="I80" s="41"/>
      <c r="J80" s="41"/>
      <c r="K80" s="41"/>
      <c r="L80" s="136"/>
      <c r="S80" s="39"/>
      <c r="T80" s="39"/>
      <c r="U80" s="39"/>
      <c r="V80" s="39"/>
      <c r="W80" s="39"/>
      <c r="X80" s="39"/>
      <c r="Y80" s="39"/>
      <c r="Z80" s="39"/>
      <c r="AA80" s="39"/>
      <c r="AB80" s="39"/>
      <c r="AC80" s="39"/>
      <c r="AD80" s="39"/>
      <c r="AE80" s="39"/>
    </row>
    <row r="81" s="2" customFormat="1" ht="16.5" customHeight="1">
      <c r="A81" s="39"/>
      <c r="B81" s="40"/>
      <c r="C81" s="41"/>
      <c r="D81" s="41"/>
      <c r="E81" s="70" t="str">
        <f>E9</f>
        <v>01 - Stavební úpravy - bourací práce</v>
      </c>
      <c r="F81" s="41"/>
      <c r="G81" s="41"/>
      <c r="H81" s="41"/>
      <c r="I81" s="41"/>
      <c r="J81" s="41"/>
      <c r="K81" s="41"/>
      <c r="L81" s="136"/>
      <c r="S81" s="39"/>
      <c r="T81" s="39"/>
      <c r="U81" s="39"/>
      <c r="V81" s="39"/>
      <c r="W81" s="39"/>
      <c r="X81" s="39"/>
      <c r="Y81" s="39"/>
      <c r="Z81" s="39"/>
      <c r="AA81" s="39"/>
      <c r="AB81" s="39"/>
      <c r="AC81" s="39"/>
      <c r="AD81" s="39"/>
      <c r="AE81" s="39"/>
    </row>
    <row r="82" s="2" customFormat="1" ht="6.96" customHeight="1">
      <c r="A82" s="39"/>
      <c r="B82" s="40"/>
      <c r="C82" s="41"/>
      <c r="D82" s="41"/>
      <c r="E82" s="41"/>
      <c r="F82" s="41"/>
      <c r="G82" s="41"/>
      <c r="H82" s="41"/>
      <c r="I82" s="41"/>
      <c r="J82" s="41"/>
      <c r="K82" s="41"/>
      <c r="L82" s="136"/>
      <c r="S82" s="39"/>
      <c r="T82" s="39"/>
      <c r="U82" s="39"/>
      <c r="V82" s="39"/>
      <c r="W82" s="39"/>
      <c r="X82" s="39"/>
      <c r="Y82" s="39"/>
      <c r="Z82" s="39"/>
      <c r="AA82" s="39"/>
      <c r="AB82" s="39"/>
      <c r="AC82" s="39"/>
      <c r="AD82" s="39"/>
      <c r="AE82" s="39"/>
    </row>
    <row r="83" s="2" customFormat="1" ht="12" customHeight="1">
      <c r="A83" s="39"/>
      <c r="B83" s="40"/>
      <c r="C83" s="33" t="s">
        <v>21</v>
      </c>
      <c r="D83" s="41"/>
      <c r="E83" s="41"/>
      <c r="F83" s="28" t="str">
        <f>F12</f>
        <v>Poděbradova 494/2</v>
      </c>
      <c r="G83" s="41"/>
      <c r="H83" s="41"/>
      <c r="I83" s="33" t="s">
        <v>23</v>
      </c>
      <c r="J83" s="73" t="str">
        <f>IF(J12="","",J12)</f>
        <v>3. 7. 2020</v>
      </c>
      <c r="K83" s="41"/>
      <c r="L83" s="136"/>
      <c r="S83" s="39"/>
      <c r="T83" s="39"/>
      <c r="U83" s="39"/>
      <c r="V83" s="39"/>
      <c r="W83" s="39"/>
      <c r="X83" s="39"/>
      <c r="Y83" s="39"/>
      <c r="Z83" s="39"/>
      <c r="AA83" s="39"/>
      <c r="AB83" s="39"/>
      <c r="AC83" s="39"/>
      <c r="AD83" s="39"/>
      <c r="AE83" s="39"/>
    </row>
    <row r="84" s="2" customFormat="1" ht="6.96" customHeight="1">
      <c r="A84" s="39"/>
      <c r="B84" s="40"/>
      <c r="C84" s="41"/>
      <c r="D84" s="41"/>
      <c r="E84" s="41"/>
      <c r="F84" s="41"/>
      <c r="G84" s="41"/>
      <c r="H84" s="41"/>
      <c r="I84" s="41"/>
      <c r="J84" s="41"/>
      <c r="K84" s="41"/>
      <c r="L84" s="136"/>
      <c r="S84" s="39"/>
      <c r="T84" s="39"/>
      <c r="U84" s="39"/>
      <c r="V84" s="39"/>
      <c r="W84" s="39"/>
      <c r="X84" s="39"/>
      <c r="Y84" s="39"/>
      <c r="Z84" s="39"/>
      <c r="AA84" s="39"/>
      <c r="AB84" s="39"/>
      <c r="AC84" s="39"/>
      <c r="AD84" s="39"/>
      <c r="AE84" s="39"/>
    </row>
    <row r="85" s="2" customFormat="1" ht="15.15" customHeight="1">
      <c r="A85" s="39"/>
      <c r="B85" s="40"/>
      <c r="C85" s="33" t="s">
        <v>25</v>
      </c>
      <c r="D85" s="41"/>
      <c r="E85" s="41"/>
      <c r="F85" s="28" t="str">
        <f>E15</f>
        <v>Dopravní podnik Ostrava a.s.</v>
      </c>
      <c r="G85" s="41"/>
      <c r="H85" s="41"/>
      <c r="I85" s="33" t="s">
        <v>33</v>
      </c>
      <c r="J85" s="37" t="str">
        <f>E21</f>
        <v>CHCI-DŮM s.r.o.</v>
      </c>
      <c r="K85" s="41"/>
      <c r="L85" s="136"/>
      <c r="S85" s="39"/>
      <c r="T85" s="39"/>
      <c r="U85" s="39"/>
      <c r="V85" s="39"/>
      <c r="W85" s="39"/>
      <c r="X85" s="39"/>
      <c r="Y85" s="39"/>
      <c r="Z85" s="39"/>
      <c r="AA85" s="39"/>
      <c r="AB85" s="39"/>
      <c r="AC85" s="39"/>
      <c r="AD85" s="39"/>
      <c r="AE85" s="39"/>
    </row>
    <row r="86" s="2" customFormat="1" ht="15.15" customHeight="1">
      <c r="A86" s="39"/>
      <c r="B86" s="40"/>
      <c r="C86" s="33" t="s">
        <v>31</v>
      </c>
      <c r="D86" s="41"/>
      <c r="E86" s="41"/>
      <c r="F86" s="28" t="str">
        <f>IF(E18="","",E18)</f>
        <v>Vyplň údaj</v>
      </c>
      <c r="G86" s="41"/>
      <c r="H86" s="41"/>
      <c r="I86" s="33" t="s">
        <v>38</v>
      </c>
      <c r="J86" s="37" t="str">
        <f>E24</f>
        <v>CHCI-DŮM s.r.o.</v>
      </c>
      <c r="K86" s="41"/>
      <c r="L86" s="136"/>
      <c r="S86" s="39"/>
      <c r="T86" s="39"/>
      <c r="U86" s="39"/>
      <c r="V86" s="39"/>
      <c r="W86" s="39"/>
      <c r="X86" s="39"/>
      <c r="Y86" s="39"/>
      <c r="Z86" s="39"/>
      <c r="AA86" s="39"/>
      <c r="AB86" s="39"/>
      <c r="AC86" s="39"/>
      <c r="AD86" s="39"/>
      <c r="AE86" s="39"/>
    </row>
    <row r="87" s="2" customFormat="1" ht="10.32" customHeight="1">
      <c r="A87" s="39"/>
      <c r="B87" s="40"/>
      <c r="C87" s="41"/>
      <c r="D87" s="41"/>
      <c r="E87" s="41"/>
      <c r="F87" s="41"/>
      <c r="G87" s="41"/>
      <c r="H87" s="41"/>
      <c r="I87" s="41"/>
      <c r="J87" s="41"/>
      <c r="K87" s="41"/>
      <c r="L87" s="136"/>
      <c r="S87" s="39"/>
      <c r="T87" s="39"/>
      <c r="U87" s="39"/>
      <c r="V87" s="39"/>
      <c r="W87" s="39"/>
      <c r="X87" s="39"/>
      <c r="Y87" s="39"/>
      <c r="Z87" s="39"/>
      <c r="AA87" s="39"/>
      <c r="AB87" s="39"/>
      <c r="AC87" s="39"/>
      <c r="AD87" s="39"/>
      <c r="AE87" s="39"/>
    </row>
    <row r="88" s="11" customFormat="1" ht="29.28" customHeight="1">
      <c r="A88" s="179"/>
      <c r="B88" s="180"/>
      <c r="C88" s="181" t="s">
        <v>121</v>
      </c>
      <c r="D88" s="182" t="s">
        <v>60</v>
      </c>
      <c r="E88" s="182" t="s">
        <v>56</v>
      </c>
      <c r="F88" s="182" t="s">
        <v>57</v>
      </c>
      <c r="G88" s="182" t="s">
        <v>122</v>
      </c>
      <c r="H88" s="182" t="s">
        <v>123</v>
      </c>
      <c r="I88" s="182" t="s">
        <v>124</v>
      </c>
      <c r="J88" s="182" t="s">
        <v>108</v>
      </c>
      <c r="K88" s="183" t="s">
        <v>125</v>
      </c>
      <c r="L88" s="184"/>
      <c r="M88" s="93" t="s">
        <v>19</v>
      </c>
      <c r="N88" s="94" t="s">
        <v>45</v>
      </c>
      <c r="O88" s="94" t="s">
        <v>126</v>
      </c>
      <c r="P88" s="94" t="s">
        <v>127</v>
      </c>
      <c r="Q88" s="94" t="s">
        <v>128</v>
      </c>
      <c r="R88" s="94" t="s">
        <v>129</v>
      </c>
      <c r="S88" s="94" t="s">
        <v>130</v>
      </c>
      <c r="T88" s="95" t="s">
        <v>131</v>
      </c>
      <c r="U88" s="179"/>
      <c r="V88" s="179"/>
      <c r="W88" s="179"/>
      <c r="X88" s="179"/>
      <c r="Y88" s="179"/>
      <c r="Z88" s="179"/>
      <c r="AA88" s="179"/>
      <c r="AB88" s="179"/>
      <c r="AC88" s="179"/>
      <c r="AD88" s="179"/>
      <c r="AE88" s="179"/>
    </row>
    <row r="89" s="2" customFormat="1" ht="22.8" customHeight="1">
      <c r="A89" s="39"/>
      <c r="B89" s="40"/>
      <c r="C89" s="100" t="s">
        <v>132</v>
      </c>
      <c r="D89" s="41"/>
      <c r="E89" s="41"/>
      <c r="F89" s="41"/>
      <c r="G89" s="41"/>
      <c r="H89" s="41"/>
      <c r="I89" s="41"/>
      <c r="J89" s="185">
        <f>BK89</f>
        <v>0</v>
      </c>
      <c r="K89" s="41"/>
      <c r="L89" s="45"/>
      <c r="M89" s="96"/>
      <c r="N89" s="186"/>
      <c r="O89" s="97"/>
      <c r="P89" s="187">
        <f>P90+P208</f>
        <v>0</v>
      </c>
      <c r="Q89" s="97"/>
      <c r="R89" s="187">
        <f>R90+R208</f>
        <v>2.7196825000000002</v>
      </c>
      <c r="S89" s="97"/>
      <c r="T89" s="188">
        <f>T90+T208</f>
        <v>42.74559215</v>
      </c>
      <c r="U89" s="39"/>
      <c r="V89" s="39"/>
      <c r="W89" s="39"/>
      <c r="X89" s="39"/>
      <c r="Y89" s="39"/>
      <c r="Z89" s="39"/>
      <c r="AA89" s="39"/>
      <c r="AB89" s="39"/>
      <c r="AC89" s="39"/>
      <c r="AD89" s="39"/>
      <c r="AE89" s="39"/>
      <c r="AT89" s="18" t="s">
        <v>74</v>
      </c>
      <c r="AU89" s="18" t="s">
        <v>109</v>
      </c>
      <c r="BK89" s="189">
        <f>BK90+BK208</f>
        <v>0</v>
      </c>
    </row>
    <row r="90" s="12" customFormat="1" ht="25.92" customHeight="1">
      <c r="A90" s="12"/>
      <c r="B90" s="190"/>
      <c r="C90" s="191"/>
      <c r="D90" s="192" t="s">
        <v>74</v>
      </c>
      <c r="E90" s="193" t="s">
        <v>133</v>
      </c>
      <c r="F90" s="193" t="s">
        <v>134</v>
      </c>
      <c r="G90" s="191"/>
      <c r="H90" s="191"/>
      <c r="I90" s="194"/>
      <c r="J90" s="195">
        <f>BK90</f>
        <v>0</v>
      </c>
      <c r="K90" s="191"/>
      <c r="L90" s="196"/>
      <c r="M90" s="197"/>
      <c r="N90" s="198"/>
      <c r="O90" s="198"/>
      <c r="P90" s="199">
        <f>P91+P183+P205</f>
        <v>0</v>
      </c>
      <c r="Q90" s="198"/>
      <c r="R90" s="199">
        <f>R91+R183+R205</f>
        <v>1.6698475000000002</v>
      </c>
      <c r="S90" s="198"/>
      <c r="T90" s="200">
        <f>T91+T183+T205</f>
        <v>39.769564000000003</v>
      </c>
      <c r="U90" s="12"/>
      <c r="V90" s="12"/>
      <c r="W90" s="12"/>
      <c r="X90" s="12"/>
      <c r="Y90" s="12"/>
      <c r="Z90" s="12"/>
      <c r="AA90" s="12"/>
      <c r="AB90" s="12"/>
      <c r="AC90" s="12"/>
      <c r="AD90" s="12"/>
      <c r="AE90" s="12"/>
      <c r="AR90" s="201" t="s">
        <v>83</v>
      </c>
      <c r="AT90" s="202" t="s">
        <v>74</v>
      </c>
      <c r="AU90" s="202" t="s">
        <v>75</v>
      </c>
      <c r="AY90" s="201" t="s">
        <v>135</v>
      </c>
      <c r="BK90" s="203">
        <f>BK91+BK183+BK205</f>
        <v>0</v>
      </c>
    </row>
    <row r="91" s="12" customFormat="1" ht="22.8" customHeight="1">
      <c r="A91" s="12"/>
      <c r="B91" s="190"/>
      <c r="C91" s="191"/>
      <c r="D91" s="192" t="s">
        <v>74</v>
      </c>
      <c r="E91" s="204" t="s">
        <v>136</v>
      </c>
      <c r="F91" s="204" t="s">
        <v>137</v>
      </c>
      <c r="G91" s="191"/>
      <c r="H91" s="191"/>
      <c r="I91" s="194"/>
      <c r="J91" s="205">
        <f>BK91</f>
        <v>0</v>
      </c>
      <c r="K91" s="191"/>
      <c r="L91" s="196"/>
      <c r="M91" s="197"/>
      <c r="N91" s="198"/>
      <c r="O91" s="198"/>
      <c r="P91" s="199">
        <f>SUM(P92:P182)</f>
        <v>0</v>
      </c>
      <c r="Q91" s="198"/>
      <c r="R91" s="199">
        <f>SUM(R92:R182)</f>
        <v>1.6698475000000002</v>
      </c>
      <c r="S91" s="198"/>
      <c r="T91" s="200">
        <f>SUM(T92:T182)</f>
        <v>39.769564000000003</v>
      </c>
      <c r="U91" s="12"/>
      <c r="V91" s="12"/>
      <c r="W91" s="12"/>
      <c r="X91" s="12"/>
      <c r="Y91" s="12"/>
      <c r="Z91" s="12"/>
      <c r="AA91" s="12"/>
      <c r="AB91" s="12"/>
      <c r="AC91" s="12"/>
      <c r="AD91" s="12"/>
      <c r="AE91" s="12"/>
      <c r="AR91" s="201" t="s">
        <v>83</v>
      </c>
      <c r="AT91" s="202" t="s">
        <v>74</v>
      </c>
      <c r="AU91" s="202" t="s">
        <v>83</v>
      </c>
      <c r="AY91" s="201" t="s">
        <v>135</v>
      </c>
      <c r="BK91" s="203">
        <f>SUM(BK92:BK182)</f>
        <v>0</v>
      </c>
    </row>
    <row r="92" s="2" customFormat="1" ht="24.15" customHeight="1">
      <c r="A92" s="39"/>
      <c r="B92" s="40"/>
      <c r="C92" s="206" t="s">
        <v>83</v>
      </c>
      <c r="D92" s="206" t="s">
        <v>138</v>
      </c>
      <c r="E92" s="207" t="s">
        <v>139</v>
      </c>
      <c r="F92" s="208" t="s">
        <v>140</v>
      </c>
      <c r="G92" s="209" t="s">
        <v>141</v>
      </c>
      <c r="H92" s="210">
        <v>541.64999999999998</v>
      </c>
      <c r="I92" s="211"/>
      <c r="J92" s="212">
        <f>ROUND(I92*H92,2)</f>
        <v>0</v>
      </c>
      <c r="K92" s="208" t="s">
        <v>142</v>
      </c>
      <c r="L92" s="45"/>
      <c r="M92" s="213" t="s">
        <v>19</v>
      </c>
      <c r="N92" s="214" t="s">
        <v>46</v>
      </c>
      <c r="O92" s="85"/>
      <c r="P92" s="215">
        <f>O92*H92</f>
        <v>0</v>
      </c>
      <c r="Q92" s="215">
        <v>0.00012999999999999999</v>
      </c>
      <c r="R92" s="215">
        <f>Q92*H92</f>
        <v>0.070414499999999991</v>
      </c>
      <c r="S92" s="215">
        <v>0</v>
      </c>
      <c r="T92" s="216">
        <f>S92*H92</f>
        <v>0</v>
      </c>
      <c r="U92" s="39"/>
      <c r="V92" s="39"/>
      <c r="W92" s="39"/>
      <c r="X92" s="39"/>
      <c r="Y92" s="39"/>
      <c r="Z92" s="39"/>
      <c r="AA92" s="39"/>
      <c r="AB92" s="39"/>
      <c r="AC92" s="39"/>
      <c r="AD92" s="39"/>
      <c r="AE92" s="39"/>
      <c r="AR92" s="217" t="s">
        <v>143</v>
      </c>
      <c r="AT92" s="217" t="s">
        <v>138</v>
      </c>
      <c r="AU92" s="217" t="s">
        <v>85</v>
      </c>
      <c r="AY92" s="18" t="s">
        <v>135</v>
      </c>
      <c r="BE92" s="218">
        <f>IF(N92="základní",J92,0)</f>
        <v>0</v>
      </c>
      <c r="BF92" s="218">
        <f>IF(N92="snížená",J92,0)</f>
        <v>0</v>
      </c>
      <c r="BG92" s="218">
        <f>IF(N92="zákl. přenesená",J92,0)</f>
        <v>0</v>
      </c>
      <c r="BH92" s="218">
        <f>IF(N92="sníž. přenesená",J92,0)</f>
        <v>0</v>
      </c>
      <c r="BI92" s="218">
        <f>IF(N92="nulová",J92,0)</f>
        <v>0</v>
      </c>
      <c r="BJ92" s="18" t="s">
        <v>83</v>
      </c>
      <c r="BK92" s="218">
        <f>ROUND(I92*H92,2)</f>
        <v>0</v>
      </c>
      <c r="BL92" s="18" t="s">
        <v>143</v>
      </c>
      <c r="BM92" s="217" t="s">
        <v>144</v>
      </c>
    </row>
    <row r="93" s="2" customFormat="1">
      <c r="A93" s="39"/>
      <c r="B93" s="40"/>
      <c r="C93" s="41"/>
      <c r="D93" s="219" t="s">
        <v>145</v>
      </c>
      <c r="E93" s="41"/>
      <c r="F93" s="220" t="s">
        <v>146</v>
      </c>
      <c r="G93" s="41"/>
      <c r="H93" s="41"/>
      <c r="I93" s="221"/>
      <c r="J93" s="41"/>
      <c r="K93" s="41"/>
      <c r="L93" s="45"/>
      <c r="M93" s="222"/>
      <c r="N93" s="223"/>
      <c r="O93" s="85"/>
      <c r="P93" s="85"/>
      <c r="Q93" s="85"/>
      <c r="R93" s="85"/>
      <c r="S93" s="85"/>
      <c r="T93" s="86"/>
      <c r="U93" s="39"/>
      <c r="V93" s="39"/>
      <c r="W93" s="39"/>
      <c r="X93" s="39"/>
      <c r="Y93" s="39"/>
      <c r="Z93" s="39"/>
      <c r="AA93" s="39"/>
      <c r="AB93" s="39"/>
      <c r="AC93" s="39"/>
      <c r="AD93" s="39"/>
      <c r="AE93" s="39"/>
      <c r="AT93" s="18" t="s">
        <v>145</v>
      </c>
      <c r="AU93" s="18" t="s">
        <v>85</v>
      </c>
    </row>
    <row r="94" s="13" customFormat="1">
      <c r="A94" s="13"/>
      <c r="B94" s="224"/>
      <c r="C94" s="225"/>
      <c r="D94" s="219" t="s">
        <v>147</v>
      </c>
      <c r="E94" s="226" t="s">
        <v>19</v>
      </c>
      <c r="F94" s="227" t="s">
        <v>148</v>
      </c>
      <c r="G94" s="225"/>
      <c r="H94" s="226" t="s">
        <v>19</v>
      </c>
      <c r="I94" s="228"/>
      <c r="J94" s="225"/>
      <c r="K94" s="225"/>
      <c r="L94" s="229"/>
      <c r="M94" s="230"/>
      <c r="N94" s="231"/>
      <c r="O94" s="231"/>
      <c r="P94" s="231"/>
      <c r="Q94" s="231"/>
      <c r="R94" s="231"/>
      <c r="S94" s="231"/>
      <c r="T94" s="232"/>
      <c r="U94" s="13"/>
      <c r="V94" s="13"/>
      <c r="W94" s="13"/>
      <c r="X94" s="13"/>
      <c r="Y94" s="13"/>
      <c r="Z94" s="13"/>
      <c r="AA94" s="13"/>
      <c r="AB94" s="13"/>
      <c r="AC94" s="13"/>
      <c r="AD94" s="13"/>
      <c r="AE94" s="13"/>
      <c r="AT94" s="233" t="s">
        <v>147</v>
      </c>
      <c r="AU94" s="233" t="s">
        <v>85</v>
      </c>
      <c r="AV94" s="13" t="s">
        <v>83</v>
      </c>
      <c r="AW94" s="13" t="s">
        <v>37</v>
      </c>
      <c r="AX94" s="13" t="s">
        <v>75</v>
      </c>
      <c r="AY94" s="233" t="s">
        <v>135</v>
      </c>
    </row>
    <row r="95" s="13" customFormat="1">
      <c r="A95" s="13"/>
      <c r="B95" s="224"/>
      <c r="C95" s="225"/>
      <c r="D95" s="219" t="s">
        <v>147</v>
      </c>
      <c r="E95" s="226" t="s">
        <v>19</v>
      </c>
      <c r="F95" s="227" t="s">
        <v>149</v>
      </c>
      <c r="G95" s="225"/>
      <c r="H95" s="226" t="s">
        <v>19</v>
      </c>
      <c r="I95" s="228"/>
      <c r="J95" s="225"/>
      <c r="K95" s="225"/>
      <c r="L95" s="229"/>
      <c r="M95" s="230"/>
      <c r="N95" s="231"/>
      <c r="O95" s="231"/>
      <c r="P95" s="231"/>
      <c r="Q95" s="231"/>
      <c r="R95" s="231"/>
      <c r="S95" s="231"/>
      <c r="T95" s="232"/>
      <c r="U95" s="13"/>
      <c r="V95" s="13"/>
      <c r="W95" s="13"/>
      <c r="X95" s="13"/>
      <c r="Y95" s="13"/>
      <c r="Z95" s="13"/>
      <c r="AA95" s="13"/>
      <c r="AB95" s="13"/>
      <c r="AC95" s="13"/>
      <c r="AD95" s="13"/>
      <c r="AE95" s="13"/>
      <c r="AT95" s="233" t="s">
        <v>147</v>
      </c>
      <c r="AU95" s="233" t="s">
        <v>85</v>
      </c>
      <c r="AV95" s="13" t="s">
        <v>83</v>
      </c>
      <c r="AW95" s="13" t="s">
        <v>37</v>
      </c>
      <c r="AX95" s="13" t="s">
        <v>75</v>
      </c>
      <c r="AY95" s="233" t="s">
        <v>135</v>
      </c>
    </row>
    <row r="96" s="14" customFormat="1">
      <c r="A96" s="14"/>
      <c r="B96" s="234"/>
      <c r="C96" s="235"/>
      <c r="D96" s="219" t="s">
        <v>147</v>
      </c>
      <c r="E96" s="236" t="s">
        <v>19</v>
      </c>
      <c r="F96" s="237" t="s">
        <v>150</v>
      </c>
      <c r="G96" s="235"/>
      <c r="H96" s="238">
        <v>184.16999999999999</v>
      </c>
      <c r="I96" s="239"/>
      <c r="J96" s="235"/>
      <c r="K96" s="235"/>
      <c r="L96" s="240"/>
      <c r="M96" s="241"/>
      <c r="N96" s="242"/>
      <c r="O96" s="242"/>
      <c r="P96" s="242"/>
      <c r="Q96" s="242"/>
      <c r="R96" s="242"/>
      <c r="S96" s="242"/>
      <c r="T96" s="243"/>
      <c r="U96" s="14"/>
      <c r="V96" s="14"/>
      <c r="W96" s="14"/>
      <c r="X96" s="14"/>
      <c r="Y96" s="14"/>
      <c r="Z96" s="14"/>
      <c r="AA96" s="14"/>
      <c r="AB96" s="14"/>
      <c r="AC96" s="14"/>
      <c r="AD96" s="14"/>
      <c r="AE96" s="14"/>
      <c r="AT96" s="244" t="s">
        <v>147</v>
      </c>
      <c r="AU96" s="244" t="s">
        <v>85</v>
      </c>
      <c r="AV96" s="14" t="s">
        <v>85</v>
      </c>
      <c r="AW96" s="14" t="s">
        <v>37</v>
      </c>
      <c r="AX96" s="14" t="s">
        <v>75</v>
      </c>
      <c r="AY96" s="244" t="s">
        <v>135</v>
      </c>
    </row>
    <row r="97" s="13" customFormat="1">
      <c r="A97" s="13"/>
      <c r="B97" s="224"/>
      <c r="C97" s="225"/>
      <c r="D97" s="219" t="s">
        <v>147</v>
      </c>
      <c r="E97" s="226" t="s">
        <v>19</v>
      </c>
      <c r="F97" s="227" t="s">
        <v>151</v>
      </c>
      <c r="G97" s="225"/>
      <c r="H97" s="226" t="s">
        <v>19</v>
      </c>
      <c r="I97" s="228"/>
      <c r="J97" s="225"/>
      <c r="K97" s="225"/>
      <c r="L97" s="229"/>
      <c r="M97" s="230"/>
      <c r="N97" s="231"/>
      <c r="O97" s="231"/>
      <c r="P97" s="231"/>
      <c r="Q97" s="231"/>
      <c r="R97" s="231"/>
      <c r="S97" s="231"/>
      <c r="T97" s="232"/>
      <c r="U97" s="13"/>
      <c r="V97" s="13"/>
      <c r="W97" s="13"/>
      <c r="X97" s="13"/>
      <c r="Y97" s="13"/>
      <c r="Z97" s="13"/>
      <c r="AA97" s="13"/>
      <c r="AB97" s="13"/>
      <c r="AC97" s="13"/>
      <c r="AD97" s="13"/>
      <c r="AE97" s="13"/>
      <c r="AT97" s="233" t="s">
        <v>147</v>
      </c>
      <c r="AU97" s="233" t="s">
        <v>85</v>
      </c>
      <c r="AV97" s="13" t="s">
        <v>83</v>
      </c>
      <c r="AW97" s="13" t="s">
        <v>37</v>
      </c>
      <c r="AX97" s="13" t="s">
        <v>75</v>
      </c>
      <c r="AY97" s="233" t="s">
        <v>135</v>
      </c>
    </row>
    <row r="98" s="14" customFormat="1">
      <c r="A98" s="14"/>
      <c r="B98" s="234"/>
      <c r="C98" s="235"/>
      <c r="D98" s="219" t="s">
        <v>147</v>
      </c>
      <c r="E98" s="236" t="s">
        <v>19</v>
      </c>
      <c r="F98" s="237" t="s">
        <v>152</v>
      </c>
      <c r="G98" s="235"/>
      <c r="H98" s="238">
        <v>357.48000000000002</v>
      </c>
      <c r="I98" s="239"/>
      <c r="J98" s="235"/>
      <c r="K98" s="235"/>
      <c r="L98" s="240"/>
      <c r="M98" s="241"/>
      <c r="N98" s="242"/>
      <c r="O98" s="242"/>
      <c r="P98" s="242"/>
      <c r="Q98" s="242"/>
      <c r="R98" s="242"/>
      <c r="S98" s="242"/>
      <c r="T98" s="243"/>
      <c r="U98" s="14"/>
      <c r="V98" s="14"/>
      <c r="W98" s="14"/>
      <c r="X98" s="14"/>
      <c r="Y98" s="14"/>
      <c r="Z98" s="14"/>
      <c r="AA98" s="14"/>
      <c r="AB98" s="14"/>
      <c r="AC98" s="14"/>
      <c r="AD98" s="14"/>
      <c r="AE98" s="14"/>
      <c r="AT98" s="244" t="s">
        <v>147</v>
      </c>
      <c r="AU98" s="244" t="s">
        <v>85</v>
      </c>
      <c r="AV98" s="14" t="s">
        <v>85</v>
      </c>
      <c r="AW98" s="14" t="s">
        <v>37</v>
      </c>
      <c r="AX98" s="14" t="s">
        <v>75</v>
      </c>
      <c r="AY98" s="244" t="s">
        <v>135</v>
      </c>
    </row>
    <row r="99" s="15" customFormat="1">
      <c r="A99" s="15"/>
      <c r="B99" s="245"/>
      <c r="C99" s="246"/>
      <c r="D99" s="219" t="s">
        <v>147</v>
      </c>
      <c r="E99" s="247" t="s">
        <v>19</v>
      </c>
      <c r="F99" s="248" t="s">
        <v>153</v>
      </c>
      <c r="G99" s="246"/>
      <c r="H99" s="249">
        <v>541.64999999999998</v>
      </c>
      <c r="I99" s="250"/>
      <c r="J99" s="246"/>
      <c r="K99" s="246"/>
      <c r="L99" s="251"/>
      <c r="M99" s="252"/>
      <c r="N99" s="253"/>
      <c r="O99" s="253"/>
      <c r="P99" s="253"/>
      <c r="Q99" s="253"/>
      <c r="R99" s="253"/>
      <c r="S99" s="253"/>
      <c r="T99" s="254"/>
      <c r="U99" s="15"/>
      <c r="V99" s="15"/>
      <c r="W99" s="15"/>
      <c r="X99" s="15"/>
      <c r="Y99" s="15"/>
      <c r="Z99" s="15"/>
      <c r="AA99" s="15"/>
      <c r="AB99" s="15"/>
      <c r="AC99" s="15"/>
      <c r="AD99" s="15"/>
      <c r="AE99" s="15"/>
      <c r="AT99" s="255" t="s">
        <v>147</v>
      </c>
      <c r="AU99" s="255" t="s">
        <v>85</v>
      </c>
      <c r="AV99" s="15" t="s">
        <v>143</v>
      </c>
      <c r="AW99" s="15" t="s">
        <v>37</v>
      </c>
      <c r="AX99" s="15" t="s">
        <v>83</v>
      </c>
      <c r="AY99" s="255" t="s">
        <v>135</v>
      </c>
    </row>
    <row r="100" s="2" customFormat="1" ht="24.15" customHeight="1">
      <c r="A100" s="39"/>
      <c r="B100" s="40"/>
      <c r="C100" s="206" t="s">
        <v>85</v>
      </c>
      <c r="D100" s="206" t="s">
        <v>138</v>
      </c>
      <c r="E100" s="207" t="s">
        <v>154</v>
      </c>
      <c r="F100" s="208" t="s">
        <v>155</v>
      </c>
      <c r="G100" s="209" t="s">
        <v>141</v>
      </c>
      <c r="H100" s="210">
        <v>103.05800000000001</v>
      </c>
      <c r="I100" s="211"/>
      <c r="J100" s="212">
        <f>ROUND(I100*H100,2)</f>
        <v>0</v>
      </c>
      <c r="K100" s="208" t="s">
        <v>142</v>
      </c>
      <c r="L100" s="45"/>
      <c r="M100" s="213" t="s">
        <v>19</v>
      </c>
      <c r="N100" s="214" t="s">
        <v>46</v>
      </c>
      <c r="O100" s="85"/>
      <c r="P100" s="215">
        <f>O100*H100</f>
        <v>0</v>
      </c>
      <c r="Q100" s="215">
        <v>0</v>
      </c>
      <c r="R100" s="215">
        <f>Q100*H100</f>
        <v>0</v>
      </c>
      <c r="S100" s="215">
        <v>0.26100000000000001</v>
      </c>
      <c r="T100" s="216">
        <f>S100*H100</f>
        <v>26.898138000000003</v>
      </c>
      <c r="U100" s="39"/>
      <c r="V100" s="39"/>
      <c r="W100" s="39"/>
      <c r="X100" s="39"/>
      <c r="Y100" s="39"/>
      <c r="Z100" s="39"/>
      <c r="AA100" s="39"/>
      <c r="AB100" s="39"/>
      <c r="AC100" s="39"/>
      <c r="AD100" s="39"/>
      <c r="AE100" s="39"/>
      <c r="AR100" s="217" t="s">
        <v>143</v>
      </c>
      <c r="AT100" s="217" t="s">
        <v>138</v>
      </c>
      <c r="AU100" s="217" t="s">
        <v>85</v>
      </c>
      <c r="AY100" s="18" t="s">
        <v>135</v>
      </c>
      <c r="BE100" s="218">
        <f>IF(N100="základní",J100,0)</f>
        <v>0</v>
      </c>
      <c r="BF100" s="218">
        <f>IF(N100="snížená",J100,0)</f>
        <v>0</v>
      </c>
      <c r="BG100" s="218">
        <f>IF(N100="zákl. přenesená",J100,0)</f>
        <v>0</v>
      </c>
      <c r="BH100" s="218">
        <f>IF(N100="sníž. přenesená",J100,0)</f>
        <v>0</v>
      </c>
      <c r="BI100" s="218">
        <f>IF(N100="nulová",J100,0)</f>
        <v>0</v>
      </c>
      <c r="BJ100" s="18" t="s">
        <v>83</v>
      </c>
      <c r="BK100" s="218">
        <f>ROUND(I100*H100,2)</f>
        <v>0</v>
      </c>
      <c r="BL100" s="18" t="s">
        <v>143</v>
      </c>
      <c r="BM100" s="217" t="s">
        <v>156</v>
      </c>
    </row>
    <row r="101" s="13" customFormat="1">
      <c r="A101" s="13"/>
      <c r="B101" s="224"/>
      <c r="C101" s="225"/>
      <c r="D101" s="219" t="s">
        <v>147</v>
      </c>
      <c r="E101" s="226" t="s">
        <v>19</v>
      </c>
      <c r="F101" s="227" t="s">
        <v>157</v>
      </c>
      <c r="G101" s="225"/>
      <c r="H101" s="226" t="s">
        <v>19</v>
      </c>
      <c r="I101" s="228"/>
      <c r="J101" s="225"/>
      <c r="K101" s="225"/>
      <c r="L101" s="229"/>
      <c r="M101" s="230"/>
      <c r="N101" s="231"/>
      <c r="O101" s="231"/>
      <c r="P101" s="231"/>
      <c r="Q101" s="231"/>
      <c r="R101" s="231"/>
      <c r="S101" s="231"/>
      <c r="T101" s="232"/>
      <c r="U101" s="13"/>
      <c r="V101" s="13"/>
      <c r="W101" s="13"/>
      <c r="X101" s="13"/>
      <c r="Y101" s="13"/>
      <c r="Z101" s="13"/>
      <c r="AA101" s="13"/>
      <c r="AB101" s="13"/>
      <c r="AC101" s="13"/>
      <c r="AD101" s="13"/>
      <c r="AE101" s="13"/>
      <c r="AT101" s="233" t="s">
        <v>147</v>
      </c>
      <c r="AU101" s="233" t="s">
        <v>85</v>
      </c>
      <c r="AV101" s="13" t="s">
        <v>83</v>
      </c>
      <c r="AW101" s="13" t="s">
        <v>37</v>
      </c>
      <c r="AX101" s="13" t="s">
        <v>75</v>
      </c>
      <c r="AY101" s="233" t="s">
        <v>135</v>
      </c>
    </row>
    <row r="102" s="13" customFormat="1">
      <c r="A102" s="13"/>
      <c r="B102" s="224"/>
      <c r="C102" s="225"/>
      <c r="D102" s="219" t="s">
        <v>147</v>
      </c>
      <c r="E102" s="226" t="s">
        <v>19</v>
      </c>
      <c r="F102" s="227" t="s">
        <v>158</v>
      </c>
      <c r="G102" s="225"/>
      <c r="H102" s="226" t="s">
        <v>19</v>
      </c>
      <c r="I102" s="228"/>
      <c r="J102" s="225"/>
      <c r="K102" s="225"/>
      <c r="L102" s="229"/>
      <c r="M102" s="230"/>
      <c r="N102" s="231"/>
      <c r="O102" s="231"/>
      <c r="P102" s="231"/>
      <c r="Q102" s="231"/>
      <c r="R102" s="231"/>
      <c r="S102" s="231"/>
      <c r="T102" s="232"/>
      <c r="U102" s="13"/>
      <c r="V102" s="13"/>
      <c r="W102" s="13"/>
      <c r="X102" s="13"/>
      <c r="Y102" s="13"/>
      <c r="Z102" s="13"/>
      <c r="AA102" s="13"/>
      <c r="AB102" s="13"/>
      <c r="AC102" s="13"/>
      <c r="AD102" s="13"/>
      <c r="AE102" s="13"/>
      <c r="AT102" s="233" t="s">
        <v>147</v>
      </c>
      <c r="AU102" s="233" t="s">
        <v>85</v>
      </c>
      <c r="AV102" s="13" t="s">
        <v>83</v>
      </c>
      <c r="AW102" s="13" t="s">
        <v>37</v>
      </c>
      <c r="AX102" s="13" t="s">
        <v>75</v>
      </c>
      <c r="AY102" s="233" t="s">
        <v>135</v>
      </c>
    </row>
    <row r="103" s="14" customFormat="1">
      <c r="A103" s="14"/>
      <c r="B103" s="234"/>
      <c r="C103" s="235"/>
      <c r="D103" s="219" t="s">
        <v>147</v>
      </c>
      <c r="E103" s="236" t="s">
        <v>19</v>
      </c>
      <c r="F103" s="237" t="s">
        <v>159</v>
      </c>
      <c r="G103" s="235"/>
      <c r="H103" s="238">
        <v>15.028000000000001</v>
      </c>
      <c r="I103" s="239"/>
      <c r="J103" s="235"/>
      <c r="K103" s="235"/>
      <c r="L103" s="240"/>
      <c r="M103" s="241"/>
      <c r="N103" s="242"/>
      <c r="O103" s="242"/>
      <c r="P103" s="242"/>
      <c r="Q103" s="242"/>
      <c r="R103" s="242"/>
      <c r="S103" s="242"/>
      <c r="T103" s="243"/>
      <c r="U103" s="14"/>
      <c r="V103" s="14"/>
      <c r="W103" s="14"/>
      <c r="X103" s="14"/>
      <c r="Y103" s="14"/>
      <c r="Z103" s="14"/>
      <c r="AA103" s="14"/>
      <c r="AB103" s="14"/>
      <c r="AC103" s="14"/>
      <c r="AD103" s="14"/>
      <c r="AE103" s="14"/>
      <c r="AT103" s="244" t="s">
        <v>147</v>
      </c>
      <c r="AU103" s="244" t="s">
        <v>85</v>
      </c>
      <c r="AV103" s="14" t="s">
        <v>85</v>
      </c>
      <c r="AW103" s="14" t="s">
        <v>37</v>
      </c>
      <c r="AX103" s="14" t="s">
        <v>75</v>
      </c>
      <c r="AY103" s="244" t="s">
        <v>135</v>
      </c>
    </row>
    <row r="104" s="13" customFormat="1">
      <c r="A104" s="13"/>
      <c r="B104" s="224"/>
      <c r="C104" s="225"/>
      <c r="D104" s="219" t="s">
        <v>147</v>
      </c>
      <c r="E104" s="226" t="s">
        <v>19</v>
      </c>
      <c r="F104" s="227" t="s">
        <v>160</v>
      </c>
      <c r="G104" s="225"/>
      <c r="H104" s="226" t="s">
        <v>19</v>
      </c>
      <c r="I104" s="228"/>
      <c r="J104" s="225"/>
      <c r="K104" s="225"/>
      <c r="L104" s="229"/>
      <c r="M104" s="230"/>
      <c r="N104" s="231"/>
      <c r="O104" s="231"/>
      <c r="P104" s="231"/>
      <c r="Q104" s="231"/>
      <c r="R104" s="231"/>
      <c r="S104" s="231"/>
      <c r="T104" s="232"/>
      <c r="U104" s="13"/>
      <c r="V104" s="13"/>
      <c r="W104" s="13"/>
      <c r="X104" s="13"/>
      <c r="Y104" s="13"/>
      <c r="Z104" s="13"/>
      <c r="AA104" s="13"/>
      <c r="AB104" s="13"/>
      <c r="AC104" s="13"/>
      <c r="AD104" s="13"/>
      <c r="AE104" s="13"/>
      <c r="AT104" s="233" t="s">
        <v>147</v>
      </c>
      <c r="AU104" s="233" t="s">
        <v>85</v>
      </c>
      <c r="AV104" s="13" t="s">
        <v>83</v>
      </c>
      <c r="AW104" s="13" t="s">
        <v>37</v>
      </c>
      <c r="AX104" s="13" t="s">
        <v>75</v>
      </c>
      <c r="AY104" s="233" t="s">
        <v>135</v>
      </c>
    </row>
    <row r="105" s="13" customFormat="1">
      <c r="A105" s="13"/>
      <c r="B105" s="224"/>
      <c r="C105" s="225"/>
      <c r="D105" s="219" t="s">
        <v>147</v>
      </c>
      <c r="E105" s="226" t="s">
        <v>19</v>
      </c>
      <c r="F105" s="227" t="s">
        <v>160</v>
      </c>
      <c r="G105" s="225"/>
      <c r="H105" s="226" t="s">
        <v>19</v>
      </c>
      <c r="I105" s="228"/>
      <c r="J105" s="225"/>
      <c r="K105" s="225"/>
      <c r="L105" s="229"/>
      <c r="M105" s="230"/>
      <c r="N105" s="231"/>
      <c r="O105" s="231"/>
      <c r="P105" s="231"/>
      <c r="Q105" s="231"/>
      <c r="R105" s="231"/>
      <c r="S105" s="231"/>
      <c r="T105" s="232"/>
      <c r="U105" s="13"/>
      <c r="V105" s="13"/>
      <c r="W105" s="13"/>
      <c r="X105" s="13"/>
      <c r="Y105" s="13"/>
      <c r="Z105" s="13"/>
      <c r="AA105" s="13"/>
      <c r="AB105" s="13"/>
      <c r="AC105" s="13"/>
      <c r="AD105" s="13"/>
      <c r="AE105" s="13"/>
      <c r="AT105" s="233" t="s">
        <v>147</v>
      </c>
      <c r="AU105" s="233" t="s">
        <v>85</v>
      </c>
      <c r="AV105" s="13" t="s">
        <v>83</v>
      </c>
      <c r="AW105" s="13" t="s">
        <v>37</v>
      </c>
      <c r="AX105" s="13" t="s">
        <v>75</v>
      </c>
      <c r="AY105" s="233" t="s">
        <v>135</v>
      </c>
    </row>
    <row r="106" s="14" customFormat="1">
      <c r="A106" s="14"/>
      <c r="B106" s="234"/>
      <c r="C106" s="235"/>
      <c r="D106" s="219" t="s">
        <v>147</v>
      </c>
      <c r="E106" s="236" t="s">
        <v>19</v>
      </c>
      <c r="F106" s="237" t="s">
        <v>161</v>
      </c>
      <c r="G106" s="235"/>
      <c r="H106" s="238">
        <v>2.9990000000000001</v>
      </c>
      <c r="I106" s="239"/>
      <c r="J106" s="235"/>
      <c r="K106" s="235"/>
      <c r="L106" s="240"/>
      <c r="M106" s="241"/>
      <c r="N106" s="242"/>
      <c r="O106" s="242"/>
      <c r="P106" s="242"/>
      <c r="Q106" s="242"/>
      <c r="R106" s="242"/>
      <c r="S106" s="242"/>
      <c r="T106" s="243"/>
      <c r="U106" s="14"/>
      <c r="V106" s="14"/>
      <c r="W106" s="14"/>
      <c r="X106" s="14"/>
      <c r="Y106" s="14"/>
      <c r="Z106" s="14"/>
      <c r="AA106" s="14"/>
      <c r="AB106" s="14"/>
      <c r="AC106" s="14"/>
      <c r="AD106" s="14"/>
      <c r="AE106" s="14"/>
      <c r="AT106" s="244" t="s">
        <v>147</v>
      </c>
      <c r="AU106" s="244" t="s">
        <v>85</v>
      </c>
      <c r="AV106" s="14" t="s">
        <v>85</v>
      </c>
      <c r="AW106" s="14" t="s">
        <v>37</v>
      </c>
      <c r="AX106" s="14" t="s">
        <v>75</v>
      </c>
      <c r="AY106" s="244" t="s">
        <v>135</v>
      </c>
    </row>
    <row r="107" s="14" customFormat="1">
      <c r="A107" s="14"/>
      <c r="B107" s="234"/>
      <c r="C107" s="235"/>
      <c r="D107" s="219" t="s">
        <v>147</v>
      </c>
      <c r="E107" s="236" t="s">
        <v>19</v>
      </c>
      <c r="F107" s="237" t="s">
        <v>162</v>
      </c>
      <c r="G107" s="235"/>
      <c r="H107" s="238">
        <v>6.1379999999999999</v>
      </c>
      <c r="I107" s="239"/>
      <c r="J107" s="235"/>
      <c r="K107" s="235"/>
      <c r="L107" s="240"/>
      <c r="M107" s="241"/>
      <c r="N107" s="242"/>
      <c r="O107" s="242"/>
      <c r="P107" s="242"/>
      <c r="Q107" s="242"/>
      <c r="R107" s="242"/>
      <c r="S107" s="242"/>
      <c r="T107" s="243"/>
      <c r="U107" s="14"/>
      <c r="V107" s="14"/>
      <c r="W107" s="14"/>
      <c r="X107" s="14"/>
      <c r="Y107" s="14"/>
      <c r="Z107" s="14"/>
      <c r="AA107" s="14"/>
      <c r="AB107" s="14"/>
      <c r="AC107" s="14"/>
      <c r="AD107" s="14"/>
      <c r="AE107" s="14"/>
      <c r="AT107" s="244" t="s">
        <v>147</v>
      </c>
      <c r="AU107" s="244" t="s">
        <v>85</v>
      </c>
      <c r="AV107" s="14" t="s">
        <v>85</v>
      </c>
      <c r="AW107" s="14" t="s">
        <v>37</v>
      </c>
      <c r="AX107" s="14" t="s">
        <v>75</v>
      </c>
      <c r="AY107" s="244" t="s">
        <v>135</v>
      </c>
    </row>
    <row r="108" s="14" customFormat="1">
      <c r="A108" s="14"/>
      <c r="B108" s="234"/>
      <c r="C108" s="235"/>
      <c r="D108" s="219" t="s">
        <v>147</v>
      </c>
      <c r="E108" s="236" t="s">
        <v>19</v>
      </c>
      <c r="F108" s="237" t="s">
        <v>163</v>
      </c>
      <c r="G108" s="235"/>
      <c r="H108" s="238">
        <v>63.694000000000003</v>
      </c>
      <c r="I108" s="239"/>
      <c r="J108" s="235"/>
      <c r="K108" s="235"/>
      <c r="L108" s="240"/>
      <c r="M108" s="241"/>
      <c r="N108" s="242"/>
      <c r="O108" s="242"/>
      <c r="P108" s="242"/>
      <c r="Q108" s="242"/>
      <c r="R108" s="242"/>
      <c r="S108" s="242"/>
      <c r="T108" s="243"/>
      <c r="U108" s="14"/>
      <c r="V108" s="14"/>
      <c r="W108" s="14"/>
      <c r="X108" s="14"/>
      <c r="Y108" s="14"/>
      <c r="Z108" s="14"/>
      <c r="AA108" s="14"/>
      <c r="AB108" s="14"/>
      <c r="AC108" s="14"/>
      <c r="AD108" s="14"/>
      <c r="AE108" s="14"/>
      <c r="AT108" s="244" t="s">
        <v>147</v>
      </c>
      <c r="AU108" s="244" t="s">
        <v>85</v>
      </c>
      <c r="AV108" s="14" t="s">
        <v>85</v>
      </c>
      <c r="AW108" s="14" t="s">
        <v>37</v>
      </c>
      <c r="AX108" s="14" t="s">
        <v>75</v>
      </c>
      <c r="AY108" s="244" t="s">
        <v>135</v>
      </c>
    </row>
    <row r="109" s="13" customFormat="1">
      <c r="A109" s="13"/>
      <c r="B109" s="224"/>
      <c r="C109" s="225"/>
      <c r="D109" s="219" t="s">
        <v>147</v>
      </c>
      <c r="E109" s="226" t="s">
        <v>19</v>
      </c>
      <c r="F109" s="227" t="s">
        <v>164</v>
      </c>
      <c r="G109" s="225"/>
      <c r="H109" s="226" t="s">
        <v>19</v>
      </c>
      <c r="I109" s="228"/>
      <c r="J109" s="225"/>
      <c r="K109" s="225"/>
      <c r="L109" s="229"/>
      <c r="M109" s="230"/>
      <c r="N109" s="231"/>
      <c r="O109" s="231"/>
      <c r="P109" s="231"/>
      <c r="Q109" s="231"/>
      <c r="R109" s="231"/>
      <c r="S109" s="231"/>
      <c r="T109" s="232"/>
      <c r="U109" s="13"/>
      <c r="V109" s="13"/>
      <c r="W109" s="13"/>
      <c r="X109" s="13"/>
      <c r="Y109" s="13"/>
      <c r="Z109" s="13"/>
      <c r="AA109" s="13"/>
      <c r="AB109" s="13"/>
      <c r="AC109" s="13"/>
      <c r="AD109" s="13"/>
      <c r="AE109" s="13"/>
      <c r="AT109" s="233" t="s">
        <v>147</v>
      </c>
      <c r="AU109" s="233" t="s">
        <v>85</v>
      </c>
      <c r="AV109" s="13" t="s">
        <v>83</v>
      </c>
      <c r="AW109" s="13" t="s">
        <v>37</v>
      </c>
      <c r="AX109" s="13" t="s">
        <v>75</v>
      </c>
      <c r="AY109" s="233" t="s">
        <v>135</v>
      </c>
    </row>
    <row r="110" s="14" customFormat="1">
      <c r="A110" s="14"/>
      <c r="B110" s="234"/>
      <c r="C110" s="235"/>
      <c r="D110" s="219" t="s">
        <v>147</v>
      </c>
      <c r="E110" s="236" t="s">
        <v>19</v>
      </c>
      <c r="F110" s="237" t="s">
        <v>165</v>
      </c>
      <c r="G110" s="235"/>
      <c r="H110" s="238">
        <v>15.199</v>
      </c>
      <c r="I110" s="239"/>
      <c r="J110" s="235"/>
      <c r="K110" s="235"/>
      <c r="L110" s="240"/>
      <c r="M110" s="241"/>
      <c r="N110" s="242"/>
      <c r="O110" s="242"/>
      <c r="P110" s="242"/>
      <c r="Q110" s="242"/>
      <c r="R110" s="242"/>
      <c r="S110" s="242"/>
      <c r="T110" s="243"/>
      <c r="U110" s="14"/>
      <c r="V110" s="14"/>
      <c r="W110" s="14"/>
      <c r="X110" s="14"/>
      <c r="Y110" s="14"/>
      <c r="Z110" s="14"/>
      <c r="AA110" s="14"/>
      <c r="AB110" s="14"/>
      <c r="AC110" s="14"/>
      <c r="AD110" s="14"/>
      <c r="AE110" s="14"/>
      <c r="AT110" s="244" t="s">
        <v>147</v>
      </c>
      <c r="AU110" s="244" t="s">
        <v>85</v>
      </c>
      <c r="AV110" s="14" t="s">
        <v>85</v>
      </c>
      <c r="AW110" s="14" t="s">
        <v>37</v>
      </c>
      <c r="AX110" s="14" t="s">
        <v>75</v>
      </c>
      <c r="AY110" s="244" t="s">
        <v>135</v>
      </c>
    </row>
    <row r="111" s="15" customFormat="1">
      <c r="A111" s="15"/>
      <c r="B111" s="245"/>
      <c r="C111" s="246"/>
      <c r="D111" s="219" t="s">
        <v>147</v>
      </c>
      <c r="E111" s="247" t="s">
        <v>19</v>
      </c>
      <c r="F111" s="248" t="s">
        <v>153</v>
      </c>
      <c r="G111" s="246"/>
      <c r="H111" s="249">
        <v>103.05800000000001</v>
      </c>
      <c r="I111" s="250"/>
      <c r="J111" s="246"/>
      <c r="K111" s="246"/>
      <c r="L111" s="251"/>
      <c r="M111" s="252"/>
      <c r="N111" s="253"/>
      <c r="O111" s="253"/>
      <c r="P111" s="253"/>
      <c r="Q111" s="253"/>
      <c r="R111" s="253"/>
      <c r="S111" s="253"/>
      <c r="T111" s="254"/>
      <c r="U111" s="15"/>
      <c r="V111" s="15"/>
      <c r="W111" s="15"/>
      <c r="X111" s="15"/>
      <c r="Y111" s="15"/>
      <c r="Z111" s="15"/>
      <c r="AA111" s="15"/>
      <c r="AB111" s="15"/>
      <c r="AC111" s="15"/>
      <c r="AD111" s="15"/>
      <c r="AE111" s="15"/>
      <c r="AT111" s="255" t="s">
        <v>147</v>
      </c>
      <c r="AU111" s="255" t="s">
        <v>85</v>
      </c>
      <c r="AV111" s="15" t="s">
        <v>143</v>
      </c>
      <c r="AW111" s="15" t="s">
        <v>37</v>
      </c>
      <c r="AX111" s="15" t="s">
        <v>83</v>
      </c>
      <c r="AY111" s="255" t="s">
        <v>135</v>
      </c>
    </row>
    <row r="112" s="2" customFormat="1" ht="24.15" customHeight="1">
      <c r="A112" s="39"/>
      <c r="B112" s="40"/>
      <c r="C112" s="206" t="s">
        <v>102</v>
      </c>
      <c r="D112" s="206" t="s">
        <v>138</v>
      </c>
      <c r="E112" s="207" t="s">
        <v>166</v>
      </c>
      <c r="F112" s="208" t="s">
        <v>167</v>
      </c>
      <c r="G112" s="209" t="s">
        <v>141</v>
      </c>
      <c r="H112" s="210">
        <v>14.26</v>
      </c>
      <c r="I112" s="211"/>
      <c r="J112" s="212">
        <f>ROUND(I112*H112,2)</f>
        <v>0</v>
      </c>
      <c r="K112" s="208" t="s">
        <v>142</v>
      </c>
      <c r="L112" s="45"/>
      <c r="M112" s="213" t="s">
        <v>19</v>
      </c>
      <c r="N112" s="214" t="s">
        <v>46</v>
      </c>
      <c r="O112" s="85"/>
      <c r="P112" s="215">
        <f>O112*H112</f>
        <v>0</v>
      </c>
      <c r="Q112" s="215">
        <v>0</v>
      </c>
      <c r="R112" s="215">
        <f>Q112*H112</f>
        <v>0</v>
      </c>
      <c r="S112" s="215">
        <v>0.035000000000000003</v>
      </c>
      <c r="T112" s="216">
        <f>S112*H112</f>
        <v>0.49910000000000004</v>
      </c>
      <c r="U112" s="39"/>
      <c r="V112" s="39"/>
      <c r="W112" s="39"/>
      <c r="X112" s="39"/>
      <c r="Y112" s="39"/>
      <c r="Z112" s="39"/>
      <c r="AA112" s="39"/>
      <c r="AB112" s="39"/>
      <c r="AC112" s="39"/>
      <c r="AD112" s="39"/>
      <c r="AE112" s="39"/>
      <c r="AR112" s="217" t="s">
        <v>143</v>
      </c>
      <c r="AT112" s="217" t="s">
        <v>138</v>
      </c>
      <c r="AU112" s="217" t="s">
        <v>85</v>
      </c>
      <c r="AY112" s="18" t="s">
        <v>135</v>
      </c>
      <c r="BE112" s="218">
        <f>IF(N112="základní",J112,0)</f>
        <v>0</v>
      </c>
      <c r="BF112" s="218">
        <f>IF(N112="snížená",J112,0)</f>
        <v>0</v>
      </c>
      <c r="BG112" s="218">
        <f>IF(N112="zákl. přenesená",J112,0)</f>
        <v>0</v>
      </c>
      <c r="BH112" s="218">
        <f>IF(N112="sníž. přenesená",J112,0)</f>
        <v>0</v>
      </c>
      <c r="BI112" s="218">
        <f>IF(N112="nulová",J112,0)</f>
        <v>0</v>
      </c>
      <c r="BJ112" s="18" t="s">
        <v>83</v>
      </c>
      <c r="BK112" s="218">
        <f>ROUND(I112*H112,2)</f>
        <v>0</v>
      </c>
      <c r="BL112" s="18" t="s">
        <v>143</v>
      </c>
      <c r="BM112" s="217" t="s">
        <v>168</v>
      </c>
    </row>
    <row r="113" s="2" customFormat="1">
      <c r="A113" s="39"/>
      <c r="B113" s="40"/>
      <c r="C113" s="41"/>
      <c r="D113" s="219" t="s">
        <v>145</v>
      </c>
      <c r="E113" s="41"/>
      <c r="F113" s="220" t="s">
        <v>169</v>
      </c>
      <c r="G113" s="41"/>
      <c r="H113" s="41"/>
      <c r="I113" s="221"/>
      <c r="J113" s="41"/>
      <c r="K113" s="41"/>
      <c r="L113" s="45"/>
      <c r="M113" s="222"/>
      <c r="N113" s="223"/>
      <c r="O113" s="85"/>
      <c r="P113" s="85"/>
      <c r="Q113" s="85"/>
      <c r="R113" s="85"/>
      <c r="S113" s="85"/>
      <c r="T113" s="86"/>
      <c r="U113" s="39"/>
      <c r="V113" s="39"/>
      <c r="W113" s="39"/>
      <c r="X113" s="39"/>
      <c r="Y113" s="39"/>
      <c r="Z113" s="39"/>
      <c r="AA113" s="39"/>
      <c r="AB113" s="39"/>
      <c r="AC113" s="39"/>
      <c r="AD113" s="39"/>
      <c r="AE113" s="39"/>
      <c r="AT113" s="18" t="s">
        <v>145</v>
      </c>
      <c r="AU113" s="18" t="s">
        <v>85</v>
      </c>
    </row>
    <row r="114" s="13" customFormat="1">
      <c r="A114" s="13"/>
      <c r="B114" s="224"/>
      <c r="C114" s="225"/>
      <c r="D114" s="219" t="s">
        <v>147</v>
      </c>
      <c r="E114" s="226" t="s">
        <v>19</v>
      </c>
      <c r="F114" s="227" t="s">
        <v>170</v>
      </c>
      <c r="G114" s="225"/>
      <c r="H114" s="226" t="s">
        <v>19</v>
      </c>
      <c r="I114" s="228"/>
      <c r="J114" s="225"/>
      <c r="K114" s="225"/>
      <c r="L114" s="229"/>
      <c r="M114" s="230"/>
      <c r="N114" s="231"/>
      <c r="O114" s="231"/>
      <c r="P114" s="231"/>
      <c r="Q114" s="231"/>
      <c r="R114" s="231"/>
      <c r="S114" s="231"/>
      <c r="T114" s="232"/>
      <c r="U114" s="13"/>
      <c r="V114" s="13"/>
      <c r="W114" s="13"/>
      <c r="X114" s="13"/>
      <c r="Y114" s="13"/>
      <c r="Z114" s="13"/>
      <c r="AA114" s="13"/>
      <c r="AB114" s="13"/>
      <c r="AC114" s="13"/>
      <c r="AD114" s="13"/>
      <c r="AE114" s="13"/>
      <c r="AT114" s="233" t="s">
        <v>147</v>
      </c>
      <c r="AU114" s="233" t="s">
        <v>85</v>
      </c>
      <c r="AV114" s="13" t="s">
        <v>83</v>
      </c>
      <c r="AW114" s="13" t="s">
        <v>37</v>
      </c>
      <c r="AX114" s="13" t="s">
        <v>75</v>
      </c>
      <c r="AY114" s="233" t="s">
        <v>135</v>
      </c>
    </row>
    <row r="115" s="14" customFormat="1">
      <c r="A115" s="14"/>
      <c r="B115" s="234"/>
      <c r="C115" s="235"/>
      <c r="D115" s="219" t="s">
        <v>147</v>
      </c>
      <c r="E115" s="236" t="s">
        <v>19</v>
      </c>
      <c r="F115" s="237" t="s">
        <v>171</v>
      </c>
      <c r="G115" s="235"/>
      <c r="H115" s="238">
        <v>14.26</v>
      </c>
      <c r="I115" s="239"/>
      <c r="J115" s="235"/>
      <c r="K115" s="235"/>
      <c r="L115" s="240"/>
      <c r="M115" s="241"/>
      <c r="N115" s="242"/>
      <c r="O115" s="242"/>
      <c r="P115" s="242"/>
      <c r="Q115" s="242"/>
      <c r="R115" s="242"/>
      <c r="S115" s="242"/>
      <c r="T115" s="243"/>
      <c r="U115" s="14"/>
      <c r="V115" s="14"/>
      <c r="W115" s="14"/>
      <c r="X115" s="14"/>
      <c r="Y115" s="14"/>
      <c r="Z115" s="14"/>
      <c r="AA115" s="14"/>
      <c r="AB115" s="14"/>
      <c r="AC115" s="14"/>
      <c r="AD115" s="14"/>
      <c r="AE115" s="14"/>
      <c r="AT115" s="244" t="s">
        <v>147</v>
      </c>
      <c r="AU115" s="244" t="s">
        <v>85</v>
      </c>
      <c r="AV115" s="14" t="s">
        <v>85</v>
      </c>
      <c r="AW115" s="14" t="s">
        <v>37</v>
      </c>
      <c r="AX115" s="14" t="s">
        <v>83</v>
      </c>
      <c r="AY115" s="244" t="s">
        <v>135</v>
      </c>
    </row>
    <row r="116" s="2" customFormat="1" ht="24.15" customHeight="1">
      <c r="A116" s="39"/>
      <c r="B116" s="40"/>
      <c r="C116" s="206" t="s">
        <v>143</v>
      </c>
      <c r="D116" s="206" t="s">
        <v>138</v>
      </c>
      <c r="E116" s="207" t="s">
        <v>172</v>
      </c>
      <c r="F116" s="208" t="s">
        <v>173</v>
      </c>
      <c r="G116" s="209" t="s">
        <v>141</v>
      </c>
      <c r="H116" s="210">
        <v>6.5999999999999996</v>
      </c>
      <c r="I116" s="211"/>
      <c r="J116" s="212">
        <f>ROUND(I116*H116,2)</f>
        <v>0</v>
      </c>
      <c r="K116" s="208" t="s">
        <v>142</v>
      </c>
      <c r="L116" s="45"/>
      <c r="M116" s="213" t="s">
        <v>19</v>
      </c>
      <c r="N116" s="214" t="s">
        <v>46</v>
      </c>
      <c r="O116" s="85"/>
      <c r="P116" s="215">
        <f>O116*H116</f>
        <v>0</v>
      </c>
      <c r="Q116" s="215">
        <v>0</v>
      </c>
      <c r="R116" s="215">
        <f>Q116*H116</f>
        <v>0</v>
      </c>
      <c r="S116" s="215">
        <v>0.087999999999999995</v>
      </c>
      <c r="T116" s="216">
        <f>S116*H116</f>
        <v>0.58079999999999998</v>
      </c>
      <c r="U116" s="39"/>
      <c r="V116" s="39"/>
      <c r="W116" s="39"/>
      <c r="X116" s="39"/>
      <c r="Y116" s="39"/>
      <c r="Z116" s="39"/>
      <c r="AA116" s="39"/>
      <c r="AB116" s="39"/>
      <c r="AC116" s="39"/>
      <c r="AD116" s="39"/>
      <c r="AE116" s="39"/>
      <c r="AR116" s="217" t="s">
        <v>143</v>
      </c>
      <c r="AT116" s="217" t="s">
        <v>138</v>
      </c>
      <c r="AU116" s="217" t="s">
        <v>85</v>
      </c>
      <c r="AY116" s="18" t="s">
        <v>135</v>
      </c>
      <c r="BE116" s="218">
        <f>IF(N116="základní",J116,0)</f>
        <v>0</v>
      </c>
      <c r="BF116" s="218">
        <f>IF(N116="snížená",J116,0)</f>
        <v>0</v>
      </c>
      <c r="BG116" s="218">
        <f>IF(N116="zákl. přenesená",J116,0)</f>
        <v>0</v>
      </c>
      <c r="BH116" s="218">
        <f>IF(N116="sníž. přenesená",J116,0)</f>
        <v>0</v>
      </c>
      <c r="BI116" s="218">
        <f>IF(N116="nulová",J116,0)</f>
        <v>0</v>
      </c>
      <c r="BJ116" s="18" t="s">
        <v>83</v>
      </c>
      <c r="BK116" s="218">
        <f>ROUND(I116*H116,2)</f>
        <v>0</v>
      </c>
      <c r="BL116" s="18" t="s">
        <v>143</v>
      </c>
      <c r="BM116" s="217" t="s">
        <v>174</v>
      </c>
    </row>
    <row r="117" s="2" customFormat="1">
      <c r="A117" s="39"/>
      <c r="B117" s="40"/>
      <c r="C117" s="41"/>
      <c r="D117" s="219" t="s">
        <v>145</v>
      </c>
      <c r="E117" s="41"/>
      <c r="F117" s="220" t="s">
        <v>175</v>
      </c>
      <c r="G117" s="41"/>
      <c r="H117" s="41"/>
      <c r="I117" s="221"/>
      <c r="J117" s="41"/>
      <c r="K117" s="41"/>
      <c r="L117" s="45"/>
      <c r="M117" s="222"/>
      <c r="N117" s="223"/>
      <c r="O117" s="85"/>
      <c r="P117" s="85"/>
      <c r="Q117" s="85"/>
      <c r="R117" s="85"/>
      <c r="S117" s="85"/>
      <c r="T117" s="86"/>
      <c r="U117" s="39"/>
      <c r="V117" s="39"/>
      <c r="W117" s="39"/>
      <c r="X117" s="39"/>
      <c r="Y117" s="39"/>
      <c r="Z117" s="39"/>
      <c r="AA117" s="39"/>
      <c r="AB117" s="39"/>
      <c r="AC117" s="39"/>
      <c r="AD117" s="39"/>
      <c r="AE117" s="39"/>
      <c r="AT117" s="18" t="s">
        <v>145</v>
      </c>
      <c r="AU117" s="18" t="s">
        <v>85</v>
      </c>
    </row>
    <row r="118" s="13" customFormat="1">
      <c r="A118" s="13"/>
      <c r="B118" s="224"/>
      <c r="C118" s="225"/>
      <c r="D118" s="219" t="s">
        <v>147</v>
      </c>
      <c r="E118" s="226" t="s">
        <v>19</v>
      </c>
      <c r="F118" s="227" t="s">
        <v>176</v>
      </c>
      <c r="G118" s="225"/>
      <c r="H118" s="226" t="s">
        <v>19</v>
      </c>
      <c r="I118" s="228"/>
      <c r="J118" s="225"/>
      <c r="K118" s="225"/>
      <c r="L118" s="229"/>
      <c r="M118" s="230"/>
      <c r="N118" s="231"/>
      <c r="O118" s="231"/>
      <c r="P118" s="231"/>
      <c r="Q118" s="231"/>
      <c r="R118" s="231"/>
      <c r="S118" s="231"/>
      <c r="T118" s="232"/>
      <c r="U118" s="13"/>
      <c r="V118" s="13"/>
      <c r="W118" s="13"/>
      <c r="X118" s="13"/>
      <c r="Y118" s="13"/>
      <c r="Z118" s="13"/>
      <c r="AA118" s="13"/>
      <c r="AB118" s="13"/>
      <c r="AC118" s="13"/>
      <c r="AD118" s="13"/>
      <c r="AE118" s="13"/>
      <c r="AT118" s="233" t="s">
        <v>147</v>
      </c>
      <c r="AU118" s="233" t="s">
        <v>85</v>
      </c>
      <c r="AV118" s="13" t="s">
        <v>83</v>
      </c>
      <c r="AW118" s="13" t="s">
        <v>37</v>
      </c>
      <c r="AX118" s="13" t="s">
        <v>75</v>
      </c>
      <c r="AY118" s="233" t="s">
        <v>135</v>
      </c>
    </row>
    <row r="119" s="14" customFormat="1">
      <c r="A119" s="14"/>
      <c r="B119" s="234"/>
      <c r="C119" s="235"/>
      <c r="D119" s="219" t="s">
        <v>147</v>
      </c>
      <c r="E119" s="236" t="s">
        <v>19</v>
      </c>
      <c r="F119" s="237" t="s">
        <v>177</v>
      </c>
      <c r="G119" s="235"/>
      <c r="H119" s="238">
        <v>6.5999999999999996</v>
      </c>
      <c r="I119" s="239"/>
      <c r="J119" s="235"/>
      <c r="K119" s="235"/>
      <c r="L119" s="240"/>
      <c r="M119" s="241"/>
      <c r="N119" s="242"/>
      <c r="O119" s="242"/>
      <c r="P119" s="242"/>
      <c r="Q119" s="242"/>
      <c r="R119" s="242"/>
      <c r="S119" s="242"/>
      <c r="T119" s="243"/>
      <c r="U119" s="14"/>
      <c r="V119" s="14"/>
      <c r="W119" s="14"/>
      <c r="X119" s="14"/>
      <c r="Y119" s="14"/>
      <c r="Z119" s="14"/>
      <c r="AA119" s="14"/>
      <c r="AB119" s="14"/>
      <c r="AC119" s="14"/>
      <c r="AD119" s="14"/>
      <c r="AE119" s="14"/>
      <c r="AT119" s="244" t="s">
        <v>147</v>
      </c>
      <c r="AU119" s="244" t="s">
        <v>85</v>
      </c>
      <c r="AV119" s="14" t="s">
        <v>85</v>
      </c>
      <c r="AW119" s="14" t="s">
        <v>37</v>
      </c>
      <c r="AX119" s="14" t="s">
        <v>83</v>
      </c>
      <c r="AY119" s="244" t="s">
        <v>135</v>
      </c>
    </row>
    <row r="120" s="2" customFormat="1" ht="24.15" customHeight="1">
      <c r="A120" s="39"/>
      <c r="B120" s="40"/>
      <c r="C120" s="206" t="s">
        <v>178</v>
      </c>
      <c r="D120" s="206" t="s">
        <v>138</v>
      </c>
      <c r="E120" s="207" t="s">
        <v>179</v>
      </c>
      <c r="F120" s="208" t="s">
        <v>180</v>
      </c>
      <c r="G120" s="209" t="s">
        <v>141</v>
      </c>
      <c r="H120" s="210">
        <v>22.457999999999998</v>
      </c>
      <c r="I120" s="211"/>
      <c r="J120" s="212">
        <f>ROUND(I120*H120,2)</f>
        <v>0</v>
      </c>
      <c r="K120" s="208" t="s">
        <v>142</v>
      </c>
      <c r="L120" s="45"/>
      <c r="M120" s="213" t="s">
        <v>19</v>
      </c>
      <c r="N120" s="214" t="s">
        <v>46</v>
      </c>
      <c r="O120" s="85"/>
      <c r="P120" s="215">
        <f>O120*H120</f>
        <v>0</v>
      </c>
      <c r="Q120" s="215">
        <v>0</v>
      </c>
      <c r="R120" s="215">
        <f>Q120*H120</f>
        <v>0</v>
      </c>
      <c r="S120" s="215">
        <v>0.075999999999999998</v>
      </c>
      <c r="T120" s="216">
        <f>S120*H120</f>
        <v>1.7068079999999999</v>
      </c>
      <c r="U120" s="39"/>
      <c r="V120" s="39"/>
      <c r="W120" s="39"/>
      <c r="X120" s="39"/>
      <c r="Y120" s="39"/>
      <c r="Z120" s="39"/>
      <c r="AA120" s="39"/>
      <c r="AB120" s="39"/>
      <c r="AC120" s="39"/>
      <c r="AD120" s="39"/>
      <c r="AE120" s="39"/>
      <c r="AR120" s="217" t="s">
        <v>143</v>
      </c>
      <c r="AT120" s="217" t="s">
        <v>138</v>
      </c>
      <c r="AU120" s="217" t="s">
        <v>85</v>
      </c>
      <c r="AY120" s="18" t="s">
        <v>135</v>
      </c>
      <c r="BE120" s="218">
        <f>IF(N120="základní",J120,0)</f>
        <v>0</v>
      </c>
      <c r="BF120" s="218">
        <f>IF(N120="snížená",J120,0)</f>
        <v>0</v>
      </c>
      <c r="BG120" s="218">
        <f>IF(N120="zákl. přenesená",J120,0)</f>
        <v>0</v>
      </c>
      <c r="BH120" s="218">
        <f>IF(N120="sníž. přenesená",J120,0)</f>
        <v>0</v>
      </c>
      <c r="BI120" s="218">
        <f>IF(N120="nulová",J120,0)</f>
        <v>0</v>
      </c>
      <c r="BJ120" s="18" t="s">
        <v>83</v>
      </c>
      <c r="BK120" s="218">
        <f>ROUND(I120*H120,2)</f>
        <v>0</v>
      </c>
      <c r="BL120" s="18" t="s">
        <v>143</v>
      </c>
      <c r="BM120" s="217" t="s">
        <v>181</v>
      </c>
    </row>
    <row r="121" s="2" customFormat="1">
      <c r="A121" s="39"/>
      <c r="B121" s="40"/>
      <c r="C121" s="41"/>
      <c r="D121" s="219" t="s">
        <v>145</v>
      </c>
      <c r="E121" s="41"/>
      <c r="F121" s="220" t="s">
        <v>182</v>
      </c>
      <c r="G121" s="41"/>
      <c r="H121" s="41"/>
      <c r="I121" s="221"/>
      <c r="J121" s="41"/>
      <c r="K121" s="41"/>
      <c r="L121" s="45"/>
      <c r="M121" s="222"/>
      <c r="N121" s="223"/>
      <c r="O121" s="85"/>
      <c r="P121" s="85"/>
      <c r="Q121" s="85"/>
      <c r="R121" s="85"/>
      <c r="S121" s="85"/>
      <c r="T121" s="86"/>
      <c r="U121" s="39"/>
      <c r="V121" s="39"/>
      <c r="W121" s="39"/>
      <c r="X121" s="39"/>
      <c r="Y121" s="39"/>
      <c r="Z121" s="39"/>
      <c r="AA121" s="39"/>
      <c r="AB121" s="39"/>
      <c r="AC121" s="39"/>
      <c r="AD121" s="39"/>
      <c r="AE121" s="39"/>
      <c r="AT121" s="18" t="s">
        <v>145</v>
      </c>
      <c r="AU121" s="18" t="s">
        <v>85</v>
      </c>
    </row>
    <row r="122" s="13" customFormat="1">
      <c r="A122" s="13"/>
      <c r="B122" s="224"/>
      <c r="C122" s="225"/>
      <c r="D122" s="219" t="s">
        <v>147</v>
      </c>
      <c r="E122" s="226" t="s">
        <v>19</v>
      </c>
      <c r="F122" s="227" t="s">
        <v>183</v>
      </c>
      <c r="G122" s="225"/>
      <c r="H122" s="226" t="s">
        <v>19</v>
      </c>
      <c r="I122" s="228"/>
      <c r="J122" s="225"/>
      <c r="K122" s="225"/>
      <c r="L122" s="229"/>
      <c r="M122" s="230"/>
      <c r="N122" s="231"/>
      <c r="O122" s="231"/>
      <c r="P122" s="231"/>
      <c r="Q122" s="231"/>
      <c r="R122" s="231"/>
      <c r="S122" s="231"/>
      <c r="T122" s="232"/>
      <c r="U122" s="13"/>
      <c r="V122" s="13"/>
      <c r="W122" s="13"/>
      <c r="X122" s="13"/>
      <c r="Y122" s="13"/>
      <c r="Z122" s="13"/>
      <c r="AA122" s="13"/>
      <c r="AB122" s="13"/>
      <c r="AC122" s="13"/>
      <c r="AD122" s="13"/>
      <c r="AE122" s="13"/>
      <c r="AT122" s="233" t="s">
        <v>147</v>
      </c>
      <c r="AU122" s="233" t="s">
        <v>85</v>
      </c>
      <c r="AV122" s="13" t="s">
        <v>83</v>
      </c>
      <c r="AW122" s="13" t="s">
        <v>37</v>
      </c>
      <c r="AX122" s="13" t="s">
        <v>75</v>
      </c>
      <c r="AY122" s="233" t="s">
        <v>135</v>
      </c>
    </row>
    <row r="123" s="14" customFormat="1">
      <c r="A123" s="14"/>
      <c r="B123" s="234"/>
      <c r="C123" s="235"/>
      <c r="D123" s="219" t="s">
        <v>147</v>
      </c>
      <c r="E123" s="236" t="s">
        <v>19</v>
      </c>
      <c r="F123" s="237" t="s">
        <v>184</v>
      </c>
      <c r="G123" s="235"/>
      <c r="H123" s="238">
        <v>2.1669999999999998</v>
      </c>
      <c r="I123" s="239"/>
      <c r="J123" s="235"/>
      <c r="K123" s="235"/>
      <c r="L123" s="240"/>
      <c r="M123" s="241"/>
      <c r="N123" s="242"/>
      <c r="O123" s="242"/>
      <c r="P123" s="242"/>
      <c r="Q123" s="242"/>
      <c r="R123" s="242"/>
      <c r="S123" s="242"/>
      <c r="T123" s="243"/>
      <c r="U123" s="14"/>
      <c r="V123" s="14"/>
      <c r="W123" s="14"/>
      <c r="X123" s="14"/>
      <c r="Y123" s="14"/>
      <c r="Z123" s="14"/>
      <c r="AA123" s="14"/>
      <c r="AB123" s="14"/>
      <c r="AC123" s="14"/>
      <c r="AD123" s="14"/>
      <c r="AE123" s="14"/>
      <c r="AT123" s="244" t="s">
        <v>147</v>
      </c>
      <c r="AU123" s="244" t="s">
        <v>85</v>
      </c>
      <c r="AV123" s="14" t="s">
        <v>85</v>
      </c>
      <c r="AW123" s="14" t="s">
        <v>37</v>
      </c>
      <c r="AX123" s="14" t="s">
        <v>75</v>
      </c>
      <c r="AY123" s="244" t="s">
        <v>135</v>
      </c>
    </row>
    <row r="124" s="14" customFormat="1">
      <c r="A124" s="14"/>
      <c r="B124" s="234"/>
      <c r="C124" s="235"/>
      <c r="D124" s="219" t="s">
        <v>147</v>
      </c>
      <c r="E124" s="236" t="s">
        <v>19</v>
      </c>
      <c r="F124" s="237" t="s">
        <v>185</v>
      </c>
      <c r="G124" s="235"/>
      <c r="H124" s="238">
        <v>1.7729999999999999</v>
      </c>
      <c r="I124" s="239"/>
      <c r="J124" s="235"/>
      <c r="K124" s="235"/>
      <c r="L124" s="240"/>
      <c r="M124" s="241"/>
      <c r="N124" s="242"/>
      <c r="O124" s="242"/>
      <c r="P124" s="242"/>
      <c r="Q124" s="242"/>
      <c r="R124" s="242"/>
      <c r="S124" s="242"/>
      <c r="T124" s="243"/>
      <c r="U124" s="14"/>
      <c r="V124" s="14"/>
      <c r="W124" s="14"/>
      <c r="X124" s="14"/>
      <c r="Y124" s="14"/>
      <c r="Z124" s="14"/>
      <c r="AA124" s="14"/>
      <c r="AB124" s="14"/>
      <c r="AC124" s="14"/>
      <c r="AD124" s="14"/>
      <c r="AE124" s="14"/>
      <c r="AT124" s="244" t="s">
        <v>147</v>
      </c>
      <c r="AU124" s="244" t="s">
        <v>85</v>
      </c>
      <c r="AV124" s="14" t="s">
        <v>85</v>
      </c>
      <c r="AW124" s="14" t="s">
        <v>37</v>
      </c>
      <c r="AX124" s="14" t="s">
        <v>75</v>
      </c>
      <c r="AY124" s="244" t="s">
        <v>135</v>
      </c>
    </row>
    <row r="125" s="14" customFormat="1">
      <c r="A125" s="14"/>
      <c r="B125" s="234"/>
      <c r="C125" s="235"/>
      <c r="D125" s="219" t="s">
        <v>147</v>
      </c>
      <c r="E125" s="236" t="s">
        <v>19</v>
      </c>
      <c r="F125" s="237" t="s">
        <v>186</v>
      </c>
      <c r="G125" s="235"/>
      <c r="H125" s="238">
        <v>17.335999999999999</v>
      </c>
      <c r="I125" s="239"/>
      <c r="J125" s="235"/>
      <c r="K125" s="235"/>
      <c r="L125" s="240"/>
      <c r="M125" s="241"/>
      <c r="N125" s="242"/>
      <c r="O125" s="242"/>
      <c r="P125" s="242"/>
      <c r="Q125" s="242"/>
      <c r="R125" s="242"/>
      <c r="S125" s="242"/>
      <c r="T125" s="243"/>
      <c r="U125" s="14"/>
      <c r="V125" s="14"/>
      <c r="W125" s="14"/>
      <c r="X125" s="14"/>
      <c r="Y125" s="14"/>
      <c r="Z125" s="14"/>
      <c r="AA125" s="14"/>
      <c r="AB125" s="14"/>
      <c r="AC125" s="14"/>
      <c r="AD125" s="14"/>
      <c r="AE125" s="14"/>
      <c r="AT125" s="244" t="s">
        <v>147</v>
      </c>
      <c r="AU125" s="244" t="s">
        <v>85</v>
      </c>
      <c r="AV125" s="14" t="s">
        <v>85</v>
      </c>
      <c r="AW125" s="14" t="s">
        <v>37</v>
      </c>
      <c r="AX125" s="14" t="s">
        <v>75</v>
      </c>
      <c r="AY125" s="244" t="s">
        <v>135</v>
      </c>
    </row>
    <row r="126" s="14" customFormat="1">
      <c r="A126" s="14"/>
      <c r="B126" s="234"/>
      <c r="C126" s="235"/>
      <c r="D126" s="219" t="s">
        <v>147</v>
      </c>
      <c r="E126" s="236" t="s">
        <v>19</v>
      </c>
      <c r="F126" s="237" t="s">
        <v>187</v>
      </c>
      <c r="G126" s="235"/>
      <c r="H126" s="238">
        <v>1.1819999999999999</v>
      </c>
      <c r="I126" s="239"/>
      <c r="J126" s="235"/>
      <c r="K126" s="235"/>
      <c r="L126" s="240"/>
      <c r="M126" s="241"/>
      <c r="N126" s="242"/>
      <c r="O126" s="242"/>
      <c r="P126" s="242"/>
      <c r="Q126" s="242"/>
      <c r="R126" s="242"/>
      <c r="S126" s="242"/>
      <c r="T126" s="243"/>
      <c r="U126" s="14"/>
      <c r="V126" s="14"/>
      <c r="W126" s="14"/>
      <c r="X126" s="14"/>
      <c r="Y126" s="14"/>
      <c r="Z126" s="14"/>
      <c r="AA126" s="14"/>
      <c r="AB126" s="14"/>
      <c r="AC126" s="14"/>
      <c r="AD126" s="14"/>
      <c r="AE126" s="14"/>
      <c r="AT126" s="244" t="s">
        <v>147</v>
      </c>
      <c r="AU126" s="244" t="s">
        <v>85</v>
      </c>
      <c r="AV126" s="14" t="s">
        <v>85</v>
      </c>
      <c r="AW126" s="14" t="s">
        <v>37</v>
      </c>
      <c r="AX126" s="14" t="s">
        <v>75</v>
      </c>
      <c r="AY126" s="244" t="s">
        <v>135</v>
      </c>
    </row>
    <row r="127" s="15" customFormat="1">
      <c r="A127" s="15"/>
      <c r="B127" s="245"/>
      <c r="C127" s="246"/>
      <c r="D127" s="219" t="s">
        <v>147</v>
      </c>
      <c r="E127" s="247" t="s">
        <v>19</v>
      </c>
      <c r="F127" s="248" t="s">
        <v>153</v>
      </c>
      <c r="G127" s="246"/>
      <c r="H127" s="249">
        <v>22.457999999999998</v>
      </c>
      <c r="I127" s="250"/>
      <c r="J127" s="246"/>
      <c r="K127" s="246"/>
      <c r="L127" s="251"/>
      <c r="M127" s="252"/>
      <c r="N127" s="253"/>
      <c r="O127" s="253"/>
      <c r="P127" s="253"/>
      <c r="Q127" s="253"/>
      <c r="R127" s="253"/>
      <c r="S127" s="253"/>
      <c r="T127" s="254"/>
      <c r="U127" s="15"/>
      <c r="V127" s="15"/>
      <c r="W127" s="15"/>
      <c r="X127" s="15"/>
      <c r="Y127" s="15"/>
      <c r="Z127" s="15"/>
      <c r="AA127" s="15"/>
      <c r="AB127" s="15"/>
      <c r="AC127" s="15"/>
      <c r="AD127" s="15"/>
      <c r="AE127" s="15"/>
      <c r="AT127" s="255" t="s">
        <v>147</v>
      </c>
      <c r="AU127" s="255" t="s">
        <v>85</v>
      </c>
      <c r="AV127" s="15" t="s">
        <v>143</v>
      </c>
      <c r="AW127" s="15" t="s">
        <v>37</v>
      </c>
      <c r="AX127" s="15" t="s">
        <v>83</v>
      </c>
      <c r="AY127" s="255" t="s">
        <v>135</v>
      </c>
    </row>
    <row r="128" s="2" customFormat="1" ht="14.4" customHeight="1">
      <c r="A128" s="39"/>
      <c r="B128" s="40"/>
      <c r="C128" s="206" t="s">
        <v>188</v>
      </c>
      <c r="D128" s="206" t="s">
        <v>138</v>
      </c>
      <c r="E128" s="207" t="s">
        <v>189</v>
      </c>
      <c r="F128" s="208" t="s">
        <v>190</v>
      </c>
      <c r="G128" s="209" t="s">
        <v>141</v>
      </c>
      <c r="H128" s="210">
        <v>1.3049999999999999</v>
      </c>
      <c r="I128" s="211"/>
      <c r="J128" s="212">
        <f>ROUND(I128*H128,2)</f>
        <v>0</v>
      </c>
      <c r="K128" s="208" t="s">
        <v>142</v>
      </c>
      <c r="L128" s="45"/>
      <c r="M128" s="213" t="s">
        <v>19</v>
      </c>
      <c r="N128" s="214" t="s">
        <v>46</v>
      </c>
      <c r="O128" s="85"/>
      <c r="P128" s="215">
        <f>O128*H128</f>
        <v>0</v>
      </c>
      <c r="Q128" s="215">
        <v>0</v>
      </c>
      <c r="R128" s="215">
        <f>Q128*H128</f>
        <v>0</v>
      </c>
      <c r="S128" s="215">
        <v>0.058999999999999997</v>
      </c>
      <c r="T128" s="216">
        <f>S128*H128</f>
        <v>0.076994999999999994</v>
      </c>
      <c r="U128" s="39"/>
      <c r="V128" s="39"/>
      <c r="W128" s="39"/>
      <c r="X128" s="39"/>
      <c r="Y128" s="39"/>
      <c r="Z128" s="39"/>
      <c r="AA128" s="39"/>
      <c r="AB128" s="39"/>
      <c r="AC128" s="39"/>
      <c r="AD128" s="39"/>
      <c r="AE128" s="39"/>
      <c r="AR128" s="217" t="s">
        <v>143</v>
      </c>
      <c r="AT128" s="217" t="s">
        <v>138</v>
      </c>
      <c r="AU128" s="217" t="s">
        <v>85</v>
      </c>
      <c r="AY128" s="18" t="s">
        <v>135</v>
      </c>
      <c r="BE128" s="218">
        <f>IF(N128="základní",J128,0)</f>
        <v>0</v>
      </c>
      <c r="BF128" s="218">
        <f>IF(N128="snížená",J128,0)</f>
        <v>0</v>
      </c>
      <c r="BG128" s="218">
        <f>IF(N128="zákl. přenesená",J128,0)</f>
        <v>0</v>
      </c>
      <c r="BH128" s="218">
        <f>IF(N128="sníž. přenesená",J128,0)</f>
        <v>0</v>
      </c>
      <c r="BI128" s="218">
        <f>IF(N128="nulová",J128,0)</f>
        <v>0</v>
      </c>
      <c r="BJ128" s="18" t="s">
        <v>83</v>
      </c>
      <c r="BK128" s="218">
        <f>ROUND(I128*H128,2)</f>
        <v>0</v>
      </c>
      <c r="BL128" s="18" t="s">
        <v>143</v>
      </c>
      <c r="BM128" s="217" t="s">
        <v>191</v>
      </c>
    </row>
    <row r="129" s="2" customFormat="1">
      <c r="A129" s="39"/>
      <c r="B129" s="40"/>
      <c r="C129" s="41"/>
      <c r="D129" s="219" t="s">
        <v>145</v>
      </c>
      <c r="E129" s="41"/>
      <c r="F129" s="220" t="s">
        <v>192</v>
      </c>
      <c r="G129" s="41"/>
      <c r="H129" s="41"/>
      <c r="I129" s="221"/>
      <c r="J129" s="41"/>
      <c r="K129" s="41"/>
      <c r="L129" s="45"/>
      <c r="M129" s="222"/>
      <c r="N129" s="223"/>
      <c r="O129" s="85"/>
      <c r="P129" s="85"/>
      <c r="Q129" s="85"/>
      <c r="R129" s="85"/>
      <c r="S129" s="85"/>
      <c r="T129" s="86"/>
      <c r="U129" s="39"/>
      <c r="V129" s="39"/>
      <c r="W129" s="39"/>
      <c r="X129" s="39"/>
      <c r="Y129" s="39"/>
      <c r="Z129" s="39"/>
      <c r="AA129" s="39"/>
      <c r="AB129" s="39"/>
      <c r="AC129" s="39"/>
      <c r="AD129" s="39"/>
      <c r="AE129" s="39"/>
      <c r="AT129" s="18" t="s">
        <v>145</v>
      </c>
      <c r="AU129" s="18" t="s">
        <v>85</v>
      </c>
    </row>
    <row r="130" s="13" customFormat="1">
      <c r="A130" s="13"/>
      <c r="B130" s="224"/>
      <c r="C130" s="225"/>
      <c r="D130" s="219" t="s">
        <v>147</v>
      </c>
      <c r="E130" s="226" t="s">
        <v>19</v>
      </c>
      <c r="F130" s="227" t="s">
        <v>193</v>
      </c>
      <c r="G130" s="225"/>
      <c r="H130" s="226" t="s">
        <v>19</v>
      </c>
      <c r="I130" s="228"/>
      <c r="J130" s="225"/>
      <c r="K130" s="225"/>
      <c r="L130" s="229"/>
      <c r="M130" s="230"/>
      <c r="N130" s="231"/>
      <c r="O130" s="231"/>
      <c r="P130" s="231"/>
      <c r="Q130" s="231"/>
      <c r="R130" s="231"/>
      <c r="S130" s="231"/>
      <c r="T130" s="232"/>
      <c r="U130" s="13"/>
      <c r="V130" s="13"/>
      <c r="W130" s="13"/>
      <c r="X130" s="13"/>
      <c r="Y130" s="13"/>
      <c r="Z130" s="13"/>
      <c r="AA130" s="13"/>
      <c r="AB130" s="13"/>
      <c r="AC130" s="13"/>
      <c r="AD130" s="13"/>
      <c r="AE130" s="13"/>
      <c r="AT130" s="233" t="s">
        <v>147</v>
      </c>
      <c r="AU130" s="233" t="s">
        <v>85</v>
      </c>
      <c r="AV130" s="13" t="s">
        <v>83</v>
      </c>
      <c r="AW130" s="13" t="s">
        <v>37</v>
      </c>
      <c r="AX130" s="13" t="s">
        <v>75</v>
      </c>
      <c r="AY130" s="233" t="s">
        <v>135</v>
      </c>
    </row>
    <row r="131" s="14" customFormat="1">
      <c r="A131" s="14"/>
      <c r="B131" s="234"/>
      <c r="C131" s="235"/>
      <c r="D131" s="219" t="s">
        <v>147</v>
      </c>
      <c r="E131" s="236" t="s">
        <v>19</v>
      </c>
      <c r="F131" s="237" t="s">
        <v>194</v>
      </c>
      <c r="G131" s="235"/>
      <c r="H131" s="238">
        <v>1.3049999999999999</v>
      </c>
      <c r="I131" s="239"/>
      <c r="J131" s="235"/>
      <c r="K131" s="235"/>
      <c r="L131" s="240"/>
      <c r="M131" s="241"/>
      <c r="N131" s="242"/>
      <c r="O131" s="242"/>
      <c r="P131" s="242"/>
      <c r="Q131" s="242"/>
      <c r="R131" s="242"/>
      <c r="S131" s="242"/>
      <c r="T131" s="243"/>
      <c r="U131" s="14"/>
      <c r="V131" s="14"/>
      <c r="W131" s="14"/>
      <c r="X131" s="14"/>
      <c r="Y131" s="14"/>
      <c r="Z131" s="14"/>
      <c r="AA131" s="14"/>
      <c r="AB131" s="14"/>
      <c r="AC131" s="14"/>
      <c r="AD131" s="14"/>
      <c r="AE131" s="14"/>
      <c r="AT131" s="244" t="s">
        <v>147</v>
      </c>
      <c r="AU131" s="244" t="s">
        <v>85</v>
      </c>
      <c r="AV131" s="14" t="s">
        <v>85</v>
      </c>
      <c r="AW131" s="14" t="s">
        <v>37</v>
      </c>
      <c r="AX131" s="14" t="s">
        <v>75</v>
      </c>
      <c r="AY131" s="244" t="s">
        <v>135</v>
      </c>
    </row>
    <row r="132" s="15" customFormat="1">
      <c r="A132" s="15"/>
      <c r="B132" s="245"/>
      <c r="C132" s="246"/>
      <c r="D132" s="219" t="s">
        <v>147</v>
      </c>
      <c r="E132" s="247" t="s">
        <v>19</v>
      </c>
      <c r="F132" s="248" t="s">
        <v>153</v>
      </c>
      <c r="G132" s="246"/>
      <c r="H132" s="249">
        <v>1.3049999999999999</v>
      </c>
      <c r="I132" s="250"/>
      <c r="J132" s="246"/>
      <c r="K132" s="246"/>
      <c r="L132" s="251"/>
      <c r="M132" s="252"/>
      <c r="N132" s="253"/>
      <c r="O132" s="253"/>
      <c r="P132" s="253"/>
      <c r="Q132" s="253"/>
      <c r="R132" s="253"/>
      <c r="S132" s="253"/>
      <c r="T132" s="254"/>
      <c r="U132" s="15"/>
      <c r="V132" s="15"/>
      <c r="W132" s="15"/>
      <c r="X132" s="15"/>
      <c r="Y132" s="15"/>
      <c r="Z132" s="15"/>
      <c r="AA132" s="15"/>
      <c r="AB132" s="15"/>
      <c r="AC132" s="15"/>
      <c r="AD132" s="15"/>
      <c r="AE132" s="15"/>
      <c r="AT132" s="255" t="s">
        <v>147</v>
      </c>
      <c r="AU132" s="255" t="s">
        <v>85</v>
      </c>
      <c r="AV132" s="15" t="s">
        <v>143</v>
      </c>
      <c r="AW132" s="15" t="s">
        <v>37</v>
      </c>
      <c r="AX132" s="15" t="s">
        <v>83</v>
      </c>
      <c r="AY132" s="255" t="s">
        <v>135</v>
      </c>
    </row>
    <row r="133" s="2" customFormat="1" ht="14.4" customHeight="1">
      <c r="A133" s="39"/>
      <c r="B133" s="40"/>
      <c r="C133" s="206" t="s">
        <v>195</v>
      </c>
      <c r="D133" s="206" t="s">
        <v>138</v>
      </c>
      <c r="E133" s="207" t="s">
        <v>196</v>
      </c>
      <c r="F133" s="208" t="s">
        <v>197</v>
      </c>
      <c r="G133" s="209" t="s">
        <v>141</v>
      </c>
      <c r="H133" s="210">
        <v>4.5410000000000004</v>
      </c>
      <c r="I133" s="211"/>
      <c r="J133" s="212">
        <f>ROUND(I133*H133,2)</f>
        <v>0</v>
      </c>
      <c r="K133" s="208" t="s">
        <v>142</v>
      </c>
      <c r="L133" s="45"/>
      <c r="M133" s="213" t="s">
        <v>19</v>
      </c>
      <c r="N133" s="214" t="s">
        <v>46</v>
      </c>
      <c r="O133" s="85"/>
      <c r="P133" s="215">
        <f>O133*H133</f>
        <v>0</v>
      </c>
      <c r="Q133" s="215">
        <v>0</v>
      </c>
      <c r="R133" s="215">
        <f>Q133*H133</f>
        <v>0</v>
      </c>
      <c r="S133" s="215">
        <v>0.042999999999999997</v>
      </c>
      <c r="T133" s="216">
        <f>S133*H133</f>
        <v>0.19526299999999999</v>
      </c>
      <c r="U133" s="39"/>
      <c r="V133" s="39"/>
      <c r="W133" s="39"/>
      <c r="X133" s="39"/>
      <c r="Y133" s="39"/>
      <c r="Z133" s="39"/>
      <c r="AA133" s="39"/>
      <c r="AB133" s="39"/>
      <c r="AC133" s="39"/>
      <c r="AD133" s="39"/>
      <c r="AE133" s="39"/>
      <c r="AR133" s="217" t="s">
        <v>143</v>
      </c>
      <c r="AT133" s="217" t="s">
        <v>138</v>
      </c>
      <c r="AU133" s="217" t="s">
        <v>85</v>
      </c>
      <c r="AY133" s="18" t="s">
        <v>135</v>
      </c>
      <c r="BE133" s="218">
        <f>IF(N133="základní",J133,0)</f>
        <v>0</v>
      </c>
      <c r="BF133" s="218">
        <f>IF(N133="snížená",J133,0)</f>
        <v>0</v>
      </c>
      <c r="BG133" s="218">
        <f>IF(N133="zákl. přenesená",J133,0)</f>
        <v>0</v>
      </c>
      <c r="BH133" s="218">
        <f>IF(N133="sníž. přenesená",J133,0)</f>
        <v>0</v>
      </c>
      <c r="BI133" s="218">
        <f>IF(N133="nulová",J133,0)</f>
        <v>0</v>
      </c>
      <c r="BJ133" s="18" t="s">
        <v>83</v>
      </c>
      <c r="BK133" s="218">
        <f>ROUND(I133*H133,2)</f>
        <v>0</v>
      </c>
      <c r="BL133" s="18" t="s">
        <v>143</v>
      </c>
      <c r="BM133" s="217" t="s">
        <v>198</v>
      </c>
    </row>
    <row r="134" s="2" customFormat="1">
      <c r="A134" s="39"/>
      <c r="B134" s="40"/>
      <c r="C134" s="41"/>
      <c r="D134" s="219" t="s">
        <v>145</v>
      </c>
      <c r="E134" s="41"/>
      <c r="F134" s="220" t="s">
        <v>192</v>
      </c>
      <c r="G134" s="41"/>
      <c r="H134" s="41"/>
      <c r="I134" s="221"/>
      <c r="J134" s="41"/>
      <c r="K134" s="41"/>
      <c r="L134" s="45"/>
      <c r="M134" s="222"/>
      <c r="N134" s="223"/>
      <c r="O134" s="85"/>
      <c r="P134" s="85"/>
      <c r="Q134" s="85"/>
      <c r="R134" s="85"/>
      <c r="S134" s="85"/>
      <c r="T134" s="86"/>
      <c r="U134" s="39"/>
      <c r="V134" s="39"/>
      <c r="W134" s="39"/>
      <c r="X134" s="39"/>
      <c r="Y134" s="39"/>
      <c r="Z134" s="39"/>
      <c r="AA134" s="39"/>
      <c r="AB134" s="39"/>
      <c r="AC134" s="39"/>
      <c r="AD134" s="39"/>
      <c r="AE134" s="39"/>
      <c r="AT134" s="18" t="s">
        <v>145</v>
      </c>
      <c r="AU134" s="18" t="s">
        <v>85</v>
      </c>
    </row>
    <row r="135" s="13" customFormat="1">
      <c r="A135" s="13"/>
      <c r="B135" s="224"/>
      <c r="C135" s="225"/>
      <c r="D135" s="219" t="s">
        <v>147</v>
      </c>
      <c r="E135" s="226" t="s">
        <v>19</v>
      </c>
      <c r="F135" s="227" t="s">
        <v>199</v>
      </c>
      <c r="G135" s="225"/>
      <c r="H135" s="226" t="s">
        <v>19</v>
      </c>
      <c r="I135" s="228"/>
      <c r="J135" s="225"/>
      <c r="K135" s="225"/>
      <c r="L135" s="229"/>
      <c r="M135" s="230"/>
      <c r="N135" s="231"/>
      <c r="O135" s="231"/>
      <c r="P135" s="231"/>
      <c r="Q135" s="231"/>
      <c r="R135" s="231"/>
      <c r="S135" s="231"/>
      <c r="T135" s="232"/>
      <c r="U135" s="13"/>
      <c r="V135" s="13"/>
      <c r="W135" s="13"/>
      <c r="X135" s="13"/>
      <c r="Y135" s="13"/>
      <c r="Z135" s="13"/>
      <c r="AA135" s="13"/>
      <c r="AB135" s="13"/>
      <c r="AC135" s="13"/>
      <c r="AD135" s="13"/>
      <c r="AE135" s="13"/>
      <c r="AT135" s="233" t="s">
        <v>147</v>
      </c>
      <c r="AU135" s="233" t="s">
        <v>85</v>
      </c>
      <c r="AV135" s="13" t="s">
        <v>83</v>
      </c>
      <c r="AW135" s="13" t="s">
        <v>37</v>
      </c>
      <c r="AX135" s="13" t="s">
        <v>75</v>
      </c>
      <c r="AY135" s="233" t="s">
        <v>135</v>
      </c>
    </row>
    <row r="136" s="14" customFormat="1">
      <c r="A136" s="14"/>
      <c r="B136" s="234"/>
      <c r="C136" s="235"/>
      <c r="D136" s="219" t="s">
        <v>147</v>
      </c>
      <c r="E136" s="236" t="s">
        <v>19</v>
      </c>
      <c r="F136" s="237" t="s">
        <v>200</v>
      </c>
      <c r="G136" s="235"/>
      <c r="H136" s="238">
        <v>4.5410000000000004</v>
      </c>
      <c r="I136" s="239"/>
      <c r="J136" s="235"/>
      <c r="K136" s="235"/>
      <c r="L136" s="240"/>
      <c r="M136" s="241"/>
      <c r="N136" s="242"/>
      <c r="O136" s="242"/>
      <c r="P136" s="242"/>
      <c r="Q136" s="242"/>
      <c r="R136" s="242"/>
      <c r="S136" s="242"/>
      <c r="T136" s="243"/>
      <c r="U136" s="14"/>
      <c r="V136" s="14"/>
      <c r="W136" s="14"/>
      <c r="X136" s="14"/>
      <c r="Y136" s="14"/>
      <c r="Z136" s="14"/>
      <c r="AA136" s="14"/>
      <c r="AB136" s="14"/>
      <c r="AC136" s="14"/>
      <c r="AD136" s="14"/>
      <c r="AE136" s="14"/>
      <c r="AT136" s="244" t="s">
        <v>147</v>
      </c>
      <c r="AU136" s="244" t="s">
        <v>85</v>
      </c>
      <c r="AV136" s="14" t="s">
        <v>85</v>
      </c>
      <c r="AW136" s="14" t="s">
        <v>37</v>
      </c>
      <c r="AX136" s="14" t="s">
        <v>83</v>
      </c>
      <c r="AY136" s="244" t="s">
        <v>135</v>
      </c>
    </row>
    <row r="137" s="2" customFormat="1" ht="24.15" customHeight="1">
      <c r="A137" s="39"/>
      <c r="B137" s="40"/>
      <c r="C137" s="206" t="s">
        <v>201</v>
      </c>
      <c r="D137" s="206" t="s">
        <v>138</v>
      </c>
      <c r="E137" s="207" t="s">
        <v>202</v>
      </c>
      <c r="F137" s="208" t="s">
        <v>203</v>
      </c>
      <c r="G137" s="209" t="s">
        <v>204</v>
      </c>
      <c r="H137" s="210">
        <v>3.472</v>
      </c>
      <c r="I137" s="211"/>
      <c r="J137" s="212">
        <f>ROUND(I137*H137,2)</f>
        <v>0</v>
      </c>
      <c r="K137" s="208" t="s">
        <v>142</v>
      </c>
      <c r="L137" s="45"/>
      <c r="M137" s="213" t="s">
        <v>19</v>
      </c>
      <c r="N137" s="214" t="s">
        <v>46</v>
      </c>
      <c r="O137" s="85"/>
      <c r="P137" s="215">
        <f>O137*H137</f>
        <v>0</v>
      </c>
      <c r="Q137" s="215">
        <v>0</v>
      </c>
      <c r="R137" s="215">
        <f>Q137*H137</f>
        <v>0</v>
      </c>
      <c r="S137" s="215">
        <v>1.8</v>
      </c>
      <c r="T137" s="216">
        <f>S137*H137</f>
        <v>6.2496</v>
      </c>
      <c r="U137" s="39"/>
      <c r="V137" s="39"/>
      <c r="W137" s="39"/>
      <c r="X137" s="39"/>
      <c r="Y137" s="39"/>
      <c r="Z137" s="39"/>
      <c r="AA137" s="39"/>
      <c r="AB137" s="39"/>
      <c r="AC137" s="39"/>
      <c r="AD137" s="39"/>
      <c r="AE137" s="39"/>
      <c r="AR137" s="217" t="s">
        <v>143</v>
      </c>
      <c r="AT137" s="217" t="s">
        <v>138</v>
      </c>
      <c r="AU137" s="217" t="s">
        <v>85</v>
      </c>
      <c r="AY137" s="18" t="s">
        <v>135</v>
      </c>
      <c r="BE137" s="218">
        <f>IF(N137="základní",J137,0)</f>
        <v>0</v>
      </c>
      <c r="BF137" s="218">
        <f>IF(N137="snížená",J137,0)</f>
        <v>0</v>
      </c>
      <c r="BG137" s="218">
        <f>IF(N137="zákl. přenesená",J137,0)</f>
        <v>0</v>
      </c>
      <c r="BH137" s="218">
        <f>IF(N137="sníž. přenesená",J137,0)</f>
        <v>0</v>
      </c>
      <c r="BI137" s="218">
        <f>IF(N137="nulová",J137,0)</f>
        <v>0</v>
      </c>
      <c r="BJ137" s="18" t="s">
        <v>83</v>
      </c>
      <c r="BK137" s="218">
        <f>ROUND(I137*H137,2)</f>
        <v>0</v>
      </c>
      <c r="BL137" s="18" t="s">
        <v>143</v>
      </c>
      <c r="BM137" s="217" t="s">
        <v>205</v>
      </c>
    </row>
    <row r="138" s="13" customFormat="1">
      <c r="A138" s="13"/>
      <c r="B138" s="224"/>
      <c r="C138" s="225"/>
      <c r="D138" s="219" t="s">
        <v>147</v>
      </c>
      <c r="E138" s="226" t="s">
        <v>19</v>
      </c>
      <c r="F138" s="227" t="s">
        <v>206</v>
      </c>
      <c r="G138" s="225"/>
      <c r="H138" s="226" t="s">
        <v>19</v>
      </c>
      <c r="I138" s="228"/>
      <c r="J138" s="225"/>
      <c r="K138" s="225"/>
      <c r="L138" s="229"/>
      <c r="M138" s="230"/>
      <c r="N138" s="231"/>
      <c r="O138" s="231"/>
      <c r="P138" s="231"/>
      <c r="Q138" s="231"/>
      <c r="R138" s="231"/>
      <c r="S138" s="231"/>
      <c r="T138" s="232"/>
      <c r="U138" s="13"/>
      <c r="V138" s="13"/>
      <c r="W138" s="13"/>
      <c r="X138" s="13"/>
      <c r="Y138" s="13"/>
      <c r="Z138" s="13"/>
      <c r="AA138" s="13"/>
      <c r="AB138" s="13"/>
      <c r="AC138" s="13"/>
      <c r="AD138" s="13"/>
      <c r="AE138" s="13"/>
      <c r="AT138" s="233" t="s">
        <v>147</v>
      </c>
      <c r="AU138" s="233" t="s">
        <v>85</v>
      </c>
      <c r="AV138" s="13" t="s">
        <v>83</v>
      </c>
      <c r="AW138" s="13" t="s">
        <v>37</v>
      </c>
      <c r="AX138" s="13" t="s">
        <v>75</v>
      </c>
      <c r="AY138" s="233" t="s">
        <v>135</v>
      </c>
    </row>
    <row r="139" s="14" customFormat="1">
      <c r="A139" s="14"/>
      <c r="B139" s="234"/>
      <c r="C139" s="235"/>
      <c r="D139" s="219" t="s">
        <v>147</v>
      </c>
      <c r="E139" s="236" t="s">
        <v>19</v>
      </c>
      <c r="F139" s="237" t="s">
        <v>207</v>
      </c>
      <c r="G139" s="235"/>
      <c r="H139" s="238">
        <v>0.182</v>
      </c>
      <c r="I139" s="239"/>
      <c r="J139" s="235"/>
      <c r="K139" s="235"/>
      <c r="L139" s="240"/>
      <c r="M139" s="241"/>
      <c r="N139" s="242"/>
      <c r="O139" s="242"/>
      <c r="P139" s="242"/>
      <c r="Q139" s="242"/>
      <c r="R139" s="242"/>
      <c r="S139" s="242"/>
      <c r="T139" s="243"/>
      <c r="U139" s="14"/>
      <c r="V139" s="14"/>
      <c r="W139" s="14"/>
      <c r="X139" s="14"/>
      <c r="Y139" s="14"/>
      <c r="Z139" s="14"/>
      <c r="AA139" s="14"/>
      <c r="AB139" s="14"/>
      <c r="AC139" s="14"/>
      <c r="AD139" s="14"/>
      <c r="AE139" s="14"/>
      <c r="AT139" s="244" t="s">
        <v>147</v>
      </c>
      <c r="AU139" s="244" t="s">
        <v>85</v>
      </c>
      <c r="AV139" s="14" t="s">
        <v>85</v>
      </c>
      <c r="AW139" s="14" t="s">
        <v>37</v>
      </c>
      <c r="AX139" s="14" t="s">
        <v>75</v>
      </c>
      <c r="AY139" s="244" t="s">
        <v>135</v>
      </c>
    </row>
    <row r="140" s="14" customFormat="1">
      <c r="A140" s="14"/>
      <c r="B140" s="234"/>
      <c r="C140" s="235"/>
      <c r="D140" s="219" t="s">
        <v>147</v>
      </c>
      <c r="E140" s="236" t="s">
        <v>19</v>
      </c>
      <c r="F140" s="237" t="s">
        <v>208</v>
      </c>
      <c r="G140" s="235"/>
      <c r="H140" s="238">
        <v>1.8779999999999999</v>
      </c>
      <c r="I140" s="239"/>
      <c r="J140" s="235"/>
      <c r="K140" s="235"/>
      <c r="L140" s="240"/>
      <c r="M140" s="241"/>
      <c r="N140" s="242"/>
      <c r="O140" s="242"/>
      <c r="P140" s="242"/>
      <c r="Q140" s="242"/>
      <c r="R140" s="242"/>
      <c r="S140" s="242"/>
      <c r="T140" s="243"/>
      <c r="U140" s="14"/>
      <c r="V140" s="14"/>
      <c r="W140" s="14"/>
      <c r="X140" s="14"/>
      <c r="Y140" s="14"/>
      <c r="Z140" s="14"/>
      <c r="AA140" s="14"/>
      <c r="AB140" s="14"/>
      <c r="AC140" s="14"/>
      <c r="AD140" s="14"/>
      <c r="AE140" s="14"/>
      <c r="AT140" s="244" t="s">
        <v>147</v>
      </c>
      <c r="AU140" s="244" t="s">
        <v>85</v>
      </c>
      <c r="AV140" s="14" t="s">
        <v>85</v>
      </c>
      <c r="AW140" s="14" t="s">
        <v>37</v>
      </c>
      <c r="AX140" s="14" t="s">
        <v>75</v>
      </c>
      <c r="AY140" s="244" t="s">
        <v>135</v>
      </c>
    </row>
    <row r="141" s="14" customFormat="1">
      <c r="A141" s="14"/>
      <c r="B141" s="234"/>
      <c r="C141" s="235"/>
      <c r="D141" s="219" t="s">
        <v>147</v>
      </c>
      <c r="E141" s="236" t="s">
        <v>19</v>
      </c>
      <c r="F141" s="237" t="s">
        <v>209</v>
      </c>
      <c r="G141" s="235"/>
      <c r="H141" s="238">
        <v>0.84999999999999998</v>
      </c>
      <c r="I141" s="239"/>
      <c r="J141" s="235"/>
      <c r="K141" s="235"/>
      <c r="L141" s="240"/>
      <c r="M141" s="241"/>
      <c r="N141" s="242"/>
      <c r="O141" s="242"/>
      <c r="P141" s="242"/>
      <c r="Q141" s="242"/>
      <c r="R141" s="242"/>
      <c r="S141" s="242"/>
      <c r="T141" s="243"/>
      <c r="U141" s="14"/>
      <c r="V141" s="14"/>
      <c r="W141" s="14"/>
      <c r="X141" s="14"/>
      <c r="Y141" s="14"/>
      <c r="Z141" s="14"/>
      <c r="AA141" s="14"/>
      <c r="AB141" s="14"/>
      <c r="AC141" s="14"/>
      <c r="AD141" s="14"/>
      <c r="AE141" s="14"/>
      <c r="AT141" s="244" t="s">
        <v>147</v>
      </c>
      <c r="AU141" s="244" t="s">
        <v>85</v>
      </c>
      <c r="AV141" s="14" t="s">
        <v>85</v>
      </c>
      <c r="AW141" s="14" t="s">
        <v>37</v>
      </c>
      <c r="AX141" s="14" t="s">
        <v>75</v>
      </c>
      <c r="AY141" s="244" t="s">
        <v>135</v>
      </c>
    </row>
    <row r="142" s="14" customFormat="1">
      <c r="A142" s="14"/>
      <c r="B142" s="234"/>
      <c r="C142" s="235"/>
      <c r="D142" s="219" t="s">
        <v>147</v>
      </c>
      <c r="E142" s="236" t="s">
        <v>19</v>
      </c>
      <c r="F142" s="237" t="s">
        <v>210</v>
      </c>
      <c r="G142" s="235"/>
      <c r="H142" s="238">
        <v>0.56200000000000006</v>
      </c>
      <c r="I142" s="239"/>
      <c r="J142" s="235"/>
      <c r="K142" s="235"/>
      <c r="L142" s="240"/>
      <c r="M142" s="241"/>
      <c r="N142" s="242"/>
      <c r="O142" s="242"/>
      <c r="P142" s="242"/>
      <c r="Q142" s="242"/>
      <c r="R142" s="242"/>
      <c r="S142" s="242"/>
      <c r="T142" s="243"/>
      <c r="U142" s="14"/>
      <c r="V142" s="14"/>
      <c r="W142" s="14"/>
      <c r="X142" s="14"/>
      <c r="Y142" s="14"/>
      <c r="Z142" s="14"/>
      <c r="AA142" s="14"/>
      <c r="AB142" s="14"/>
      <c r="AC142" s="14"/>
      <c r="AD142" s="14"/>
      <c r="AE142" s="14"/>
      <c r="AT142" s="244" t="s">
        <v>147</v>
      </c>
      <c r="AU142" s="244" t="s">
        <v>85</v>
      </c>
      <c r="AV142" s="14" t="s">
        <v>85</v>
      </c>
      <c r="AW142" s="14" t="s">
        <v>37</v>
      </c>
      <c r="AX142" s="14" t="s">
        <v>75</v>
      </c>
      <c r="AY142" s="244" t="s">
        <v>135</v>
      </c>
    </row>
    <row r="143" s="15" customFormat="1">
      <c r="A143" s="15"/>
      <c r="B143" s="245"/>
      <c r="C143" s="246"/>
      <c r="D143" s="219" t="s">
        <v>147</v>
      </c>
      <c r="E143" s="247" t="s">
        <v>19</v>
      </c>
      <c r="F143" s="248" t="s">
        <v>153</v>
      </c>
      <c r="G143" s="246"/>
      <c r="H143" s="249">
        <v>3.472</v>
      </c>
      <c r="I143" s="250"/>
      <c r="J143" s="246"/>
      <c r="K143" s="246"/>
      <c r="L143" s="251"/>
      <c r="M143" s="252"/>
      <c r="N143" s="253"/>
      <c r="O143" s="253"/>
      <c r="P143" s="253"/>
      <c r="Q143" s="253"/>
      <c r="R143" s="253"/>
      <c r="S143" s="253"/>
      <c r="T143" s="254"/>
      <c r="U143" s="15"/>
      <c r="V143" s="15"/>
      <c r="W143" s="15"/>
      <c r="X143" s="15"/>
      <c r="Y143" s="15"/>
      <c r="Z143" s="15"/>
      <c r="AA143" s="15"/>
      <c r="AB143" s="15"/>
      <c r="AC143" s="15"/>
      <c r="AD143" s="15"/>
      <c r="AE143" s="15"/>
      <c r="AT143" s="255" t="s">
        <v>147</v>
      </c>
      <c r="AU143" s="255" t="s">
        <v>85</v>
      </c>
      <c r="AV143" s="15" t="s">
        <v>143</v>
      </c>
      <c r="AW143" s="15" t="s">
        <v>37</v>
      </c>
      <c r="AX143" s="15" t="s">
        <v>83</v>
      </c>
      <c r="AY143" s="255" t="s">
        <v>135</v>
      </c>
    </row>
    <row r="144" s="2" customFormat="1" ht="24.15" customHeight="1">
      <c r="A144" s="39"/>
      <c r="B144" s="40"/>
      <c r="C144" s="206" t="s">
        <v>211</v>
      </c>
      <c r="D144" s="206" t="s">
        <v>138</v>
      </c>
      <c r="E144" s="207" t="s">
        <v>212</v>
      </c>
      <c r="F144" s="208" t="s">
        <v>213</v>
      </c>
      <c r="G144" s="209" t="s">
        <v>214</v>
      </c>
      <c r="H144" s="210">
        <v>12</v>
      </c>
      <c r="I144" s="211"/>
      <c r="J144" s="212">
        <f>ROUND(I144*H144,2)</f>
        <v>0</v>
      </c>
      <c r="K144" s="208" t="s">
        <v>142</v>
      </c>
      <c r="L144" s="45"/>
      <c r="M144" s="213" t="s">
        <v>19</v>
      </c>
      <c r="N144" s="214" t="s">
        <v>46</v>
      </c>
      <c r="O144" s="85"/>
      <c r="P144" s="215">
        <f>O144*H144</f>
        <v>0</v>
      </c>
      <c r="Q144" s="215">
        <v>0</v>
      </c>
      <c r="R144" s="215">
        <f>Q144*H144</f>
        <v>0</v>
      </c>
      <c r="S144" s="215">
        <v>0.014999999999999999</v>
      </c>
      <c r="T144" s="216">
        <f>S144*H144</f>
        <v>0.17999999999999999</v>
      </c>
      <c r="U144" s="39"/>
      <c r="V144" s="39"/>
      <c r="W144" s="39"/>
      <c r="X144" s="39"/>
      <c r="Y144" s="39"/>
      <c r="Z144" s="39"/>
      <c r="AA144" s="39"/>
      <c r="AB144" s="39"/>
      <c r="AC144" s="39"/>
      <c r="AD144" s="39"/>
      <c r="AE144" s="39"/>
      <c r="AR144" s="217" t="s">
        <v>143</v>
      </c>
      <c r="AT144" s="217" t="s">
        <v>138</v>
      </c>
      <c r="AU144" s="217" t="s">
        <v>85</v>
      </c>
      <c r="AY144" s="18" t="s">
        <v>135</v>
      </c>
      <c r="BE144" s="218">
        <f>IF(N144="základní",J144,0)</f>
        <v>0</v>
      </c>
      <c r="BF144" s="218">
        <f>IF(N144="snížená",J144,0)</f>
        <v>0</v>
      </c>
      <c r="BG144" s="218">
        <f>IF(N144="zákl. přenesená",J144,0)</f>
        <v>0</v>
      </c>
      <c r="BH144" s="218">
        <f>IF(N144="sníž. přenesená",J144,0)</f>
        <v>0</v>
      </c>
      <c r="BI144" s="218">
        <f>IF(N144="nulová",J144,0)</f>
        <v>0</v>
      </c>
      <c r="BJ144" s="18" t="s">
        <v>83</v>
      </c>
      <c r="BK144" s="218">
        <f>ROUND(I144*H144,2)</f>
        <v>0</v>
      </c>
      <c r="BL144" s="18" t="s">
        <v>143</v>
      </c>
      <c r="BM144" s="217" t="s">
        <v>215</v>
      </c>
    </row>
    <row r="145" s="13" customFormat="1">
      <c r="A145" s="13"/>
      <c r="B145" s="224"/>
      <c r="C145" s="225"/>
      <c r="D145" s="219" t="s">
        <v>147</v>
      </c>
      <c r="E145" s="226" t="s">
        <v>19</v>
      </c>
      <c r="F145" s="227" t="s">
        <v>216</v>
      </c>
      <c r="G145" s="225"/>
      <c r="H145" s="226" t="s">
        <v>19</v>
      </c>
      <c r="I145" s="228"/>
      <c r="J145" s="225"/>
      <c r="K145" s="225"/>
      <c r="L145" s="229"/>
      <c r="M145" s="230"/>
      <c r="N145" s="231"/>
      <c r="O145" s="231"/>
      <c r="P145" s="231"/>
      <c r="Q145" s="231"/>
      <c r="R145" s="231"/>
      <c r="S145" s="231"/>
      <c r="T145" s="232"/>
      <c r="U145" s="13"/>
      <c r="V145" s="13"/>
      <c r="W145" s="13"/>
      <c r="X145" s="13"/>
      <c r="Y145" s="13"/>
      <c r="Z145" s="13"/>
      <c r="AA145" s="13"/>
      <c r="AB145" s="13"/>
      <c r="AC145" s="13"/>
      <c r="AD145" s="13"/>
      <c r="AE145" s="13"/>
      <c r="AT145" s="233" t="s">
        <v>147</v>
      </c>
      <c r="AU145" s="233" t="s">
        <v>85</v>
      </c>
      <c r="AV145" s="13" t="s">
        <v>83</v>
      </c>
      <c r="AW145" s="13" t="s">
        <v>37</v>
      </c>
      <c r="AX145" s="13" t="s">
        <v>75</v>
      </c>
      <c r="AY145" s="233" t="s">
        <v>135</v>
      </c>
    </row>
    <row r="146" s="14" customFormat="1">
      <c r="A146" s="14"/>
      <c r="B146" s="234"/>
      <c r="C146" s="235"/>
      <c r="D146" s="219" t="s">
        <v>147</v>
      </c>
      <c r="E146" s="236" t="s">
        <v>19</v>
      </c>
      <c r="F146" s="237" t="s">
        <v>143</v>
      </c>
      <c r="G146" s="235"/>
      <c r="H146" s="238">
        <v>4</v>
      </c>
      <c r="I146" s="239"/>
      <c r="J146" s="235"/>
      <c r="K146" s="235"/>
      <c r="L146" s="240"/>
      <c r="M146" s="241"/>
      <c r="N146" s="242"/>
      <c r="O146" s="242"/>
      <c r="P146" s="242"/>
      <c r="Q146" s="242"/>
      <c r="R146" s="242"/>
      <c r="S146" s="242"/>
      <c r="T146" s="243"/>
      <c r="U146" s="14"/>
      <c r="V146" s="14"/>
      <c r="W146" s="14"/>
      <c r="X146" s="14"/>
      <c r="Y146" s="14"/>
      <c r="Z146" s="14"/>
      <c r="AA146" s="14"/>
      <c r="AB146" s="14"/>
      <c r="AC146" s="14"/>
      <c r="AD146" s="14"/>
      <c r="AE146" s="14"/>
      <c r="AT146" s="244" t="s">
        <v>147</v>
      </c>
      <c r="AU146" s="244" t="s">
        <v>85</v>
      </c>
      <c r="AV146" s="14" t="s">
        <v>85</v>
      </c>
      <c r="AW146" s="14" t="s">
        <v>37</v>
      </c>
      <c r="AX146" s="14" t="s">
        <v>75</v>
      </c>
      <c r="AY146" s="244" t="s">
        <v>135</v>
      </c>
    </row>
    <row r="147" s="13" customFormat="1">
      <c r="A147" s="13"/>
      <c r="B147" s="224"/>
      <c r="C147" s="225"/>
      <c r="D147" s="219" t="s">
        <v>147</v>
      </c>
      <c r="E147" s="226" t="s">
        <v>19</v>
      </c>
      <c r="F147" s="227" t="s">
        <v>217</v>
      </c>
      <c r="G147" s="225"/>
      <c r="H147" s="226" t="s">
        <v>19</v>
      </c>
      <c r="I147" s="228"/>
      <c r="J147" s="225"/>
      <c r="K147" s="225"/>
      <c r="L147" s="229"/>
      <c r="M147" s="230"/>
      <c r="N147" s="231"/>
      <c r="O147" s="231"/>
      <c r="P147" s="231"/>
      <c r="Q147" s="231"/>
      <c r="R147" s="231"/>
      <c r="S147" s="231"/>
      <c r="T147" s="232"/>
      <c r="U147" s="13"/>
      <c r="V147" s="13"/>
      <c r="W147" s="13"/>
      <c r="X147" s="13"/>
      <c r="Y147" s="13"/>
      <c r="Z147" s="13"/>
      <c r="AA147" s="13"/>
      <c r="AB147" s="13"/>
      <c r="AC147" s="13"/>
      <c r="AD147" s="13"/>
      <c r="AE147" s="13"/>
      <c r="AT147" s="233" t="s">
        <v>147</v>
      </c>
      <c r="AU147" s="233" t="s">
        <v>85</v>
      </c>
      <c r="AV147" s="13" t="s">
        <v>83</v>
      </c>
      <c r="AW147" s="13" t="s">
        <v>37</v>
      </c>
      <c r="AX147" s="13" t="s">
        <v>75</v>
      </c>
      <c r="AY147" s="233" t="s">
        <v>135</v>
      </c>
    </row>
    <row r="148" s="14" customFormat="1">
      <c r="A148" s="14"/>
      <c r="B148" s="234"/>
      <c r="C148" s="235"/>
      <c r="D148" s="219" t="s">
        <v>147</v>
      </c>
      <c r="E148" s="236" t="s">
        <v>19</v>
      </c>
      <c r="F148" s="237" t="s">
        <v>218</v>
      </c>
      <c r="G148" s="235"/>
      <c r="H148" s="238">
        <v>8</v>
      </c>
      <c r="I148" s="239"/>
      <c r="J148" s="235"/>
      <c r="K148" s="235"/>
      <c r="L148" s="240"/>
      <c r="M148" s="241"/>
      <c r="N148" s="242"/>
      <c r="O148" s="242"/>
      <c r="P148" s="242"/>
      <c r="Q148" s="242"/>
      <c r="R148" s="242"/>
      <c r="S148" s="242"/>
      <c r="T148" s="243"/>
      <c r="U148" s="14"/>
      <c r="V148" s="14"/>
      <c r="W148" s="14"/>
      <c r="X148" s="14"/>
      <c r="Y148" s="14"/>
      <c r="Z148" s="14"/>
      <c r="AA148" s="14"/>
      <c r="AB148" s="14"/>
      <c r="AC148" s="14"/>
      <c r="AD148" s="14"/>
      <c r="AE148" s="14"/>
      <c r="AT148" s="244" t="s">
        <v>147</v>
      </c>
      <c r="AU148" s="244" t="s">
        <v>85</v>
      </c>
      <c r="AV148" s="14" t="s">
        <v>85</v>
      </c>
      <c r="AW148" s="14" t="s">
        <v>37</v>
      </c>
      <c r="AX148" s="14" t="s">
        <v>75</v>
      </c>
      <c r="AY148" s="244" t="s">
        <v>135</v>
      </c>
    </row>
    <row r="149" s="15" customFormat="1">
      <c r="A149" s="15"/>
      <c r="B149" s="245"/>
      <c r="C149" s="246"/>
      <c r="D149" s="219" t="s">
        <v>147</v>
      </c>
      <c r="E149" s="247" t="s">
        <v>19</v>
      </c>
      <c r="F149" s="248" t="s">
        <v>153</v>
      </c>
      <c r="G149" s="246"/>
      <c r="H149" s="249">
        <v>12</v>
      </c>
      <c r="I149" s="250"/>
      <c r="J149" s="246"/>
      <c r="K149" s="246"/>
      <c r="L149" s="251"/>
      <c r="M149" s="252"/>
      <c r="N149" s="253"/>
      <c r="O149" s="253"/>
      <c r="P149" s="253"/>
      <c r="Q149" s="253"/>
      <c r="R149" s="253"/>
      <c r="S149" s="253"/>
      <c r="T149" s="254"/>
      <c r="U149" s="15"/>
      <c r="V149" s="15"/>
      <c r="W149" s="15"/>
      <c r="X149" s="15"/>
      <c r="Y149" s="15"/>
      <c r="Z149" s="15"/>
      <c r="AA149" s="15"/>
      <c r="AB149" s="15"/>
      <c r="AC149" s="15"/>
      <c r="AD149" s="15"/>
      <c r="AE149" s="15"/>
      <c r="AT149" s="255" t="s">
        <v>147</v>
      </c>
      <c r="AU149" s="255" t="s">
        <v>85</v>
      </c>
      <c r="AV149" s="15" t="s">
        <v>143</v>
      </c>
      <c r="AW149" s="15" t="s">
        <v>37</v>
      </c>
      <c r="AX149" s="15" t="s">
        <v>83</v>
      </c>
      <c r="AY149" s="255" t="s">
        <v>135</v>
      </c>
    </row>
    <row r="150" s="2" customFormat="1" ht="24.15" customHeight="1">
      <c r="A150" s="39"/>
      <c r="B150" s="40"/>
      <c r="C150" s="206" t="s">
        <v>219</v>
      </c>
      <c r="D150" s="206" t="s">
        <v>138</v>
      </c>
      <c r="E150" s="207" t="s">
        <v>220</v>
      </c>
      <c r="F150" s="208" t="s">
        <v>221</v>
      </c>
      <c r="G150" s="209" t="s">
        <v>222</v>
      </c>
      <c r="H150" s="210">
        <v>1.8</v>
      </c>
      <c r="I150" s="211"/>
      <c r="J150" s="212">
        <f>ROUND(I150*H150,2)</f>
        <v>0</v>
      </c>
      <c r="K150" s="208" t="s">
        <v>142</v>
      </c>
      <c r="L150" s="45"/>
      <c r="M150" s="213" t="s">
        <v>19</v>
      </c>
      <c r="N150" s="214" t="s">
        <v>46</v>
      </c>
      <c r="O150" s="85"/>
      <c r="P150" s="215">
        <f>O150*H150</f>
        <v>0</v>
      </c>
      <c r="Q150" s="215">
        <v>0</v>
      </c>
      <c r="R150" s="215">
        <f>Q150*H150</f>
        <v>0</v>
      </c>
      <c r="S150" s="215">
        <v>0.014999999999999999</v>
      </c>
      <c r="T150" s="216">
        <f>S150*H150</f>
        <v>0.027</v>
      </c>
      <c r="U150" s="39"/>
      <c r="V150" s="39"/>
      <c r="W150" s="39"/>
      <c r="X150" s="39"/>
      <c r="Y150" s="39"/>
      <c r="Z150" s="39"/>
      <c r="AA150" s="39"/>
      <c r="AB150" s="39"/>
      <c r="AC150" s="39"/>
      <c r="AD150" s="39"/>
      <c r="AE150" s="39"/>
      <c r="AR150" s="217" t="s">
        <v>143</v>
      </c>
      <c r="AT150" s="217" t="s">
        <v>138</v>
      </c>
      <c r="AU150" s="217" t="s">
        <v>85</v>
      </c>
      <c r="AY150" s="18" t="s">
        <v>135</v>
      </c>
      <c r="BE150" s="218">
        <f>IF(N150="základní",J150,0)</f>
        <v>0</v>
      </c>
      <c r="BF150" s="218">
        <f>IF(N150="snížená",J150,0)</f>
        <v>0</v>
      </c>
      <c r="BG150" s="218">
        <f>IF(N150="zákl. přenesená",J150,0)</f>
        <v>0</v>
      </c>
      <c r="BH150" s="218">
        <f>IF(N150="sníž. přenesená",J150,0)</f>
        <v>0</v>
      </c>
      <c r="BI150" s="218">
        <f>IF(N150="nulová",J150,0)</f>
        <v>0</v>
      </c>
      <c r="BJ150" s="18" t="s">
        <v>83</v>
      </c>
      <c r="BK150" s="218">
        <f>ROUND(I150*H150,2)</f>
        <v>0</v>
      </c>
      <c r="BL150" s="18" t="s">
        <v>143</v>
      </c>
      <c r="BM150" s="217" t="s">
        <v>223</v>
      </c>
    </row>
    <row r="151" s="13" customFormat="1">
      <c r="A151" s="13"/>
      <c r="B151" s="224"/>
      <c r="C151" s="225"/>
      <c r="D151" s="219" t="s">
        <v>147</v>
      </c>
      <c r="E151" s="226" t="s">
        <v>19</v>
      </c>
      <c r="F151" s="227" t="s">
        <v>224</v>
      </c>
      <c r="G151" s="225"/>
      <c r="H151" s="226" t="s">
        <v>19</v>
      </c>
      <c r="I151" s="228"/>
      <c r="J151" s="225"/>
      <c r="K151" s="225"/>
      <c r="L151" s="229"/>
      <c r="M151" s="230"/>
      <c r="N151" s="231"/>
      <c r="O151" s="231"/>
      <c r="P151" s="231"/>
      <c r="Q151" s="231"/>
      <c r="R151" s="231"/>
      <c r="S151" s="231"/>
      <c r="T151" s="232"/>
      <c r="U151" s="13"/>
      <c r="V151" s="13"/>
      <c r="W151" s="13"/>
      <c r="X151" s="13"/>
      <c r="Y151" s="13"/>
      <c r="Z151" s="13"/>
      <c r="AA151" s="13"/>
      <c r="AB151" s="13"/>
      <c r="AC151" s="13"/>
      <c r="AD151" s="13"/>
      <c r="AE151" s="13"/>
      <c r="AT151" s="233" t="s">
        <v>147</v>
      </c>
      <c r="AU151" s="233" t="s">
        <v>85</v>
      </c>
      <c r="AV151" s="13" t="s">
        <v>83</v>
      </c>
      <c r="AW151" s="13" t="s">
        <v>37</v>
      </c>
      <c r="AX151" s="13" t="s">
        <v>75</v>
      </c>
      <c r="AY151" s="233" t="s">
        <v>135</v>
      </c>
    </row>
    <row r="152" s="14" customFormat="1">
      <c r="A152" s="14"/>
      <c r="B152" s="234"/>
      <c r="C152" s="235"/>
      <c r="D152" s="219" t="s">
        <v>147</v>
      </c>
      <c r="E152" s="236" t="s">
        <v>19</v>
      </c>
      <c r="F152" s="237" t="s">
        <v>225</v>
      </c>
      <c r="G152" s="235"/>
      <c r="H152" s="238">
        <v>1.8</v>
      </c>
      <c r="I152" s="239"/>
      <c r="J152" s="235"/>
      <c r="K152" s="235"/>
      <c r="L152" s="240"/>
      <c r="M152" s="241"/>
      <c r="N152" s="242"/>
      <c r="O152" s="242"/>
      <c r="P152" s="242"/>
      <c r="Q152" s="242"/>
      <c r="R152" s="242"/>
      <c r="S152" s="242"/>
      <c r="T152" s="243"/>
      <c r="U152" s="14"/>
      <c r="V152" s="14"/>
      <c r="W152" s="14"/>
      <c r="X152" s="14"/>
      <c r="Y152" s="14"/>
      <c r="Z152" s="14"/>
      <c r="AA152" s="14"/>
      <c r="AB152" s="14"/>
      <c r="AC152" s="14"/>
      <c r="AD152" s="14"/>
      <c r="AE152" s="14"/>
      <c r="AT152" s="244" t="s">
        <v>147</v>
      </c>
      <c r="AU152" s="244" t="s">
        <v>85</v>
      </c>
      <c r="AV152" s="14" t="s">
        <v>85</v>
      </c>
      <c r="AW152" s="14" t="s">
        <v>37</v>
      </c>
      <c r="AX152" s="14" t="s">
        <v>83</v>
      </c>
      <c r="AY152" s="244" t="s">
        <v>135</v>
      </c>
    </row>
    <row r="153" s="2" customFormat="1" ht="24.15" customHeight="1">
      <c r="A153" s="39"/>
      <c r="B153" s="40"/>
      <c r="C153" s="206" t="s">
        <v>226</v>
      </c>
      <c r="D153" s="206" t="s">
        <v>138</v>
      </c>
      <c r="E153" s="207" t="s">
        <v>227</v>
      </c>
      <c r="F153" s="208" t="s">
        <v>228</v>
      </c>
      <c r="G153" s="209" t="s">
        <v>222</v>
      </c>
      <c r="H153" s="210">
        <v>16.550000000000001</v>
      </c>
      <c r="I153" s="211"/>
      <c r="J153" s="212">
        <f>ROUND(I153*H153,2)</f>
        <v>0</v>
      </c>
      <c r="K153" s="208" t="s">
        <v>142</v>
      </c>
      <c r="L153" s="45"/>
      <c r="M153" s="213" t="s">
        <v>19</v>
      </c>
      <c r="N153" s="214" t="s">
        <v>46</v>
      </c>
      <c r="O153" s="85"/>
      <c r="P153" s="215">
        <f>O153*H153</f>
        <v>0</v>
      </c>
      <c r="Q153" s="215">
        <v>0.04938</v>
      </c>
      <c r="R153" s="215">
        <f>Q153*H153</f>
        <v>0.81723900000000005</v>
      </c>
      <c r="S153" s="215">
        <v>0</v>
      </c>
      <c r="T153" s="216">
        <f>S153*H153</f>
        <v>0</v>
      </c>
      <c r="U153" s="39"/>
      <c r="V153" s="39"/>
      <c r="W153" s="39"/>
      <c r="X153" s="39"/>
      <c r="Y153" s="39"/>
      <c r="Z153" s="39"/>
      <c r="AA153" s="39"/>
      <c r="AB153" s="39"/>
      <c r="AC153" s="39"/>
      <c r="AD153" s="39"/>
      <c r="AE153" s="39"/>
      <c r="AR153" s="217" t="s">
        <v>143</v>
      </c>
      <c r="AT153" s="217" t="s">
        <v>138</v>
      </c>
      <c r="AU153" s="217" t="s">
        <v>85</v>
      </c>
      <c r="AY153" s="18" t="s">
        <v>135</v>
      </c>
      <c r="BE153" s="218">
        <f>IF(N153="základní",J153,0)</f>
        <v>0</v>
      </c>
      <c r="BF153" s="218">
        <f>IF(N153="snížená",J153,0)</f>
        <v>0</v>
      </c>
      <c r="BG153" s="218">
        <f>IF(N153="zákl. přenesená",J153,0)</f>
        <v>0</v>
      </c>
      <c r="BH153" s="218">
        <f>IF(N153="sníž. přenesená",J153,0)</f>
        <v>0</v>
      </c>
      <c r="BI153" s="218">
        <f>IF(N153="nulová",J153,0)</f>
        <v>0</v>
      </c>
      <c r="BJ153" s="18" t="s">
        <v>83</v>
      </c>
      <c r="BK153" s="218">
        <f>ROUND(I153*H153,2)</f>
        <v>0</v>
      </c>
      <c r="BL153" s="18" t="s">
        <v>143</v>
      </c>
      <c r="BM153" s="217" t="s">
        <v>229</v>
      </c>
    </row>
    <row r="154" s="2" customFormat="1">
      <c r="A154" s="39"/>
      <c r="B154" s="40"/>
      <c r="C154" s="41"/>
      <c r="D154" s="219" t="s">
        <v>145</v>
      </c>
      <c r="E154" s="41"/>
      <c r="F154" s="220" t="s">
        <v>230</v>
      </c>
      <c r="G154" s="41"/>
      <c r="H154" s="41"/>
      <c r="I154" s="221"/>
      <c r="J154" s="41"/>
      <c r="K154" s="41"/>
      <c r="L154" s="45"/>
      <c r="M154" s="222"/>
      <c r="N154" s="223"/>
      <c r="O154" s="85"/>
      <c r="P154" s="85"/>
      <c r="Q154" s="85"/>
      <c r="R154" s="85"/>
      <c r="S154" s="85"/>
      <c r="T154" s="86"/>
      <c r="U154" s="39"/>
      <c r="V154" s="39"/>
      <c r="W154" s="39"/>
      <c r="X154" s="39"/>
      <c r="Y154" s="39"/>
      <c r="Z154" s="39"/>
      <c r="AA154" s="39"/>
      <c r="AB154" s="39"/>
      <c r="AC154" s="39"/>
      <c r="AD154" s="39"/>
      <c r="AE154" s="39"/>
      <c r="AT154" s="18" t="s">
        <v>145</v>
      </c>
      <c r="AU154" s="18" t="s">
        <v>85</v>
      </c>
    </row>
    <row r="155" s="13" customFormat="1">
      <c r="A155" s="13"/>
      <c r="B155" s="224"/>
      <c r="C155" s="225"/>
      <c r="D155" s="219" t="s">
        <v>147</v>
      </c>
      <c r="E155" s="226" t="s">
        <v>19</v>
      </c>
      <c r="F155" s="227" t="s">
        <v>231</v>
      </c>
      <c r="G155" s="225"/>
      <c r="H155" s="226" t="s">
        <v>19</v>
      </c>
      <c r="I155" s="228"/>
      <c r="J155" s="225"/>
      <c r="K155" s="225"/>
      <c r="L155" s="229"/>
      <c r="M155" s="230"/>
      <c r="N155" s="231"/>
      <c r="O155" s="231"/>
      <c r="P155" s="231"/>
      <c r="Q155" s="231"/>
      <c r="R155" s="231"/>
      <c r="S155" s="231"/>
      <c r="T155" s="232"/>
      <c r="U155" s="13"/>
      <c r="V155" s="13"/>
      <c r="W155" s="13"/>
      <c r="X155" s="13"/>
      <c r="Y155" s="13"/>
      <c r="Z155" s="13"/>
      <c r="AA155" s="13"/>
      <c r="AB155" s="13"/>
      <c r="AC155" s="13"/>
      <c r="AD155" s="13"/>
      <c r="AE155" s="13"/>
      <c r="AT155" s="233" t="s">
        <v>147</v>
      </c>
      <c r="AU155" s="233" t="s">
        <v>85</v>
      </c>
      <c r="AV155" s="13" t="s">
        <v>83</v>
      </c>
      <c r="AW155" s="13" t="s">
        <v>37</v>
      </c>
      <c r="AX155" s="13" t="s">
        <v>75</v>
      </c>
      <c r="AY155" s="233" t="s">
        <v>135</v>
      </c>
    </row>
    <row r="156" s="14" customFormat="1">
      <c r="A156" s="14"/>
      <c r="B156" s="234"/>
      <c r="C156" s="235"/>
      <c r="D156" s="219" t="s">
        <v>147</v>
      </c>
      <c r="E156" s="236" t="s">
        <v>19</v>
      </c>
      <c r="F156" s="237" t="s">
        <v>232</v>
      </c>
      <c r="G156" s="235"/>
      <c r="H156" s="238">
        <v>8.6999999999999993</v>
      </c>
      <c r="I156" s="239"/>
      <c r="J156" s="235"/>
      <c r="K156" s="235"/>
      <c r="L156" s="240"/>
      <c r="M156" s="241"/>
      <c r="N156" s="242"/>
      <c r="O156" s="242"/>
      <c r="P156" s="242"/>
      <c r="Q156" s="242"/>
      <c r="R156" s="242"/>
      <c r="S156" s="242"/>
      <c r="T156" s="243"/>
      <c r="U156" s="14"/>
      <c r="V156" s="14"/>
      <c r="W156" s="14"/>
      <c r="X156" s="14"/>
      <c r="Y156" s="14"/>
      <c r="Z156" s="14"/>
      <c r="AA156" s="14"/>
      <c r="AB156" s="14"/>
      <c r="AC156" s="14"/>
      <c r="AD156" s="14"/>
      <c r="AE156" s="14"/>
      <c r="AT156" s="244" t="s">
        <v>147</v>
      </c>
      <c r="AU156" s="244" t="s">
        <v>85</v>
      </c>
      <c r="AV156" s="14" t="s">
        <v>85</v>
      </c>
      <c r="AW156" s="14" t="s">
        <v>37</v>
      </c>
      <c r="AX156" s="14" t="s">
        <v>75</v>
      </c>
      <c r="AY156" s="244" t="s">
        <v>135</v>
      </c>
    </row>
    <row r="157" s="13" customFormat="1">
      <c r="A157" s="13"/>
      <c r="B157" s="224"/>
      <c r="C157" s="225"/>
      <c r="D157" s="219" t="s">
        <v>147</v>
      </c>
      <c r="E157" s="226" t="s">
        <v>19</v>
      </c>
      <c r="F157" s="227" t="s">
        <v>233</v>
      </c>
      <c r="G157" s="225"/>
      <c r="H157" s="226" t="s">
        <v>19</v>
      </c>
      <c r="I157" s="228"/>
      <c r="J157" s="225"/>
      <c r="K157" s="225"/>
      <c r="L157" s="229"/>
      <c r="M157" s="230"/>
      <c r="N157" s="231"/>
      <c r="O157" s="231"/>
      <c r="P157" s="231"/>
      <c r="Q157" s="231"/>
      <c r="R157" s="231"/>
      <c r="S157" s="231"/>
      <c r="T157" s="232"/>
      <c r="U157" s="13"/>
      <c r="V157" s="13"/>
      <c r="W157" s="13"/>
      <c r="X157" s="13"/>
      <c r="Y157" s="13"/>
      <c r="Z157" s="13"/>
      <c r="AA157" s="13"/>
      <c r="AB157" s="13"/>
      <c r="AC157" s="13"/>
      <c r="AD157" s="13"/>
      <c r="AE157" s="13"/>
      <c r="AT157" s="233" t="s">
        <v>147</v>
      </c>
      <c r="AU157" s="233" t="s">
        <v>85</v>
      </c>
      <c r="AV157" s="13" t="s">
        <v>83</v>
      </c>
      <c r="AW157" s="13" t="s">
        <v>37</v>
      </c>
      <c r="AX157" s="13" t="s">
        <v>75</v>
      </c>
      <c r="AY157" s="233" t="s">
        <v>135</v>
      </c>
    </row>
    <row r="158" s="14" customFormat="1">
      <c r="A158" s="14"/>
      <c r="B158" s="234"/>
      <c r="C158" s="235"/>
      <c r="D158" s="219" t="s">
        <v>147</v>
      </c>
      <c r="E158" s="236" t="s">
        <v>19</v>
      </c>
      <c r="F158" s="237" t="s">
        <v>234</v>
      </c>
      <c r="G158" s="235"/>
      <c r="H158" s="238">
        <v>2.75</v>
      </c>
      <c r="I158" s="239"/>
      <c r="J158" s="235"/>
      <c r="K158" s="235"/>
      <c r="L158" s="240"/>
      <c r="M158" s="241"/>
      <c r="N158" s="242"/>
      <c r="O158" s="242"/>
      <c r="P158" s="242"/>
      <c r="Q158" s="242"/>
      <c r="R158" s="242"/>
      <c r="S158" s="242"/>
      <c r="T158" s="243"/>
      <c r="U158" s="14"/>
      <c r="V158" s="14"/>
      <c r="W158" s="14"/>
      <c r="X158" s="14"/>
      <c r="Y158" s="14"/>
      <c r="Z158" s="14"/>
      <c r="AA158" s="14"/>
      <c r="AB158" s="14"/>
      <c r="AC158" s="14"/>
      <c r="AD158" s="14"/>
      <c r="AE158" s="14"/>
      <c r="AT158" s="244" t="s">
        <v>147</v>
      </c>
      <c r="AU158" s="244" t="s">
        <v>85</v>
      </c>
      <c r="AV158" s="14" t="s">
        <v>85</v>
      </c>
      <c r="AW158" s="14" t="s">
        <v>37</v>
      </c>
      <c r="AX158" s="14" t="s">
        <v>75</v>
      </c>
      <c r="AY158" s="244" t="s">
        <v>135</v>
      </c>
    </row>
    <row r="159" s="13" customFormat="1">
      <c r="A159" s="13"/>
      <c r="B159" s="224"/>
      <c r="C159" s="225"/>
      <c r="D159" s="219" t="s">
        <v>147</v>
      </c>
      <c r="E159" s="226" t="s">
        <v>19</v>
      </c>
      <c r="F159" s="227" t="s">
        <v>235</v>
      </c>
      <c r="G159" s="225"/>
      <c r="H159" s="226" t="s">
        <v>19</v>
      </c>
      <c r="I159" s="228"/>
      <c r="J159" s="225"/>
      <c r="K159" s="225"/>
      <c r="L159" s="229"/>
      <c r="M159" s="230"/>
      <c r="N159" s="231"/>
      <c r="O159" s="231"/>
      <c r="P159" s="231"/>
      <c r="Q159" s="231"/>
      <c r="R159" s="231"/>
      <c r="S159" s="231"/>
      <c r="T159" s="232"/>
      <c r="U159" s="13"/>
      <c r="V159" s="13"/>
      <c r="W159" s="13"/>
      <c r="X159" s="13"/>
      <c r="Y159" s="13"/>
      <c r="Z159" s="13"/>
      <c r="AA159" s="13"/>
      <c r="AB159" s="13"/>
      <c r="AC159" s="13"/>
      <c r="AD159" s="13"/>
      <c r="AE159" s="13"/>
      <c r="AT159" s="233" t="s">
        <v>147</v>
      </c>
      <c r="AU159" s="233" t="s">
        <v>85</v>
      </c>
      <c r="AV159" s="13" t="s">
        <v>83</v>
      </c>
      <c r="AW159" s="13" t="s">
        <v>37</v>
      </c>
      <c r="AX159" s="13" t="s">
        <v>75</v>
      </c>
      <c r="AY159" s="233" t="s">
        <v>135</v>
      </c>
    </row>
    <row r="160" s="14" customFormat="1">
      <c r="A160" s="14"/>
      <c r="B160" s="234"/>
      <c r="C160" s="235"/>
      <c r="D160" s="219" t="s">
        <v>147</v>
      </c>
      <c r="E160" s="236" t="s">
        <v>19</v>
      </c>
      <c r="F160" s="237" t="s">
        <v>236</v>
      </c>
      <c r="G160" s="235"/>
      <c r="H160" s="238">
        <v>3</v>
      </c>
      <c r="I160" s="239"/>
      <c r="J160" s="235"/>
      <c r="K160" s="235"/>
      <c r="L160" s="240"/>
      <c r="M160" s="241"/>
      <c r="N160" s="242"/>
      <c r="O160" s="242"/>
      <c r="P160" s="242"/>
      <c r="Q160" s="242"/>
      <c r="R160" s="242"/>
      <c r="S160" s="242"/>
      <c r="T160" s="243"/>
      <c r="U160" s="14"/>
      <c r="V160" s="14"/>
      <c r="W160" s="14"/>
      <c r="X160" s="14"/>
      <c r="Y160" s="14"/>
      <c r="Z160" s="14"/>
      <c r="AA160" s="14"/>
      <c r="AB160" s="14"/>
      <c r="AC160" s="14"/>
      <c r="AD160" s="14"/>
      <c r="AE160" s="14"/>
      <c r="AT160" s="244" t="s">
        <v>147</v>
      </c>
      <c r="AU160" s="244" t="s">
        <v>85</v>
      </c>
      <c r="AV160" s="14" t="s">
        <v>85</v>
      </c>
      <c r="AW160" s="14" t="s">
        <v>37</v>
      </c>
      <c r="AX160" s="14" t="s">
        <v>75</v>
      </c>
      <c r="AY160" s="244" t="s">
        <v>135</v>
      </c>
    </row>
    <row r="161" s="13" customFormat="1">
      <c r="A161" s="13"/>
      <c r="B161" s="224"/>
      <c r="C161" s="225"/>
      <c r="D161" s="219" t="s">
        <v>147</v>
      </c>
      <c r="E161" s="226" t="s">
        <v>19</v>
      </c>
      <c r="F161" s="227" t="s">
        <v>237</v>
      </c>
      <c r="G161" s="225"/>
      <c r="H161" s="226" t="s">
        <v>19</v>
      </c>
      <c r="I161" s="228"/>
      <c r="J161" s="225"/>
      <c r="K161" s="225"/>
      <c r="L161" s="229"/>
      <c r="M161" s="230"/>
      <c r="N161" s="231"/>
      <c r="O161" s="231"/>
      <c r="P161" s="231"/>
      <c r="Q161" s="231"/>
      <c r="R161" s="231"/>
      <c r="S161" s="231"/>
      <c r="T161" s="232"/>
      <c r="U161" s="13"/>
      <c r="V161" s="13"/>
      <c r="W161" s="13"/>
      <c r="X161" s="13"/>
      <c r="Y161" s="13"/>
      <c r="Z161" s="13"/>
      <c r="AA161" s="13"/>
      <c r="AB161" s="13"/>
      <c r="AC161" s="13"/>
      <c r="AD161" s="13"/>
      <c r="AE161" s="13"/>
      <c r="AT161" s="233" t="s">
        <v>147</v>
      </c>
      <c r="AU161" s="233" t="s">
        <v>85</v>
      </c>
      <c r="AV161" s="13" t="s">
        <v>83</v>
      </c>
      <c r="AW161" s="13" t="s">
        <v>37</v>
      </c>
      <c r="AX161" s="13" t="s">
        <v>75</v>
      </c>
      <c r="AY161" s="233" t="s">
        <v>135</v>
      </c>
    </row>
    <row r="162" s="14" customFormat="1">
      <c r="A162" s="14"/>
      <c r="B162" s="234"/>
      <c r="C162" s="235"/>
      <c r="D162" s="219" t="s">
        <v>147</v>
      </c>
      <c r="E162" s="236" t="s">
        <v>19</v>
      </c>
      <c r="F162" s="237" t="s">
        <v>238</v>
      </c>
      <c r="G162" s="235"/>
      <c r="H162" s="238">
        <v>2.1000000000000001</v>
      </c>
      <c r="I162" s="239"/>
      <c r="J162" s="235"/>
      <c r="K162" s="235"/>
      <c r="L162" s="240"/>
      <c r="M162" s="241"/>
      <c r="N162" s="242"/>
      <c r="O162" s="242"/>
      <c r="P162" s="242"/>
      <c r="Q162" s="242"/>
      <c r="R162" s="242"/>
      <c r="S162" s="242"/>
      <c r="T162" s="243"/>
      <c r="U162" s="14"/>
      <c r="V162" s="14"/>
      <c r="W162" s="14"/>
      <c r="X162" s="14"/>
      <c r="Y162" s="14"/>
      <c r="Z162" s="14"/>
      <c r="AA162" s="14"/>
      <c r="AB162" s="14"/>
      <c r="AC162" s="14"/>
      <c r="AD162" s="14"/>
      <c r="AE162" s="14"/>
      <c r="AT162" s="244" t="s">
        <v>147</v>
      </c>
      <c r="AU162" s="244" t="s">
        <v>85</v>
      </c>
      <c r="AV162" s="14" t="s">
        <v>85</v>
      </c>
      <c r="AW162" s="14" t="s">
        <v>37</v>
      </c>
      <c r="AX162" s="14" t="s">
        <v>75</v>
      </c>
      <c r="AY162" s="244" t="s">
        <v>135</v>
      </c>
    </row>
    <row r="163" s="15" customFormat="1">
      <c r="A163" s="15"/>
      <c r="B163" s="245"/>
      <c r="C163" s="246"/>
      <c r="D163" s="219" t="s">
        <v>147</v>
      </c>
      <c r="E163" s="247" t="s">
        <v>19</v>
      </c>
      <c r="F163" s="248" t="s">
        <v>153</v>
      </c>
      <c r="G163" s="246"/>
      <c r="H163" s="249">
        <v>16.550000000000001</v>
      </c>
      <c r="I163" s="250"/>
      <c r="J163" s="246"/>
      <c r="K163" s="246"/>
      <c r="L163" s="251"/>
      <c r="M163" s="252"/>
      <c r="N163" s="253"/>
      <c r="O163" s="253"/>
      <c r="P163" s="253"/>
      <c r="Q163" s="253"/>
      <c r="R163" s="253"/>
      <c r="S163" s="253"/>
      <c r="T163" s="254"/>
      <c r="U163" s="15"/>
      <c r="V163" s="15"/>
      <c r="W163" s="15"/>
      <c r="X163" s="15"/>
      <c r="Y163" s="15"/>
      <c r="Z163" s="15"/>
      <c r="AA163" s="15"/>
      <c r="AB163" s="15"/>
      <c r="AC163" s="15"/>
      <c r="AD163" s="15"/>
      <c r="AE163" s="15"/>
      <c r="AT163" s="255" t="s">
        <v>147</v>
      </c>
      <c r="AU163" s="255" t="s">
        <v>85</v>
      </c>
      <c r="AV163" s="15" t="s">
        <v>143</v>
      </c>
      <c r="AW163" s="15" t="s">
        <v>37</v>
      </c>
      <c r="AX163" s="15" t="s">
        <v>83</v>
      </c>
      <c r="AY163" s="255" t="s">
        <v>135</v>
      </c>
    </row>
    <row r="164" s="2" customFormat="1" ht="24.15" customHeight="1">
      <c r="A164" s="39"/>
      <c r="B164" s="40"/>
      <c r="C164" s="206" t="s">
        <v>239</v>
      </c>
      <c r="D164" s="206" t="s">
        <v>138</v>
      </c>
      <c r="E164" s="207" t="s">
        <v>240</v>
      </c>
      <c r="F164" s="208" t="s">
        <v>241</v>
      </c>
      <c r="G164" s="209" t="s">
        <v>222</v>
      </c>
      <c r="H164" s="210">
        <v>33.100000000000001</v>
      </c>
      <c r="I164" s="211"/>
      <c r="J164" s="212">
        <f>ROUND(I164*H164,2)</f>
        <v>0</v>
      </c>
      <c r="K164" s="208" t="s">
        <v>142</v>
      </c>
      <c r="L164" s="45"/>
      <c r="M164" s="213" t="s">
        <v>19</v>
      </c>
      <c r="N164" s="214" t="s">
        <v>46</v>
      </c>
      <c r="O164" s="85"/>
      <c r="P164" s="215">
        <f>O164*H164</f>
        <v>0</v>
      </c>
      <c r="Q164" s="215">
        <v>0.023619999999999999</v>
      </c>
      <c r="R164" s="215">
        <f>Q164*H164</f>
        <v>0.78182200000000002</v>
      </c>
      <c r="S164" s="215">
        <v>0</v>
      </c>
      <c r="T164" s="216">
        <f>S164*H164</f>
        <v>0</v>
      </c>
      <c r="U164" s="39"/>
      <c r="V164" s="39"/>
      <c r="W164" s="39"/>
      <c r="X164" s="39"/>
      <c r="Y164" s="39"/>
      <c r="Z164" s="39"/>
      <c r="AA164" s="39"/>
      <c r="AB164" s="39"/>
      <c r="AC164" s="39"/>
      <c r="AD164" s="39"/>
      <c r="AE164" s="39"/>
      <c r="AR164" s="217" t="s">
        <v>143</v>
      </c>
      <c r="AT164" s="217" t="s">
        <v>138</v>
      </c>
      <c r="AU164" s="217" t="s">
        <v>85</v>
      </c>
      <c r="AY164" s="18" t="s">
        <v>135</v>
      </c>
      <c r="BE164" s="218">
        <f>IF(N164="základní",J164,0)</f>
        <v>0</v>
      </c>
      <c r="BF164" s="218">
        <f>IF(N164="snížená",J164,0)</f>
        <v>0</v>
      </c>
      <c r="BG164" s="218">
        <f>IF(N164="zákl. přenesená",J164,0)</f>
        <v>0</v>
      </c>
      <c r="BH164" s="218">
        <f>IF(N164="sníž. přenesená",J164,0)</f>
        <v>0</v>
      </c>
      <c r="BI164" s="218">
        <f>IF(N164="nulová",J164,0)</f>
        <v>0</v>
      </c>
      <c r="BJ164" s="18" t="s">
        <v>83</v>
      </c>
      <c r="BK164" s="218">
        <f>ROUND(I164*H164,2)</f>
        <v>0</v>
      </c>
      <c r="BL164" s="18" t="s">
        <v>143</v>
      </c>
      <c r="BM164" s="217" t="s">
        <v>242</v>
      </c>
    </row>
    <row r="165" s="13" customFormat="1">
      <c r="A165" s="13"/>
      <c r="B165" s="224"/>
      <c r="C165" s="225"/>
      <c r="D165" s="219" t="s">
        <v>147</v>
      </c>
      <c r="E165" s="226" t="s">
        <v>19</v>
      </c>
      <c r="F165" s="227" t="s">
        <v>243</v>
      </c>
      <c r="G165" s="225"/>
      <c r="H165" s="226" t="s">
        <v>19</v>
      </c>
      <c r="I165" s="228"/>
      <c r="J165" s="225"/>
      <c r="K165" s="225"/>
      <c r="L165" s="229"/>
      <c r="M165" s="230"/>
      <c r="N165" s="231"/>
      <c r="O165" s="231"/>
      <c r="P165" s="231"/>
      <c r="Q165" s="231"/>
      <c r="R165" s="231"/>
      <c r="S165" s="231"/>
      <c r="T165" s="232"/>
      <c r="U165" s="13"/>
      <c r="V165" s="13"/>
      <c r="W165" s="13"/>
      <c r="X165" s="13"/>
      <c r="Y165" s="13"/>
      <c r="Z165" s="13"/>
      <c r="AA165" s="13"/>
      <c r="AB165" s="13"/>
      <c r="AC165" s="13"/>
      <c r="AD165" s="13"/>
      <c r="AE165" s="13"/>
      <c r="AT165" s="233" t="s">
        <v>147</v>
      </c>
      <c r="AU165" s="233" t="s">
        <v>85</v>
      </c>
      <c r="AV165" s="13" t="s">
        <v>83</v>
      </c>
      <c r="AW165" s="13" t="s">
        <v>37</v>
      </c>
      <c r="AX165" s="13" t="s">
        <v>75</v>
      </c>
      <c r="AY165" s="233" t="s">
        <v>135</v>
      </c>
    </row>
    <row r="166" s="13" customFormat="1">
      <c r="A166" s="13"/>
      <c r="B166" s="224"/>
      <c r="C166" s="225"/>
      <c r="D166" s="219" t="s">
        <v>147</v>
      </c>
      <c r="E166" s="226" t="s">
        <v>19</v>
      </c>
      <c r="F166" s="227" t="s">
        <v>244</v>
      </c>
      <c r="G166" s="225"/>
      <c r="H166" s="226" t="s">
        <v>19</v>
      </c>
      <c r="I166" s="228"/>
      <c r="J166" s="225"/>
      <c r="K166" s="225"/>
      <c r="L166" s="229"/>
      <c r="M166" s="230"/>
      <c r="N166" s="231"/>
      <c r="O166" s="231"/>
      <c r="P166" s="231"/>
      <c r="Q166" s="231"/>
      <c r="R166" s="231"/>
      <c r="S166" s="231"/>
      <c r="T166" s="232"/>
      <c r="U166" s="13"/>
      <c r="V166" s="13"/>
      <c r="W166" s="13"/>
      <c r="X166" s="13"/>
      <c r="Y166" s="13"/>
      <c r="Z166" s="13"/>
      <c r="AA166" s="13"/>
      <c r="AB166" s="13"/>
      <c r="AC166" s="13"/>
      <c r="AD166" s="13"/>
      <c r="AE166" s="13"/>
      <c r="AT166" s="233" t="s">
        <v>147</v>
      </c>
      <c r="AU166" s="233" t="s">
        <v>85</v>
      </c>
      <c r="AV166" s="13" t="s">
        <v>83</v>
      </c>
      <c r="AW166" s="13" t="s">
        <v>37</v>
      </c>
      <c r="AX166" s="13" t="s">
        <v>75</v>
      </c>
      <c r="AY166" s="233" t="s">
        <v>135</v>
      </c>
    </row>
    <row r="167" s="14" customFormat="1">
      <c r="A167" s="14"/>
      <c r="B167" s="234"/>
      <c r="C167" s="235"/>
      <c r="D167" s="219" t="s">
        <v>147</v>
      </c>
      <c r="E167" s="236" t="s">
        <v>19</v>
      </c>
      <c r="F167" s="237" t="s">
        <v>245</v>
      </c>
      <c r="G167" s="235"/>
      <c r="H167" s="238">
        <v>33.100000000000001</v>
      </c>
      <c r="I167" s="239"/>
      <c r="J167" s="235"/>
      <c r="K167" s="235"/>
      <c r="L167" s="240"/>
      <c r="M167" s="241"/>
      <c r="N167" s="242"/>
      <c r="O167" s="242"/>
      <c r="P167" s="242"/>
      <c r="Q167" s="242"/>
      <c r="R167" s="242"/>
      <c r="S167" s="242"/>
      <c r="T167" s="243"/>
      <c r="U167" s="14"/>
      <c r="V167" s="14"/>
      <c r="W167" s="14"/>
      <c r="X167" s="14"/>
      <c r="Y167" s="14"/>
      <c r="Z167" s="14"/>
      <c r="AA167" s="14"/>
      <c r="AB167" s="14"/>
      <c r="AC167" s="14"/>
      <c r="AD167" s="14"/>
      <c r="AE167" s="14"/>
      <c r="AT167" s="244" t="s">
        <v>147</v>
      </c>
      <c r="AU167" s="244" t="s">
        <v>85</v>
      </c>
      <c r="AV167" s="14" t="s">
        <v>85</v>
      </c>
      <c r="AW167" s="14" t="s">
        <v>37</v>
      </c>
      <c r="AX167" s="14" t="s">
        <v>83</v>
      </c>
      <c r="AY167" s="244" t="s">
        <v>135</v>
      </c>
    </row>
    <row r="168" s="2" customFormat="1" ht="24.15" customHeight="1">
      <c r="A168" s="39"/>
      <c r="B168" s="40"/>
      <c r="C168" s="206" t="s">
        <v>8</v>
      </c>
      <c r="D168" s="206" t="s">
        <v>138</v>
      </c>
      <c r="E168" s="207" t="s">
        <v>246</v>
      </c>
      <c r="F168" s="208" t="s">
        <v>247</v>
      </c>
      <c r="G168" s="209" t="s">
        <v>222</v>
      </c>
      <c r="H168" s="210">
        <v>0.40000000000000002</v>
      </c>
      <c r="I168" s="211"/>
      <c r="J168" s="212">
        <f>ROUND(I168*H168,2)</f>
        <v>0</v>
      </c>
      <c r="K168" s="208" t="s">
        <v>142</v>
      </c>
      <c r="L168" s="45"/>
      <c r="M168" s="213" t="s">
        <v>19</v>
      </c>
      <c r="N168" s="214" t="s">
        <v>46</v>
      </c>
      <c r="O168" s="85"/>
      <c r="P168" s="215">
        <f>O168*H168</f>
        <v>0</v>
      </c>
      <c r="Q168" s="215">
        <v>0.00093000000000000005</v>
      </c>
      <c r="R168" s="215">
        <f>Q168*H168</f>
        <v>0.00037200000000000004</v>
      </c>
      <c r="S168" s="215">
        <v>0.070000000000000007</v>
      </c>
      <c r="T168" s="216">
        <f>S168*H168</f>
        <v>0.028000000000000004</v>
      </c>
      <c r="U168" s="39"/>
      <c r="V168" s="39"/>
      <c r="W168" s="39"/>
      <c r="X168" s="39"/>
      <c r="Y168" s="39"/>
      <c r="Z168" s="39"/>
      <c r="AA168" s="39"/>
      <c r="AB168" s="39"/>
      <c r="AC168" s="39"/>
      <c r="AD168" s="39"/>
      <c r="AE168" s="39"/>
      <c r="AR168" s="217" t="s">
        <v>143</v>
      </c>
      <c r="AT168" s="217" t="s">
        <v>138</v>
      </c>
      <c r="AU168" s="217" t="s">
        <v>85</v>
      </c>
      <c r="AY168" s="18" t="s">
        <v>135</v>
      </c>
      <c r="BE168" s="218">
        <f>IF(N168="základní",J168,0)</f>
        <v>0</v>
      </c>
      <c r="BF168" s="218">
        <f>IF(N168="snížená",J168,0)</f>
        <v>0</v>
      </c>
      <c r="BG168" s="218">
        <f>IF(N168="zákl. přenesená",J168,0)</f>
        <v>0</v>
      </c>
      <c r="BH168" s="218">
        <f>IF(N168="sníž. přenesená",J168,0)</f>
        <v>0</v>
      </c>
      <c r="BI168" s="218">
        <f>IF(N168="nulová",J168,0)</f>
        <v>0</v>
      </c>
      <c r="BJ168" s="18" t="s">
        <v>83</v>
      </c>
      <c r="BK168" s="218">
        <f>ROUND(I168*H168,2)</f>
        <v>0</v>
      </c>
      <c r="BL168" s="18" t="s">
        <v>143</v>
      </c>
      <c r="BM168" s="217" t="s">
        <v>248</v>
      </c>
    </row>
    <row r="169" s="2" customFormat="1">
      <c r="A169" s="39"/>
      <c r="B169" s="40"/>
      <c r="C169" s="41"/>
      <c r="D169" s="219" t="s">
        <v>145</v>
      </c>
      <c r="E169" s="41"/>
      <c r="F169" s="220" t="s">
        <v>249</v>
      </c>
      <c r="G169" s="41"/>
      <c r="H169" s="41"/>
      <c r="I169" s="221"/>
      <c r="J169" s="41"/>
      <c r="K169" s="41"/>
      <c r="L169" s="45"/>
      <c r="M169" s="222"/>
      <c r="N169" s="223"/>
      <c r="O169" s="85"/>
      <c r="P169" s="85"/>
      <c r="Q169" s="85"/>
      <c r="R169" s="85"/>
      <c r="S169" s="85"/>
      <c r="T169" s="86"/>
      <c r="U169" s="39"/>
      <c r="V169" s="39"/>
      <c r="W169" s="39"/>
      <c r="X169" s="39"/>
      <c r="Y169" s="39"/>
      <c r="Z169" s="39"/>
      <c r="AA169" s="39"/>
      <c r="AB169" s="39"/>
      <c r="AC169" s="39"/>
      <c r="AD169" s="39"/>
      <c r="AE169" s="39"/>
      <c r="AT169" s="18" t="s">
        <v>145</v>
      </c>
      <c r="AU169" s="18" t="s">
        <v>85</v>
      </c>
    </row>
    <row r="170" s="14" customFormat="1">
      <c r="A170" s="14"/>
      <c r="B170" s="234"/>
      <c r="C170" s="235"/>
      <c r="D170" s="219" t="s">
        <v>147</v>
      </c>
      <c r="E170" s="236" t="s">
        <v>19</v>
      </c>
      <c r="F170" s="237" t="s">
        <v>250</v>
      </c>
      <c r="G170" s="235"/>
      <c r="H170" s="238">
        <v>0.40000000000000002</v>
      </c>
      <c r="I170" s="239"/>
      <c r="J170" s="235"/>
      <c r="K170" s="235"/>
      <c r="L170" s="240"/>
      <c r="M170" s="241"/>
      <c r="N170" s="242"/>
      <c r="O170" s="242"/>
      <c r="P170" s="242"/>
      <c r="Q170" s="242"/>
      <c r="R170" s="242"/>
      <c r="S170" s="242"/>
      <c r="T170" s="243"/>
      <c r="U170" s="14"/>
      <c r="V170" s="14"/>
      <c r="W170" s="14"/>
      <c r="X170" s="14"/>
      <c r="Y170" s="14"/>
      <c r="Z170" s="14"/>
      <c r="AA170" s="14"/>
      <c r="AB170" s="14"/>
      <c r="AC170" s="14"/>
      <c r="AD170" s="14"/>
      <c r="AE170" s="14"/>
      <c r="AT170" s="244" t="s">
        <v>147</v>
      </c>
      <c r="AU170" s="244" t="s">
        <v>85</v>
      </c>
      <c r="AV170" s="14" t="s">
        <v>85</v>
      </c>
      <c r="AW170" s="14" t="s">
        <v>37</v>
      </c>
      <c r="AX170" s="14" t="s">
        <v>83</v>
      </c>
      <c r="AY170" s="244" t="s">
        <v>135</v>
      </c>
    </row>
    <row r="171" s="2" customFormat="1" ht="24.15" customHeight="1">
      <c r="A171" s="39"/>
      <c r="B171" s="40"/>
      <c r="C171" s="206" t="s">
        <v>251</v>
      </c>
      <c r="D171" s="206" t="s">
        <v>138</v>
      </c>
      <c r="E171" s="207" t="s">
        <v>252</v>
      </c>
      <c r="F171" s="208" t="s">
        <v>253</v>
      </c>
      <c r="G171" s="209" t="s">
        <v>141</v>
      </c>
      <c r="H171" s="210">
        <v>128.34399999999999</v>
      </c>
      <c r="I171" s="211"/>
      <c r="J171" s="212">
        <f>ROUND(I171*H171,2)</f>
        <v>0</v>
      </c>
      <c r="K171" s="208" t="s">
        <v>142</v>
      </c>
      <c r="L171" s="45"/>
      <c r="M171" s="213" t="s">
        <v>19</v>
      </c>
      <c r="N171" s="214" t="s">
        <v>46</v>
      </c>
      <c r="O171" s="85"/>
      <c r="P171" s="215">
        <f>O171*H171</f>
        <v>0</v>
      </c>
      <c r="Q171" s="215">
        <v>0</v>
      </c>
      <c r="R171" s="215">
        <f>Q171*H171</f>
        <v>0</v>
      </c>
      <c r="S171" s="215">
        <v>0.01</v>
      </c>
      <c r="T171" s="216">
        <f>S171*H171</f>
        <v>1.2834399999999999</v>
      </c>
      <c r="U171" s="39"/>
      <c r="V171" s="39"/>
      <c r="W171" s="39"/>
      <c r="X171" s="39"/>
      <c r="Y171" s="39"/>
      <c r="Z171" s="39"/>
      <c r="AA171" s="39"/>
      <c r="AB171" s="39"/>
      <c r="AC171" s="39"/>
      <c r="AD171" s="39"/>
      <c r="AE171" s="39"/>
      <c r="AR171" s="217" t="s">
        <v>251</v>
      </c>
      <c r="AT171" s="217" t="s">
        <v>138</v>
      </c>
      <c r="AU171" s="217" t="s">
        <v>85</v>
      </c>
      <c r="AY171" s="18" t="s">
        <v>135</v>
      </c>
      <c r="BE171" s="218">
        <f>IF(N171="základní",J171,0)</f>
        <v>0</v>
      </c>
      <c r="BF171" s="218">
        <f>IF(N171="snížená",J171,0)</f>
        <v>0</v>
      </c>
      <c r="BG171" s="218">
        <f>IF(N171="zákl. přenesená",J171,0)</f>
        <v>0</v>
      </c>
      <c r="BH171" s="218">
        <f>IF(N171="sníž. přenesená",J171,0)</f>
        <v>0</v>
      </c>
      <c r="BI171" s="218">
        <f>IF(N171="nulová",J171,0)</f>
        <v>0</v>
      </c>
      <c r="BJ171" s="18" t="s">
        <v>83</v>
      </c>
      <c r="BK171" s="218">
        <f>ROUND(I171*H171,2)</f>
        <v>0</v>
      </c>
      <c r="BL171" s="18" t="s">
        <v>251</v>
      </c>
      <c r="BM171" s="217" t="s">
        <v>254</v>
      </c>
    </row>
    <row r="172" s="2" customFormat="1">
      <c r="A172" s="39"/>
      <c r="B172" s="40"/>
      <c r="C172" s="41"/>
      <c r="D172" s="219" t="s">
        <v>145</v>
      </c>
      <c r="E172" s="41"/>
      <c r="F172" s="220" t="s">
        <v>255</v>
      </c>
      <c r="G172" s="41"/>
      <c r="H172" s="41"/>
      <c r="I172" s="221"/>
      <c r="J172" s="41"/>
      <c r="K172" s="41"/>
      <c r="L172" s="45"/>
      <c r="M172" s="222"/>
      <c r="N172" s="223"/>
      <c r="O172" s="85"/>
      <c r="P172" s="85"/>
      <c r="Q172" s="85"/>
      <c r="R172" s="85"/>
      <c r="S172" s="85"/>
      <c r="T172" s="86"/>
      <c r="U172" s="39"/>
      <c r="V172" s="39"/>
      <c r="W172" s="39"/>
      <c r="X172" s="39"/>
      <c r="Y172" s="39"/>
      <c r="Z172" s="39"/>
      <c r="AA172" s="39"/>
      <c r="AB172" s="39"/>
      <c r="AC172" s="39"/>
      <c r="AD172" s="39"/>
      <c r="AE172" s="39"/>
      <c r="AT172" s="18" t="s">
        <v>145</v>
      </c>
      <c r="AU172" s="18" t="s">
        <v>85</v>
      </c>
    </row>
    <row r="173" s="13" customFormat="1">
      <c r="A173" s="13"/>
      <c r="B173" s="224"/>
      <c r="C173" s="225"/>
      <c r="D173" s="219" t="s">
        <v>147</v>
      </c>
      <c r="E173" s="226" t="s">
        <v>19</v>
      </c>
      <c r="F173" s="227" t="s">
        <v>256</v>
      </c>
      <c r="G173" s="225"/>
      <c r="H173" s="226" t="s">
        <v>19</v>
      </c>
      <c r="I173" s="228"/>
      <c r="J173" s="225"/>
      <c r="K173" s="225"/>
      <c r="L173" s="229"/>
      <c r="M173" s="230"/>
      <c r="N173" s="231"/>
      <c r="O173" s="231"/>
      <c r="P173" s="231"/>
      <c r="Q173" s="231"/>
      <c r="R173" s="231"/>
      <c r="S173" s="231"/>
      <c r="T173" s="232"/>
      <c r="U173" s="13"/>
      <c r="V173" s="13"/>
      <c r="W173" s="13"/>
      <c r="X173" s="13"/>
      <c r="Y173" s="13"/>
      <c r="Z173" s="13"/>
      <c r="AA173" s="13"/>
      <c r="AB173" s="13"/>
      <c r="AC173" s="13"/>
      <c r="AD173" s="13"/>
      <c r="AE173" s="13"/>
      <c r="AT173" s="233" t="s">
        <v>147</v>
      </c>
      <c r="AU173" s="233" t="s">
        <v>85</v>
      </c>
      <c r="AV173" s="13" t="s">
        <v>83</v>
      </c>
      <c r="AW173" s="13" t="s">
        <v>37</v>
      </c>
      <c r="AX173" s="13" t="s">
        <v>75</v>
      </c>
      <c r="AY173" s="233" t="s">
        <v>135</v>
      </c>
    </row>
    <row r="174" s="14" customFormat="1">
      <c r="A174" s="14"/>
      <c r="B174" s="234"/>
      <c r="C174" s="235"/>
      <c r="D174" s="219" t="s">
        <v>147</v>
      </c>
      <c r="E174" s="236" t="s">
        <v>19</v>
      </c>
      <c r="F174" s="237" t="s">
        <v>257</v>
      </c>
      <c r="G174" s="235"/>
      <c r="H174" s="238">
        <v>59.323999999999998</v>
      </c>
      <c r="I174" s="239"/>
      <c r="J174" s="235"/>
      <c r="K174" s="235"/>
      <c r="L174" s="240"/>
      <c r="M174" s="241"/>
      <c r="N174" s="242"/>
      <c r="O174" s="242"/>
      <c r="P174" s="242"/>
      <c r="Q174" s="242"/>
      <c r="R174" s="242"/>
      <c r="S174" s="242"/>
      <c r="T174" s="243"/>
      <c r="U174" s="14"/>
      <c r="V174" s="14"/>
      <c r="W174" s="14"/>
      <c r="X174" s="14"/>
      <c r="Y174" s="14"/>
      <c r="Z174" s="14"/>
      <c r="AA174" s="14"/>
      <c r="AB174" s="14"/>
      <c r="AC174" s="14"/>
      <c r="AD174" s="14"/>
      <c r="AE174" s="14"/>
      <c r="AT174" s="244" t="s">
        <v>147</v>
      </c>
      <c r="AU174" s="244" t="s">
        <v>85</v>
      </c>
      <c r="AV174" s="14" t="s">
        <v>85</v>
      </c>
      <c r="AW174" s="14" t="s">
        <v>37</v>
      </c>
      <c r="AX174" s="14" t="s">
        <v>75</v>
      </c>
      <c r="AY174" s="244" t="s">
        <v>135</v>
      </c>
    </row>
    <row r="175" s="14" customFormat="1">
      <c r="A175" s="14"/>
      <c r="B175" s="234"/>
      <c r="C175" s="235"/>
      <c r="D175" s="219" t="s">
        <v>147</v>
      </c>
      <c r="E175" s="236" t="s">
        <v>19</v>
      </c>
      <c r="F175" s="237" t="s">
        <v>258</v>
      </c>
      <c r="G175" s="235"/>
      <c r="H175" s="238">
        <v>63.020000000000003</v>
      </c>
      <c r="I175" s="239"/>
      <c r="J175" s="235"/>
      <c r="K175" s="235"/>
      <c r="L175" s="240"/>
      <c r="M175" s="241"/>
      <c r="N175" s="242"/>
      <c r="O175" s="242"/>
      <c r="P175" s="242"/>
      <c r="Q175" s="242"/>
      <c r="R175" s="242"/>
      <c r="S175" s="242"/>
      <c r="T175" s="243"/>
      <c r="U175" s="14"/>
      <c r="V175" s="14"/>
      <c r="W175" s="14"/>
      <c r="X175" s="14"/>
      <c r="Y175" s="14"/>
      <c r="Z175" s="14"/>
      <c r="AA175" s="14"/>
      <c r="AB175" s="14"/>
      <c r="AC175" s="14"/>
      <c r="AD175" s="14"/>
      <c r="AE175" s="14"/>
      <c r="AT175" s="244" t="s">
        <v>147</v>
      </c>
      <c r="AU175" s="244" t="s">
        <v>85</v>
      </c>
      <c r="AV175" s="14" t="s">
        <v>85</v>
      </c>
      <c r="AW175" s="14" t="s">
        <v>37</v>
      </c>
      <c r="AX175" s="14" t="s">
        <v>75</v>
      </c>
      <c r="AY175" s="244" t="s">
        <v>135</v>
      </c>
    </row>
    <row r="176" s="14" customFormat="1">
      <c r="A176" s="14"/>
      <c r="B176" s="234"/>
      <c r="C176" s="235"/>
      <c r="D176" s="219" t="s">
        <v>147</v>
      </c>
      <c r="E176" s="236" t="s">
        <v>19</v>
      </c>
      <c r="F176" s="237" t="s">
        <v>259</v>
      </c>
      <c r="G176" s="235"/>
      <c r="H176" s="238">
        <v>6</v>
      </c>
      <c r="I176" s="239"/>
      <c r="J176" s="235"/>
      <c r="K176" s="235"/>
      <c r="L176" s="240"/>
      <c r="M176" s="241"/>
      <c r="N176" s="242"/>
      <c r="O176" s="242"/>
      <c r="P176" s="242"/>
      <c r="Q176" s="242"/>
      <c r="R176" s="242"/>
      <c r="S176" s="242"/>
      <c r="T176" s="243"/>
      <c r="U176" s="14"/>
      <c r="V176" s="14"/>
      <c r="W176" s="14"/>
      <c r="X176" s="14"/>
      <c r="Y176" s="14"/>
      <c r="Z176" s="14"/>
      <c r="AA176" s="14"/>
      <c r="AB176" s="14"/>
      <c r="AC176" s="14"/>
      <c r="AD176" s="14"/>
      <c r="AE176" s="14"/>
      <c r="AT176" s="244" t="s">
        <v>147</v>
      </c>
      <c r="AU176" s="244" t="s">
        <v>85</v>
      </c>
      <c r="AV176" s="14" t="s">
        <v>85</v>
      </c>
      <c r="AW176" s="14" t="s">
        <v>37</v>
      </c>
      <c r="AX176" s="14" t="s">
        <v>75</v>
      </c>
      <c r="AY176" s="244" t="s">
        <v>135</v>
      </c>
    </row>
    <row r="177" s="15" customFormat="1">
      <c r="A177" s="15"/>
      <c r="B177" s="245"/>
      <c r="C177" s="246"/>
      <c r="D177" s="219" t="s">
        <v>147</v>
      </c>
      <c r="E177" s="247" t="s">
        <v>19</v>
      </c>
      <c r="F177" s="248" t="s">
        <v>153</v>
      </c>
      <c r="G177" s="246"/>
      <c r="H177" s="249">
        <v>128.34399999999999</v>
      </c>
      <c r="I177" s="250"/>
      <c r="J177" s="246"/>
      <c r="K177" s="246"/>
      <c r="L177" s="251"/>
      <c r="M177" s="252"/>
      <c r="N177" s="253"/>
      <c r="O177" s="253"/>
      <c r="P177" s="253"/>
      <c r="Q177" s="253"/>
      <c r="R177" s="253"/>
      <c r="S177" s="253"/>
      <c r="T177" s="254"/>
      <c r="U177" s="15"/>
      <c r="V177" s="15"/>
      <c r="W177" s="15"/>
      <c r="X177" s="15"/>
      <c r="Y177" s="15"/>
      <c r="Z177" s="15"/>
      <c r="AA177" s="15"/>
      <c r="AB177" s="15"/>
      <c r="AC177" s="15"/>
      <c r="AD177" s="15"/>
      <c r="AE177" s="15"/>
      <c r="AT177" s="255" t="s">
        <v>147</v>
      </c>
      <c r="AU177" s="255" t="s">
        <v>85</v>
      </c>
      <c r="AV177" s="15" t="s">
        <v>143</v>
      </c>
      <c r="AW177" s="15" t="s">
        <v>37</v>
      </c>
      <c r="AX177" s="15" t="s">
        <v>83</v>
      </c>
      <c r="AY177" s="255" t="s">
        <v>135</v>
      </c>
    </row>
    <row r="178" s="2" customFormat="1" ht="24.15" customHeight="1">
      <c r="A178" s="39"/>
      <c r="B178" s="40"/>
      <c r="C178" s="206" t="s">
        <v>260</v>
      </c>
      <c r="D178" s="206" t="s">
        <v>138</v>
      </c>
      <c r="E178" s="207" t="s">
        <v>261</v>
      </c>
      <c r="F178" s="208" t="s">
        <v>262</v>
      </c>
      <c r="G178" s="209" t="s">
        <v>141</v>
      </c>
      <c r="H178" s="210">
        <v>30.065000000000001</v>
      </c>
      <c r="I178" s="211"/>
      <c r="J178" s="212">
        <f>ROUND(I178*H178,2)</f>
        <v>0</v>
      </c>
      <c r="K178" s="208" t="s">
        <v>142</v>
      </c>
      <c r="L178" s="45"/>
      <c r="M178" s="213" t="s">
        <v>19</v>
      </c>
      <c r="N178" s="214" t="s">
        <v>46</v>
      </c>
      <c r="O178" s="85"/>
      <c r="P178" s="215">
        <f>O178*H178</f>
        <v>0</v>
      </c>
      <c r="Q178" s="215">
        <v>0</v>
      </c>
      <c r="R178" s="215">
        <f>Q178*H178</f>
        <v>0</v>
      </c>
      <c r="S178" s="215">
        <v>0.068000000000000005</v>
      </c>
      <c r="T178" s="216">
        <f>S178*H178</f>
        <v>2.0444200000000001</v>
      </c>
      <c r="U178" s="39"/>
      <c r="V178" s="39"/>
      <c r="W178" s="39"/>
      <c r="X178" s="39"/>
      <c r="Y178" s="39"/>
      <c r="Z178" s="39"/>
      <c r="AA178" s="39"/>
      <c r="AB178" s="39"/>
      <c r="AC178" s="39"/>
      <c r="AD178" s="39"/>
      <c r="AE178" s="39"/>
      <c r="AR178" s="217" t="s">
        <v>143</v>
      </c>
      <c r="AT178" s="217" t="s">
        <v>138</v>
      </c>
      <c r="AU178" s="217" t="s">
        <v>85</v>
      </c>
      <c r="AY178" s="18" t="s">
        <v>135</v>
      </c>
      <c r="BE178" s="218">
        <f>IF(N178="základní",J178,0)</f>
        <v>0</v>
      </c>
      <c r="BF178" s="218">
        <f>IF(N178="snížená",J178,0)</f>
        <v>0</v>
      </c>
      <c r="BG178" s="218">
        <f>IF(N178="zákl. přenesená",J178,0)</f>
        <v>0</v>
      </c>
      <c r="BH178" s="218">
        <f>IF(N178="sníž. přenesená",J178,0)</f>
        <v>0</v>
      </c>
      <c r="BI178" s="218">
        <f>IF(N178="nulová",J178,0)</f>
        <v>0</v>
      </c>
      <c r="BJ178" s="18" t="s">
        <v>83</v>
      </c>
      <c r="BK178" s="218">
        <f>ROUND(I178*H178,2)</f>
        <v>0</v>
      </c>
      <c r="BL178" s="18" t="s">
        <v>143</v>
      </c>
      <c r="BM178" s="217" t="s">
        <v>263</v>
      </c>
    </row>
    <row r="179" s="2" customFormat="1">
      <c r="A179" s="39"/>
      <c r="B179" s="40"/>
      <c r="C179" s="41"/>
      <c r="D179" s="219" t="s">
        <v>145</v>
      </c>
      <c r="E179" s="41"/>
      <c r="F179" s="220" t="s">
        <v>169</v>
      </c>
      <c r="G179" s="41"/>
      <c r="H179" s="41"/>
      <c r="I179" s="221"/>
      <c r="J179" s="41"/>
      <c r="K179" s="41"/>
      <c r="L179" s="45"/>
      <c r="M179" s="222"/>
      <c r="N179" s="223"/>
      <c r="O179" s="85"/>
      <c r="P179" s="85"/>
      <c r="Q179" s="85"/>
      <c r="R179" s="85"/>
      <c r="S179" s="85"/>
      <c r="T179" s="86"/>
      <c r="U179" s="39"/>
      <c r="V179" s="39"/>
      <c r="W179" s="39"/>
      <c r="X179" s="39"/>
      <c r="Y179" s="39"/>
      <c r="Z179" s="39"/>
      <c r="AA179" s="39"/>
      <c r="AB179" s="39"/>
      <c r="AC179" s="39"/>
      <c r="AD179" s="39"/>
      <c r="AE179" s="39"/>
      <c r="AT179" s="18" t="s">
        <v>145</v>
      </c>
      <c r="AU179" s="18" t="s">
        <v>85</v>
      </c>
    </row>
    <row r="180" s="14" customFormat="1">
      <c r="A180" s="14"/>
      <c r="B180" s="234"/>
      <c r="C180" s="235"/>
      <c r="D180" s="219" t="s">
        <v>147</v>
      </c>
      <c r="E180" s="236" t="s">
        <v>19</v>
      </c>
      <c r="F180" s="237" t="s">
        <v>264</v>
      </c>
      <c r="G180" s="235"/>
      <c r="H180" s="238">
        <v>22.047000000000001</v>
      </c>
      <c r="I180" s="239"/>
      <c r="J180" s="235"/>
      <c r="K180" s="235"/>
      <c r="L180" s="240"/>
      <c r="M180" s="241"/>
      <c r="N180" s="242"/>
      <c r="O180" s="242"/>
      <c r="P180" s="242"/>
      <c r="Q180" s="242"/>
      <c r="R180" s="242"/>
      <c r="S180" s="242"/>
      <c r="T180" s="243"/>
      <c r="U180" s="14"/>
      <c r="V180" s="14"/>
      <c r="W180" s="14"/>
      <c r="X180" s="14"/>
      <c r="Y180" s="14"/>
      <c r="Z180" s="14"/>
      <c r="AA180" s="14"/>
      <c r="AB180" s="14"/>
      <c r="AC180" s="14"/>
      <c r="AD180" s="14"/>
      <c r="AE180" s="14"/>
      <c r="AT180" s="244" t="s">
        <v>147</v>
      </c>
      <c r="AU180" s="244" t="s">
        <v>85</v>
      </c>
      <c r="AV180" s="14" t="s">
        <v>85</v>
      </c>
      <c r="AW180" s="14" t="s">
        <v>37</v>
      </c>
      <c r="AX180" s="14" t="s">
        <v>75</v>
      </c>
      <c r="AY180" s="244" t="s">
        <v>135</v>
      </c>
    </row>
    <row r="181" s="14" customFormat="1">
      <c r="A181" s="14"/>
      <c r="B181" s="234"/>
      <c r="C181" s="235"/>
      <c r="D181" s="219" t="s">
        <v>147</v>
      </c>
      <c r="E181" s="236" t="s">
        <v>19</v>
      </c>
      <c r="F181" s="237" t="s">
        <v>265</v>
      </c>
      <c r="G181" s="235"/>
      <c r="H181" s="238">
        <v>8.0180000000000007</v>
      </c>
      <c r="I181" s="239"/>
      <c r="J181" s="235"/>
      <c r="K181" s="235"/>
      <c r="L181" s="240"/>
      <c r="M181" s="241"/>
      <c r="N181" s="242"/>
      <c r="O181" s="242"/>
      <c r="P181" s="242"/>
      <c r="Q181" s="242"/>
      <c r="R181" s="242"/>
      <c r="S181" s="242"/>
      <c r="T181" s="243"/>
      <c r="U181" s="14"/>
      <c r="V181" s="14"/>
      <c r="W181" s="14"/>
      <c r="X181" s="14"/>
      <c r="Y181" s="14"/>
      <c r="Z181" s="14"/>
      <c r="AA181" s="14"/>
      <c r="AB181" s="14"/>
      <c r="AC181" s="14"/>
      <c r="AD181" s="14"/>
      <c r="AE181" s="14"/>
      <c r="AT181" s="244" t="s">
        <v>147</v>
      </c>
      <c r="AU181" s="244" t="s">
        <v>85</v>
      </c>
      <c r="AV181" s="14" t="s">
        <v>85</v>
      </c>
      <c r="AW181" s="14" t="s">
        <v>37</v>
      </c>
      <c r="AX181" s="14" t="s">
        <v>75</v>
      </c>
      <c r="AY181" s="244" t="s">
        <v>135</v>
      </c>
    </row>
    <row r="182" s="15" customFormat="1">
      <c r="A182" s="15"/>
      <c r="B182" s="245"/>
      <c r="C182" s="246"/>
      <c r="D182" s="219" t="s">
        <v>147</v>
      </c>
      <c r="E182" s="247" t="s">
        <v>19</v>
      </c>
      <c r="F182" s="248" t="s">
        <v>153</v>
      </c>
      <c r="G182" s="246"/>
      <c r="H182" s="249">
        <v>30.065000000000001</v>
      </c>
      <c r="I182" s="250"/>
      <c r="J182" s="246"/>
      <c r="K182" s="246"/>
      <c r="L182" s="251"/>
      <c r="M182" s="252"/>
      <c r="N182" s="253"/>
      <c r="O182" s="253"/>
      <c r="P182" s="253"/>
      <c r="Q182" s="253"/>
      <c r="R182" s="253"/>
      <c r="S182" s="253"/>
      <c r="T182" s="254"/>
      <c r="U182" s="15"/>
      <c r="V182" s="15"/>
      <c r="W182" s="15"/>
      <c r="X182" s="15"/>
      <c r="Y182" s="15"/>
      <c r="Z182" s="15"/>
      <c r="AA182" s="15"/>
      <c r="AB182" s="15"/>
      <c r="AC182" s="15"/>
      <c r="AD182" s="15"/>
      <c r="AE182" s="15"/>
      <c r="AT182" s="255" t="s">
        <v>147</v>
      </c>
      <c r="AU182" s="255" t="s">
        <v>85</v>
      </c>
      <c r="AV182" s="15" t="s">
        <v>143</v>
      </c>
      <c r="AW182" s="15" t="s">
        <v>37</v>
      </c>
      <c r="AX182" s="15" t="s">
        <v>83</v>
      </c>
      <c r="AY182" s="255" t="s">
        <v>135</v>
      </c>
    </row>
    <row r="183" s="12" customFormat="1" ht="22.8" customHeight="1">
      <c r="A183" s="12"/>
      <c r="B183" s="190"/>
      <c r="C183" s="191"/>
      <c r="D183" s="192" t="s">
        <v>74</v>
      </c>
      <c r="E183" s="204" t="s">
        <v>266</v>
      </c>
      <c r="F183" s="204" t="s">
        <v>267</v>
      </c>
      <c r="G183" s="191"/>
      <c r="H183" s="191"/>
      <c r="I183" s="194"/>
      <c r="J183" s="205">
        <f>BK183</f>
        <v>0</v>
      </c>
      <c r="K183" s="191"/>
      <c r="L183" s="196"/>
      <c r="M183" s="197"/>
      <c r="N183" s="198"/>
      <c r="O183" s="198"/>
      <c r="P183" s="199">
        <f>SUM(P184:P204)</f>
        <v>0</v>
      </c>
      <c r="Q183" s="198"/>
      <c r="R183" s="199">
        <f>SUM(R184:R204)</f>
        <v>0</v>
      </c>
      <c r="S183" s="198"/>
      <c r="T183" s="200">
        <f>SUM(T184:T204)</f>
        <v>0</v>
      </c>
      <c r="U183" s="12"/>
      <c r="V183" s="12"/>
      <c r="W183" s="12"/>
      <c r="X183" s="12"/>
      <c r="Y183" s="12"/>
      <c r="Z183" s="12"/>
      <c r="AA183" s="12"/>
      <c r="AB183" s="12"/>
      <c r="AC183" s="12"/>
      <c r="AD183" s="12"/>
      <c r="AE183" s="12"/>
      <c r="AR183" s="201" t="s">
        <v>83</v>
      </c>
      <c r="AT183" s="202" t="s">
        <v>74</v>
      </c>
      <c r="AU183" s="202" t="s">
        <v>83</v>
      </c>
      <c r="AY183" s="201" t="s">
        <v>135</v>
      </c>
      <c r="BK183" s="203">
        <f>SUM(BK184:BK204)</f>
        <v>0</v>
      </c>
    </row>
    <row r="184" s="2" customFormat="1" ht="24.15" customHeight="1">
      <c r="A184" s="39"/>
      <c r="B184" s="40"/>
      <c r="C184" s="206" t="s">
        <v>268</v>
      </c>
      <c r="D184" s="206" t="s">
        <v>138</v>
      </c>
      <c r="E184" s="207" t="s">
        <v>269</v>
      </c>
      <c r="F184" s="208" t="s">
        <v>270</v>
      </c>
      <c r="G184" s="209" t="s">
        <v>100</v>
      </c>
      <c r="H184" s="210">
        <v>39.770000000000003</v>
      </c>
      <c r="I184" s="211"/>
      <c r="J184" s="212">
        <f>ROUND(I184*H184,2)</f>
        <v>0</v>
      </c>
      <c r="K184" s="208" t="s">
        <v>142</v>
      </c>
      <c r="L184" s="45"/>
      <c r="M184" s="213" t="s">
        <v>19</v>
      </c>
      <c r="N184" s="214" t="s">
        <v>46</v>
      </c>
      <c r="O184" s="85"/>
      <c r="P184" s="215">
        <f>O184*H184</f>
        <v>0</v>
      </c>
      <c r="Q184" s="215">
        <v>0</v>
      </c>
      <c r="R184" s="215">
        <f>Q184*H184</f>
        <v>0</v>
      </c>
      <c r="S184" s="215">
        <v>0</v>
      </c>
      <c r="T184" s="216">
        <f>S184*H184</f>
        <v>0</v>
      </c>
      <c r="U184" s="39"/>
      <c r="V184" s="39"/>
      <c r="W184" s="39"/>
      <c r="X184" s="39"/>
      <c r="Y184" s="39"/>
      <c r="Z184" s="39"/>
      <c r="AA184" s="39"/>
      <c r="AB184" s="39"/>
      <c r="AC184" s="39"/>
      <c r="AD184" s="39"/>
      <c r="AE184" s="39"/>
      <c r="AR184" s="217" t="s">
        <v>143</v>
      </c>
      <c r="AT184" s="217" t="s">
        <v>138</v>
      </c>
      <c r="AU184" s="217" t="s">
        <v>85</v>
      </c>
      <c r="AY184" s="18" t="s">
        <v>135</v>
      </c>
      <c r="BE184" s="218">
        <f>IF(N184="základní",J184,0)</f>
        <v>0</v>
      </c>
      <c r="BF184" s="218">
        <f>IF(N184="snížená",J184,0)</f>
        <v>0</v>
      </c>
      <c r="BG184" s="218">
        <f>IF(N184="zákl. přenesená",J184,0)</f>
        <v>0</v>
      </c>
      <c r="BH184" s="218">
        <f>IF(N184="sníž. přenesená",J184,0)</f>
        <v>0</v>
      </c>
      <c r="BI184" s="218">
        <f>IF(N184="nulová",J184,0)</f>
        <v>0</v>
      </c>
      <c r="BJ184" s="18" t="s">
        <v>83</v>
      </c>
      <c r="BK184" s="218">
        <f>ROUND(I184*H184,2)</f>
        <v>0</v>
      </c>
      <c r="BL184" s="18" t="s">
        <v>143</v>
      </c>
      <c r="BM184" s="217" t="s">
        <v>271</v>
      </c>
    </row>
    <row r="185" s="2" customFormat="1">
      <c r="A185" s="39"/>
      <c r="B185" s="40"/>
      <c r="C185" s="41"/>
      <c r="D185" s="219" t="s">
        <v>145</v>
      </c>
      <c r="E185" s="41"/>
      <c r="F185" s="220" t="s">
        <v>272</v>
      </c>
      <c r="G185" s="41"/>
      <c r="H185" s="41"/>
      <c r="I185" s="221"/>
      <c r="J185" s="41"/>
      <c r="K185" s="41"/>
      <c r="L185" s="45"/>
      <c r="M185" s="222"/>
      <c r="N185" s="223"/>
      <c r="O185" s="85"/>
      <c r="P185" s="85"/>
      <c r="Q185" s="85"/>
      <c r="R185" s="85"/>
      <c r="S185" s="85"/>
      <c r="T185" s="86"/>
      <c r="U185" s="39"/>
      <c r="V185" s="39"/>
      <c r="W185" s="39"/>
      <c r="X185" s="39"/>
      <c r="Y185" s="39"/>
      <c r="Z185" s="39"/>
      <c r="AA185" s="39"/>
      <c r="AB185" s="39"/>
      <c r="AC185" s="39"/>
      <c r="AD185" s="39"/>
      <c r="AE185" s="39"/>
      <c r="AT185" s="18" t="s">
        <v>145</v>
      </c>
      <c r="AU185" s="18" t="s">
        <v>85</v>
      </c>
    </row>
    <row r="186" s="14" customFormat="1">
      <c r="A186" s="14"/>
      <c r="B186" s="234"/>
      <c r="C186" s="235"/>
      <c r="D186" s="219" t="s">
        <v>147</v>
      </c>
      <c r="E186" s="236" t="s">
        <v>19</v>
      </c>
      <c r="F186" s="237" t="s">
        <v>273</v>
      </c>
      <c r="G186" s="235"/>
      <c r="H186" s="238">
        <v>39.770000000000003</v>
      </c>
      <c r="I186" s="239"/>
      <c r="J186" s="235"/>
      <c r="K186" s="235"/>
      <c r="L186" s="240"/>
      <c r="M186" s="241"/>
      <c r="N186" s="242"/>
      <c r="O186" s="242"/>
      <c r="P186" s="242"/>
      <c r="Q186" s="242"/>
      <c r="R186" s="242"/>
      <c r="S186" s="242"/>
      <c r="T186" s="243"/>
      <c r="U186" s="14"/>
      <c r="V186" s="14"/>
      <c r="W186" s="14"/>
      <c r="X186" s="14"/>
      <c r="Y186" s="14"/>
      <c r="Z186" s="14"/>
      <c r="AA186" s="14"/>
      <c r="AB186" s="14"/>
      <c r="AC186" s="14"/>
      <c r="AD186" s="14"/>
      <c r="AE186" s="14"/>
      <c r="AT186" s="244" t="s">
        <v>147</v>
      </c>
      <c r="AU186" s="244" t="s">
        <v>85</v>
      </c>
      <c r="AV186" s="14" t="s">
        <v>85</v>
      </c>
      <c r="AW186" s="14" t="s">
        <v>37</v>
      </c>
      <c r="AX186" s="14" t="s">
        <v>83</v>
      </c>
      <c r="AY186" s="244" t="s">
        <v>135</v>
      </c>
    </row>
    <row r="187" s="2" customFormat="1" ht="14.4" customHeight="1">
      <c r="A187" s="39"/>
      <c r="B187" s="40"/>
      <c r="C187" s="206" t="s">
        <v>274</v>
      </c>
      <c r="D187" s="206" t="s">
        <v>138</v>
      </c>
      <c r="E187" s="207" t="s">
        <v>275</v>
      </c>
      <c r="F187" s="208" t="s">
        <v>276</v>
      </c>
      <c r="G187" s="209" t="s">
        <v>100</v>
      </c>
      <c r="H187" s="210">
        <v>39.770000000000003</v>
      </c>
      <c r="I187" s="211"/>
      <c r="J187" s="212">
        <f>ROUND(I187*H187,2)</f>
        <v>0</v>
      </c>
      <c r="K187" s="208" t="s">
        <v>142</v>
      </c>
      <c r="L187" s="45"/>
      <c r="M187" s="213" t="s">
        <v>19</v>
      </c>
      <c r="N187" s="214" t="s">
        <v>46</v>
      </c>
      <c r="O187" s="85"/>
      <c r="P187" s="215">
        <f>O187*H187</f>
        <v>0</v>
      </c>
      <c r="Q187" s="215">
        <v>0</v>
      </c>
      <c r="R187" s="215">
        <f>Q187*H187</f>
        <v>0</v>
      </c>
      <c r="S187" s="215">
        <v>0</v>
      </c>
      <c r="T187" s="216">
        <f>S187*H187</f>
        <v>0</v>
      </c>
      <c r="U187" s="39"/>
      <c r="V187" s="39"/>
      <c r="W187" s="39"/>
      <c r="X187" s="39"/>
      <c r="Y187" s="39"/>
      <c r="Z187" s="39"/>
      <c r="AA187" s="39"/>
      <c r="AB187" s="39"/>
      <c r="AC187" s="39"/>
      <c r="AD187" s="39"/>
      <c r="AE187" s="39"/>
      <c r="AR187" s="217" t="s">
        <v>143</v>
      </c>
      <c r="AT187" s="217" t="s">
        <v>138</v>
      </c>
      <c r="AU187" s="217" t="s">
        <v>85</v>
      </c>
      <c r="AY187" s="18" t="s">
        <v>135</v>
      </c>
      <c r="BE187" s="218">
        <f>IF(N187="základní",J187,0)</f>
        <v>0</v>
      </c>
      <c r="BF187" s="218">
        <f>IF(N187="snížená",J187,0)</f>
        <v>0</v>
      </c>
      <c r="BG187" s="218">
        <f>IF(N187="zákl. přenesená",J187,0)</f>
        <v>0</v>
      </c>
      <c r="BH187" s="218">
        <f>IF(N187="sníž. přenesená",J187,0)</f>
        <v>0</v>
      </c>
      <c r="BI187" s="218">
        <f>IF(N187="nulová",J187,0)</f>
        <v>0</v>
      </c>
      <c r="BJ187" s="18" t="s">
        <v>83</v>
      </c>
      <c r="BK187" s="218">
        <f>ROUND(I187*H187,2)</f>
        <v>0</v>
      </c>
      <c r="BL187" s="18" t="s">
        <v>143</v>
      </c>
      <c r="BM187" s="217" t="s">
        <v>277</v>
      </c>
    </row>
    <row r="188" s="2" customFormat="1">
      <c r="A188" s="39"/>
      <c r="B188" s="40"/>
      <c r="C188" s="41"/>
      <c r="D188" s="219" t="s">
        <v>145</v>
      </c>
      <c r="E188" s="41"/>
      <c r="F188" s="220" t="s">
        <v>278</v>
      </c>
      <c r="G188" s="41"/>
      <c r="H188" s="41"/>
      <c r="I188" s="221"/>
      <c r="J188" s="41"/>
      <c r="K188" s="41"/>
      <c r="L188" s="45"/>
      <c r="M188" s="222"/>
      <c r="N188" s="223"/>
      <c r="O188" s="85"/>
      <c r="P188" s="85"/>
      <c r="Q188" s="85"/>
      <c r="R188" s="85"/>
      <c r="S188" s="85"/>
      <c r="T188" s="86"/>
      <c r="U188" s="39"/>
      <c r="V188" s="39"/>
      <c r="W188" s="39"/>
      <c r="X188" s="39"/>
      <c r="Y188" s="39"/>
      <c r="Z188" s="39"/>
      <c r="AA188" s="39"/>
      <c r="AB188" s="39"/>
      <c r="AC188" s="39"/>
      <c r="AD188" s="39"/>
      <c r="AE188" s="39"/>
      <c r="AT188" s="18" t="s">
        <v>145</v>
      </c>
      <c r="AU188" s="18" t="s">
        <v>85</v>
      </c>
    </row>
    <row r="189" s="14" customFormat="1">
      <c r="A189" s="14"/>
      <c r="B189" s="234"/>
      <c r="C189" s="235"/>
      <c r="D189" s="219" t="s">
        <v>147</v>
      </c>
      <c r="E189" s="236" t="s">
        <v>19</v>
      </c>
      <c r="F189" s="237" t="s">
        <v>98</v>
      </c>
      <c r="G189" s="235"/>
      <c r="H189" s="238">
        <v>39.770000000000003</v>
      </c>
      <c r="I189" s="239"/>
      <c r="J189" s="235"/>
      <c r="K189" s="235"/>
      <c r="L189" s="240"/>
      <c r="M189" s="241"/>
      <c r="N189" s="242"/>
      <c r="O189" s="242"/>
      <c r="P189" s="242"/>
      <c r="Q189" s="242"/>
      <c r="R189" s="242"/>
      <c r="S189" s="242"/>
      <c r="T189" s="243"/>
      <c r="U189" s="14"/>
      <c r="V189" s="14"/>
      <c r="W189" s="14"/>
      <c r="X189" s="14"/>
      <c r="Y189" s="14"/>
      <c r="Z189" s="14"/>
      <c r="AA189" s="14"/>
      <c r="AB189" s="14"/>
      <c r="AC189" s="14"/>
      <c r="AD189" s="14"/>
      <c r="AE189" s="14"/>
      <c r="AT189" s="244" t="s">
        <v>147</v>
      </c>
      <c r="AU189" s="244" t="s">
        <v>85</v>
      </c>
      <c r="AV189" s="14" t="s">
        <v>85</v>
      </c>
      <c r="AW189" s="14" t="s">
        <v>37</v>
      </c>
      <c r="AX189" s="14" t="s">
        <v>83</v>
      </c>
      <c r="AY189" s="244" t="s">
        <v>135</v>
      </c>
    </row>
    <row r="190" s="2" customFormat="1" ht="24.15" customHeight="1">
      <c r="A190" s="39"/>
      <c r="B190" s="40"/>
      <c r="C190" s="206" t="s">
        <v>7</v>
      </c>
      <c r="D190" s="206" t="s">
        <v>138</v>
      </c>
      <c r="E190" s="207" t="s">
        <v>279</v>
      </c>
      <c r="F190" s="208" t="s">
        <v>280</v>
      </c>
      <c r="G190" s="209" t="s">
        <v>100</v>
      </c>
      <c r="H190" s="210">
        <v>357.93000000000001</v>
      </c>
      <c r="I190" s="211"/>
      <c r="J190" s="212">
        <f>ROUND(I190*H190,2)</f>
        <v>0</v>
      </c>
      <c r="K190" s="208" t="s">
        <v>142</v>
      </c>
      <c r="L190" s="45"/>
      <c r="M190" s="213" t="s">
        <v>19</v>
      </c>
      <c r="N190" s="214" t="s">
        <v>46</v>
      </c>
      <c r="O190" s="85"/>
      <c r="P190" s="215">
        <f>O190*H190</f>
        <v>0</v>
      </c>
      <c r="Q190" s="215">
        <v>0</v>
      </c>
      <c r="R190" s="215">
        <f>Q190*H190</f>
        <v>0</v>
      </c>
      <c r="S190" s="215">
        <v>0</v>
      </c>
      <c r="T190" s="216">
        <f>S190*H190</f>
        <v>0</v>
      </c>
      <c r="U190" s="39"/>
      <c r="V190" s="39"/>
      <c r="W190" s="39"/>
      <c r="X190" s="39"/>
      <c r="Y190" s="39"/>
      <c r="Z190" s="39"/>
      <c r="AA190" s="39"/>
      <c r="AB190" s="39"/>
      <c r="AC190" s="39"/>
      <c r="AD190" s="39"/>
      <c r="AE190" s="39"/>
      <c r="AR190" s="217" t="s">
        <v>143</v>
      </c>
      <c r="AT190" s="217" t="s">
        <v>138</v>
      </c>
      <c r="AU190" s="217" t="s">
        <v>85</v>
      </c>
      <c r="AY190" s="18" t="s">
        <v>135</v>
      </c>
      <c r="BE190" s="218">
        <f>IF(N190="základní",J190,0)</f>
        <v>0</v>
      </c>
      <c r="BF190" s="218">
        <f>IF(N190="snížená",J190,0)</f>
        <v>0</v>
      </c>
      <c r="BG190" s="218">
        <f>IF(N190="zákl. přenesená",J190,0)</f>
        <v>0</v>
      </c>
      <c r="BH190" s="218">
        <f>IF(N190="sníž. přenesená",J190,0)</f>
        <v>0</v>
      </c>
      <c r="BI190" s="218">
        <f>IF(N190="nulová",J190,0)</f>
        <v>0</v>
      </c>
      <c r="BJ190" s="18" t="s">
        <v>83</v>
      </c>
      <c r="BK190" s="218">
        <f>ROUND(I190*H190,2)</f>
        <v>0</v>
      </c>
      <c r="BL190" s="18" t="s">
        <v>143</v>
      </c>
      <c r="BM190" s="217" t="s">
        <v>281</v>
      </c>
    </row>
    <row r="191" s="2" customFormat="1">
      <c r="A191" s="39"/>
      <c r="B191" s="40"/>
      <c r="C191" s="41"/>
      <c r="D191" s="219" t="s">
        <v>145</v>
      </c>
      <c r="E191" s="41"/>
      <c r="F191" s="220" t="s">
        <v>278</v>
      </c>
      <c r="G191" s="41"/>
      <c r="H191" s="41"/>
      <c r="I191" s="221"/>
      <c r="J191" s="41"/>
      <c r="K191" s="41"/>
      <c r="L191" s="45"/>
      <c r="M191" s="222"/>
      <c r="N191" s="223"/>
      <c r="O191" s="85"/>
      <c r="P191" s="85"/>
      <c r="Q191" s="85"/>
      <c r="R191" s="85"/>
      <c r="S191" s="85"/>
      <c r="T191" s="86"/>
      <c r="U191" s="39"/>
      <c r="V191" s="39"/>
      <c r="W191" s="39"/>
      <c r="X191" s="39"/>
      <c r="Y191" s="39"/>
      <c r="Z191" s="39"/>
      <c r="AA191" s="39"/>
      <c r="AB191" s="39"/>
      <c r="AC191" s="39"/>
      <c r="AD191" s="39"/>
      <c r="AE191" s="39"/>
      <c r="AT191" s="18" t="s">
        <v>145</v>
      </c>
      <c r="AU191" s="18" t="s">
        <v>85</v>
      </c>
    </row>
    <row r="192" s="14" customFormat="1">
      <c r="A192" s="14"/>
      <c r="B192" s="234"/>
      <c r="C192" s="235"/>
      <c r="D192" s="219" t="s">
        <v>147</v>
      </c>
      <c r="E192" s="236" t="s">
        <v>19</v>
      </c>
      <c r="F192" s="237" t="s">
        <v>282</v>
      </c>
      <c r="G192" s="235"/>
      <c r="H192" s="238">
        <v>357.93000000000001</v>
      </c>
      <c r="I192" s="239"/>
      <c r="J192" s="235"/>
      <c r="K192" s="235"/>
      <c r="L192" s="240"/>
      <c r="M192" s="241"/>
      <c r="N192" s="242"/>
      <c r="O192" s="242"/>
      <c r="P192" s="242"/>
      <c r="Q192" s="242"/>
      <c r="R192" s="242"/>
      <c r="S192" s="242"/>
      <c r="T192" s="243"/>
      <c r="U192" s="14"/>
      <c r="V192" s="14"/>
      <c r="W192" s="14"/>
      <c r="X192" s="14"/>
      <c r="Y192" s="14"/>
      <c r="Z192" s="14"/>
      <c r="AA192" s="14"/>
      <c r="AB192" s="14"/>
      <c r="AC192" s="14"/>
      <c r="AD192" s="14"/>
      <c r="AE192" s="14"/>
      <c r="AT192" s="244" t="s">
        <v>147</v>
      </c>
      <c r="AU192" s="244" t="s">
        <v>85</v>
      </c>
      <c r="AV192" s="14" t="s">
        <v>85</v>
      </c>
      <c r="AW192" s="14" t="s">
        <v>37</v>
      </c>
      <c r="AX192" s="14" t="s">
        <v>83</v>
      </c>
      <c r="AY192" s="244" t="s">
        <v>135</v>
      </c>
    </row>
    <row r="193" s="2" customFormat="1" ht="24.15" customHeight="1">
      <c r="A193" s="39"/>
      <c r="B193" s="40"/>
      <c r="C193" s="206" t="s">
        <v>283</v>
      </c>
      <c r="D193" s="206" t="s">
        <v>138</v>
      </c>
      <c r="E193" s="207" t="s">
        <v>284</v>
      </c>
      <c r="F193" s="208" t="s">
        <v>285</v>
      </c>
      <c r="G193" s="209" t="s">
        <v>100</v>
      </c>
      <c r="H193" s="210">
        <v>33.354999999999997</v>
      </c>
      <c r="I193" s="211"/>
      <c r="J193" s="212">
        <f>ROUND(I193*H193,2)</f>
        <v>0</v>
      </c>
      <c r="K193" s="208" t="s">
        <v>142</v>
      </c>
      <c r="L193" s="45"/>
      <c r="M193" s="213" t="s">
        <v>19</v>
      </c>
      <c r="N193" s="214" t="s">
        <v>46</v>
      </c>
      <c r="O193" s="85"/>
      <c r="P193" s="215">
        <f>O193*H193</f>
        <v>0</v>
      </c>
      <c r="Q193" s="215">
        <v>0</v>
      </c>
      <c r="R193" s="215">
        <f>Q193*H193</f>
        <v>0</v>
      </c>
      <c r="S193" s="215">
        <v>0</v>
      </c>
      <c r="T193" s="216">
        <f>S193*H193</f>
        <v>0</v>
      </c>
      <c r="U193" s="39"/>
      <c r="V193" s="39"/>
      <c r="W193" s="39"/>
      <c r="X193" s="39"/>
      <c r="Y193" s="39"/>
      <c r="Z193" s="39"/>
      <c r="AA193" s="39"/>
      <c r="AB193" s="39"/>
      <c r="AC193" s="39"/>
      <c r="AD193" s="39"/>
      <c r="AE193" s="39"/>
      <c r="AR193" s="217" t="s">
        <v>143</v>
      </c>
      <c r="AT193" s="217" t="s">
        <v>138</v>
      </c>
      <c r="AU193" s="217" t="s">
        <v>85</v>
      </c>
      <c r="AY193" s="18" t="s">
        <v>135</v>
      </c>
      <c r="BE193" s="218">
        <f>IF(N193="základní",J193,0)</f>
        <v>0</v>
      </c>
      <c r="BF193" s="218">
        <f>IF(N193="snížená",J193,0)</f>
        <v>0</v>
      </c>
      <c r="BG193" s="218">
        <f>IF(N193="zákl. přenesená",J193,0)</f>
        <v>0</v>
      </c>
      <c r="BH193" s="218">
        <f>IF(N193="sníž. přenesená",J193,0)</f>
        <v>0</v>
      </c>
      <c r="BI193" s="218">
        <f>IF(N193="nulová",J193,0)</f>
        <v>0</v>
      </c>
      <c r="BJ193" s="18" t="s">
        <v>83</v>
      </c>
      <c r="BK193" s="218">
        <f>ROUND(I193*H193,2)</f>
        <v>0</v>
      </c>
      <c r="BL193" s="18" t="s">
        <v>143</v>
      </c>
      <c r="BM193" s="217" t="s">
        <v>286</v>
      </c>
    </row>
    <row r="194" s="2" customFormat="1">
      <c r="A194" s="39"/>
      <c r="B194" s="40"/>
      <c r="C194" s="41"/>
      <c r="D194" s="219" t="s">
        <v>145</v>
      </c>
      <c r="E194" s="41"/>
      <c r="F194" s="220" t="s">
        <v>287</v>
      </c>
      <c r="G194" s="41"/>
      <c r="H194" s="41"/>
      <c r="I194" s="221"/>
      <c r="J194" s="41"/>
      <c r="K194" s="41"/>
      <c r="L194" s="45"/>
      <c r="M194" s="222"/>
      <c r="N194" s="223"/>
      <c r="O194" s="85"/>
      <c r="P194" s="85"/>
      <c r="Q194" s="85"/>
      <c r="R194" s="85"/>
      <c r="S194" s="85"/>
      <c r="T194" s="86"/>
      <c r="U194" s="39"/>
      <c r="V194" s="39"/>
      <c r="W194" s="39"/>
      <c r="X194" s="39"/>
      <c r="Y194" s="39"/>
      <c r="Z194" s="39"/>
      <c r="AA194" s="39"/>
      <c r="AB194" s="39"/>
      <c r="AC194" s="39"/>
      <c r="AD194" s="39"/>
      <c r="AE194" s="39"/>
      <c r="AT194" s="18" t="s">
        <v>145</v>
      </c>
      <c r="AU194" s="18" t="s">
        <v>85</v>
      </c>
    </row>
    <row r="195" s="14" customFormat="1">
      <c r="A195" s="14"/>
      <c r="B195" s="234"/>
      <c r="C195" s="235"/>
      <c r="D195" s="219" t="s">
        <v>147</v>
      </c>
      <c r="E195" s="236" t="s">
        <v>19</v>
      </c>
      <c r="F195" s="237" t="s">
        <v>288</v>
      </c>
      <c r="G195" s="235"/>
      <c r="H195" s="238">
        <v>33.354999999999997</v>
      </c>
      <c r="I195" s="239"/>
      <c r="J195" s="235"/>
      <c r="K195" s="235"/>
      <c r="L195" s="240"/>
      <c r="M195" s="241"/>
      <c r="N195" s="242"/>
      <c r="O195" s="242"/>
      <c r="P195" s="242"/>
      <c r="Q195" s="242"/>
      <c r="R195" s="242"/>
      <c r="S195" s="242"/>
      <c r="T195" s="243"/>
      <c r="U195" s="14"/>
      <c r="V195" s="14"/>
      <c r="W195" s="14"/>
      <c r="X195" s="14"/>
      <c r="Y195" s="14"/>
      <c r="Z195" s="14"/>
      <c r="AA195" s="14"/>
      <c r="AB195" s="14"/>
      <c r="AC195" s="14"/>
      <c r="AD195" s="14"/>
      <c r="AE195" s="14"/>
      <c r="AT195" s="244" t="s">
        <v>147</v>
      </c>
      <c r="AU195" s="244" t="s">
        <v>85</v>
      </c>
      <c r="AV195" s="14" t="s">
        <v>85</v>
      </c>
      <c r="AW195" s="14" t="s">
        <v>37</v>
      </c>
      <c r="AX195" s="14" t="s">
        <v>83</v>
      </c>
      <c r="AY195" s="244" t="s">
        <v>135</v>
      </c>
    </row>
    <row r="196" s="2" customFormat="1" ht="24.15" customHeight="1">
      <c r="A196" s="39"/>
      <c r="B196" s="40"/>
      <c r="C196" s="206" t="s">
        <v>289</v>
      </c>
      <c r="D196" s="206" t="s">
        <v>138</v>
      </c>
      <c r="E196" s="207" t="s">
        <v>290</v>
      </c>
      <c r="F196" s="208" t="s">
        <v>291</v>
      </c>
      <c r="G196" s="209" t="s">
        <v>100</v>
      </c>
      <c r="H196" s="210">
        <v>2.5430000000000001</v>
      </c>
      <c r="I196" s="211"/>
      <c r="J196" s="212">
        <f>ROUND(I196*H196,2)</f>
        <v>0</v>
      </c>
      <c r="K196" s="208" t="s">
        <v>142</v>
      </c>
      <c r="L196" s="45"/>
      <c r="M196" s="213" t="s">
        <v>19</v>
      </c>
      <c r="N196" s="214" t="s">
        <v>46</v>
      </c>
      <c r="O196" s="85"/>
      <c r="P196" s="215">
        <f>O196*H196</f>
        <v>0</v>
      </c>
      <c r="Q196" s="215">
        <v>0</v>
      </c>
      <c r="R196" s="215">
        <f>Q196*H196</f>
        <v>0</v>
      </c>
      <c r="S196" s="215">
        <v>0</v>
      </c>
      <c r="T196" s="216">
        <f>S196*H196</f>
        <v>0</v>
      </c>
      <c r="U196" s="39"/>
      <c r="V196" s="39"/>
      <c r="W196" s="39"/>
      <c r="X196" s="39"/>
      <c r="Y196" s="39"/>
      <c r="Z196" s="39"/>
      <c r="AA196" s="39"/>
      <c r="AB196" s="39"/>
      <c r="AC196" s="39"/>
      <c r="AD196" s="39"/>
      <c r="AE196" s="39"/>
      <c r="AR196" s="217" t="s">
        <v>143</v>
      </c>
      <c r="AT196" s="217" t="s">
        <v>138</v>
      </c>
      <c r="AU196" s="217" t="s">
        <v>85</v>
      </c>
      <c r="AY196" s="18" t="s">
        <v>135</v>
      </c>
      <c r="BE196" s="218">
        <f>IF(N196="základní",J196,0)</f>
        <v>0</v>
      </c>
      <c r="BF196" s="218">
        <f>IF(N196="snížená",J196,0)</f>
        <v>0</v>
      </c>
      <c r="BG196" s="218">
        <f>IF(N196="zákl. přenesená",J196,0)</f>
        <v>0</v>
      </c>
      <c r="BH196" s="218">
        <f>IF(N196="sníž. přenesená",J196,0)</f>
        <v>0</v>
      </c>
      <c r="BI196" s="218">
        <f>IF(N196="nulová",J196,0)</f>
        <v>0</v>
      </c>
      <c r="BJ196" s="18" t="s">
        <v>83</v>
      </c>
      <c r="BK196" s="218">
        <f>ROUND(I196*H196,2)</f>
        <v>0</v>
      </c>
      <c r="BL196" s="18" t="s">
        <v>143</v>
      </c>
      <c r="BM196" s="217" t="s">
        <v>292</v>
      </c>
    </row>
    <row r="197" s="2" customFormat="1">
      <c r="A197" s="39"/>
      <c r="B197" s="40"/>
      <c r="C197" s="41"/>
      <c r="D197" s="219" t="s">
        <v>145</v>
      </c>
      <c r="E197" s="41"/>
      <c r="F197" s="220" t="s">
        <v>287</v>
      </c>
      <c r="G197" s="41"/>
      <c r="H197" s="41"/>
      <c r="I197" s="221"/>
      <c r="J197" s="41"/>
      <c r="K197" s="41"/>
      <c r="L197" s="45"/>
      <c r="M197" s="222"/>
      <c r="N197" s="223"/>
      <c r="O197" s="85"/>
      <c r="P197" s="85"/>
      <c r="Q197" s="85"/>
      <c r="R197" s="85"/>
      <c r="S197" s="85"/>
      <c r="T197" s="86"/>
      <c r="U197" s="39"/>
      <c r="V197" s="39"/>
      <c r="W197" s="39"/>
      <c r="X197" s="39"/>
      <c r="Y197" s="39"/>
      <c r="Z197" s="39"/>
      <c r="AA197" s="39"/>
      <c r="AB197" s="39"/>
      <c r="AC197" s="39"/>
      <c r="AD197" s="39"/>
      <c r="AE197" s="39"/>
      <c r="AT197" s="18" t="s">
        <v>145</v>
      </c>
      <c r="AU197" s="18" t="s">
        <v>85</v>
      </c>
    </row>
    <row r="198" s="14" customFormat="1">
      <c r="A198" s="14"/>
      <c r="B198" s="234"/>
      <c r="C198" s="235"/>
      <c r="D198" s="219" t="s">
        <v>147</v>
      </c>
      <c r="E198" s="236" t="s">
        <v>19</v>
      </c>
      <c r="F198" s="237" t="s">
        <v>293</v>
      </c>
      <c r="G198" s="235"/>
      <c r="H198" s="238">
        <v>2.5430000000000001</v>
      </c>
      <c r="I198" s="239"/>
      <c r="J198" s="235"/>
      <c r="K198" s="235"/>
      <c r="L198" s="240"/>
      <c r="M198" s="241"/>
      <c r="N198" s="242"/>
      <c r="O198" s="242"/>
      <c r="P198" s="242"/>
      <c r="Q198" s="242"/>
      <c r="R198" s="242"/>
      <c r="S198" s="242"/>
      <c r="T198" s="243"/>
      <c r="U198" s="14"/>
      <c r="V198" s="14"/>
      <c r="W198" s="14"/>
      <c r="X198" s="14"/>
      <c r="Y198" s="14"/>
      <c r="Z198" s="14"/>
      <c r="AA198" s="14"/>
      <c r="AB198" s="14"/>
      <c r="AC198" s="14"/>
      <c r="AD198" s="14"/>
      <c r="AE198" s="14"/>
      <c r="AT198" s="244" t="s">
        <v>147</v>
      </c>
      <c r="AU198" s="244" t="s">
        <v>85</v>
      </c>
      <c r="AV198" s="14" t="s">
        <v>85</v>
      </c>
      <c r="AW198" s="14" t="s">
        <v>37</v>
      </c>
      <c r="AX198" s="14" t="s">
        <v>83</v>
      </c>
      <c r="AY198" s="244" t="s">
        <v>135</v>
      </c>
    </row>
    <row r="199" s="2" customFormat="1" ht="24.15" customHeight="1">
      <c r="A199" s="39"/>
      <c r="B199" s="40"/>
      <c r="C199" s="206" t="s">
        <v>294</v>
      </c>
      <c r="D199" s="206" t="s">
        <v>138</v>
      </c>
      <c r="E199" s="207" t="s">
        <v>295</v>
      </c>
      <c r="F199" s="208" t="s">
        <v>296</v>
      </c>
      <c r="G199" s="209" t="s">
        <v>100</v>
      </c>
      <c r="H199" s="210">
        <v>0.27200000000000002</v>
      </c>
      <c r="I199" s="211"/>
      <c r="J199" s="212">
        <f>ROUND(I199*H199,2)</f>
        <v>0</v>
      </c>
      <c r="K199" s="208" t="s">
        <v>142</v>
      </c>
      <c r="L199" s="45"/>
      <c r="M199" s="213" t="s">
        <v>19</v>
      </c>
      <c r="N199" s="214" t="s">
        <v>46</v>
      </c>
      <c r="O199" s="85"/>
      <c r="P199" s="215">
        <f>O199*H199</f>
        <v>0</v>
      </c>
      <c r="Q199" s="215">
        <v>0</v>
      </c>
      <c r="R199" s="215">
        <f>Q199*H199</f>
        <v>0</v>
      </c>
      <c r="S199" s="215">
        <v>0</v>
      </c>
      <c r="T199" s="216">
        <f>S199*H199</f>
        <v>0</v>
      </c>
      <c r="U199" s="39"/>
      <c r="V199" s="39"/>
      <c r="W199" s="39"/>
      <c r="X199" s="39"/>
      <c r="Y199" s="39"/>
      <c r="Z199" s="39"/>
      <c r="AA199" s="39"/>
      <c r="AB199" s="39"/>
      <c r="AC199" s="39"/>
      <c r="AD199" s="39"/>
      <c r="AE199" s="39"/>
      <c r="AR199" s="217" t="s">
        <v>143</v>
      </c>
      <c r="AT199" s="217" t="s">
        <v>138</v>
      </c>
      <c r="AU199" s="217" t="s">
        <v>85</v>
      </c>
      <c r="AY199" s="18" t="s">
        <v>135</v>
      </c>
      <c r="BE199" s="218">
        <f>IF(N199="základní",J199,0)</f>
        <v>0</v>
      </c>
      <c r="BF199" s="218">
        <f>IF(N199="snížená",J199,0)</f>
        <v>0</v>
      </c>
      <c r="BG199" s="218">
        <f>IF(N199="zákl. přenesená",J199,0)</f>
        <v>0</v>
      </c>
      <c r="BH199" s="218">
        <f>IF(N199="sníž. přenesená",J199,0)</f>
        <v>0</v>
      </c>
      <c r="BI199" s="218">
        <f>IF(N199="nulová",J199,0)</f>
        <v>0</v>
      </c>
      <c r="BJ199" s="18" t="s">
        <v>83</v>
      </c>
      <c r="BK199" s="218">
        <f>ROUND(I199*H199,2)</f>
        <v>0</v>
      </c>
      <c r="BL199" s="18" t="s">
        <v>143</v>
      </c>
      <c r="BM199" s="217" t="s">
        <v>297</v>
      </c>
    </row>
    <row r="200" s="2" customFormat="1">
      <c r="A200" s="39"/>
      <c r="B200" s="40"/>
      <c r="C200" s="41"/>
      <c r="D200" s="219" t="s">
        <v>145</v>
      </c>
      <c r="E200" s="41"/>
      <c r="F200" s="220" t="s">
        <v>287</v>
      </c>
      <c r="G200" s="41"/>
      <c r="H200" s="41"/>
      <c r="I200" s="221"/>
      <c r="J200" s="41"/>
      <c r="K200" s="41"/>
      <c r="L200" s="45"/>
      <c r="M200" s="222"/>
      <c r="N200" s="223"/>
      <c r="O200" s="85"/>
      <c r="P200" s="85"/>
      <c r="Q200" s="85"/>
      <c r="R200" s="85"/>
      <c r="S200" s="85"/>
      <c r="T200" s="86"/>
      <c r="U200" s="39"/>
      <c r="V200" s="39"/>
      <c r="W200" s="39"/>
      <c r="X200" s="39"/>
      <c r="Y200" s="39"/>
      <c r="Z200" s="39"/>
      <c r="AA200" s="39"/>
      <c r="AB200" s="39"/>
      <c r="AC200" s="39"/>
      <c r="AD200" s="39"/>
      <c r="AE200" s="39"/>
      <c r="AT200" s="18" t="s">
        <v>145</v>
      </c>
      <c r="AU200" s="18" t="s">
        <v>85</v>
      </c>
    </row>
    <row r="201" s="14" customFormat="1">
      <c r="A201" s="14"/>
      <c r="B201" s="234"/>
      <c r="C201" s="235"/>
      <c r="D201" s="219" t="s">
        <v>147</v>
      </c>
      <c r="E201" s="236" t="s">
        <v>19</v>
      </c>
      <c r="F201" s="237" t="s">
        <v>298</v>
      </c>
      <c r="G201" s="235"/>
      <c r="H201" s="238">
        <v>0.27200000000000002</v>
      </c>
      <c r="I201" s="239"/>
      <c r="J201" s="235"/>
      <c r="K201" s="235"/>
      <c r="L201" s="240"/>
      <c r="M201" s="241"/>
      <c r="N201" s="242"/>
      <c r="O201" s="242"/>
      <c r="P201" s="242"/>
      <c r="Q201" s="242"/>
      <c r="R201" s="242"/>
      <c r="S201" s="242"/>
      <c r="T201" s="243"/>
      <c r="U201" s="14"/>
      <c r="V201" s="14"/>
      <c r="W201" s="14"/>
      <c r="X201" s="14"/>
      <c r="Y201" s="14"/>
      <c r="Z201" s="14"/>
      <c r="AA201" s="14"/>
      <c r="AB201" s="14"/>
      <c r="AC201" s="14"/>
      <c r="AD201" s="14"/>
      <c r="AE201" s="14"/>
      <c r="AT201" s="244" t="s">
        <v>147</v>
      </c>
      <c r="AU201" s="244" t="s">
        <v>85</v>
      </c>
      <c r="AV201" s="14" t="s">
        <v>85</v>
      </c>
      <c r="AW201" s="14" t="s">
        <v>37</v>
      </c>
      <c r="AX201" s="14" t="s">
        <v>83</v>
      </c>
      <c r="AY201" s="244" t="s">
        <v>135</v>
      </c>
    </row>
    <row r="202" s="2" customFormat="1" ht="24.15" customHeight="1">
      <c r="A202" s="39"/>
      <c r="B202" s="40"/>
      <c r="C202" s="206" t="s">
        <v>299</v>
      </c>
      <c r="D202" s="206" t="s">
        <v>138</v>
      </c>
      <c r="E202" s="207" t="s">
        <v>300</v>
      </c>
      <c r="F202" s="208" t="s">
        <v>301</v>
      </c>
      <c r="G202" s="209" t="s">
        <v>100</v>
      </c>
      <c r="H202" s="210">
        <v>1.893</v>
      </c>
      <c r="I202" s="211"/>
      <c r="J202" s="212">
        <f>ROUND(I202*H202,2)</f>
        <v>0</v>
      </c>
      <c r="K202" s="208" t="s">
        <v>142</v>
      </c>
      <c r="L202" s="45"/>
      <c r="M202" s="213" t="s">
        <v>19</v>
      </c>
      <c r="N202" s="214" t="s">
        <v>46</v>
      </c>
      <c r="O202" s="85"/>
      <c r="P202" s="215">
        <f>O202*H202</f>
        <v>0</v>
      </c>
      <c r="Q202" s="215">
        <v>0</v>
      </c>
      <c r="R202" s="215">
        <f>Q202*H202</f>
        <v>0</v>
      </c>
      <c r="S202" s="215">
        <v>0</v>
      </c>
      <c r="T202" s="216">
        <f>S202*H202</f>
        <v>0</v>
      </c>
      <c r="U202" s="39"/>
      <c r="V202" s="39"/>
      <c r="W202" s="39"/>
      <c r="X202" s="39"/>
      <c r="Y202" s="39"/>
      <c r="Z202" s="39"/>
      <c r="AA202" s="39"/>
      <c r="AB202" s="39"/>
      <c r="AC202" s="39"/>
      <c r="AD202" s="39"/>
      <c r="AE202" s="39"/>
      <c r="AR202" s="217" t="s">
        <v>143</v>
      </c>
      <c r="AT202" s="217" t="s">
        <v>138</v>
      </c>
      <c r="AU202" s="217" t="s">
        <v>85</v>
      </c>
      <c r="AY202" s="18" t="s">
        <v>135</v>
      </c>
      <c r="BE202" s="218">
        <f>IF(N202="základní",J202,0)</f>
        <v>0</v>
      </c>
      <c r="BF202" s="218">
        <f>IF(N202="snížená",J202,0)</f>
        <v>0</v>
      </c>
      <c r="BG202" s="218">
        <f>IF(N202="zákl. přenesená",J202,0)</f>
        <v>0</v>
      </c>
      <c r="BH202" s="218">
        <f>IF(N202="sníž. přenesená",J202,0)</f>
        <v>0</v>
      </c>
      <c r="BI202" s="218">
        <f>IF(N202="nulová",J202,0)</f>
        <v>0</v>
      </c>
      <c r="BJ202" s="18" t="s">
        <v>83</v>
      </c>
      <c r="BK202" s="218">
        <f>ROUND(I202*H202,2)</f>
        <v>0</v>
      </c>
      <c r="BL202" s="18" t="s">
        <v>143</v>
      </c>
      <c r="BM202" s="217" t="s">
        <v>302</v>
      </c>
    </row>
    <row r="203" s="2" customFormat="1">
      <c r="A203" s="39"/>
      <c r="B203" s="40"/>
      <c r="C203" s="41"/>
      <c r="D203" s="219" t="s">
        <v>145</v>
      </c>
      <c r="E203" s="41"/>
      <c r="F203" s="220" t="s">
        <v>287</v>
      </c>
      <c r="G203" s="41"/>
      <c r="H203" s="41"/>
      <c r="I203" s="221"/>
      <c r="J203" s="41"/>
      <c r="K203" s="41"/>
      <c r="L203" s="45"/>
      <c r="M203" s="222"/>
      <c r="N203" s="223"/>
      <c r="O203" s="85"/>
      <c r="P203" s="85"/>
      <c r="Q203" s="85"/>
      <c r="R203" s="85"/>
      <c r="S203" s="85"/>
      <c r="T203" s="86"/>
      <c r="U203" s="39"/>
      <c r="V203" s="39"/>
      <c r="W203" s="39"/>
      <c r="X203" s="39"/>
      <c r="Y203" s="39"/>
      <c r="Z203" s="39"/>
      <c r="AA203" s="39"/>
      <c r="AB203" s="39"/>
      <c r="AC203" s="39"/>
      <c r="AD203" s="39"/>
      <c r="AE203" s="39"/>
      <c r="AT203" s="18" t="s">
        <v>145</v>
      </c>
      <c r="AU203" s="18" t="s">
        <v>85</v>
      </c>
    </row>
    <row r="204" s="14" customFormat="1">
      <c r="A204" s="14"/>
      <c r="B204" s="234"/>
      <c r="C204" s="235"/>
      <c r="D204" s="219" t="s">
        <v>147</v>
      </c>
      <c r="E204" s="236" t="s">
        <v>19</v>
      </c>
      <c r="F204" s="237" t="s">
        <v>303</v>
      </c>
      <c r="G204" s="235"/>
      <c r="H204" s="238">
        <v>1.893</v>
      </c>
      <c r="I204" s="239"/>
      <c r="J204" s="235"/>
      <c r="K204" s="235"/>
      <c r="L204" s="240"/>
      <c r="M204" s="241"/>
      <c r="N204" s="242"/>
      <c r="O204" s="242"/>
      <c r="P204" s="242"/>
      <c r="Q204" s="242"/>
      <c r="R204" s="242"/>
      <c r="S204" s="242"/>
      <c r="T204" s="243"/>
      <c r="U204" s="14"/>
      <c r="V204" s="14"/>
      <c r="W204" s="14"/>
      <c r="X204" s="14"/>
      <c r="Y204" s="14"/>
      <c r="Z204" s="14"/>
      <c r="AA204" s="14"/>
      <c r="AB204" s="14"/>
      <c r="AC204" s="14"/>
      <c r="AD204" s="14"/>
      <c r="AE204" s="14"/>
      <c r="AT204" s="244" t="s">
        <v>147</v>
      </c>
      <c r="AU204" s="244" t="s">
        <v>85</v>
      </c>
      <c r="AV204" s="14" t="s">
        <v>85</v>
      </c>
      <c r="AW204" s="14" t="s">
        <v>37</v>
      </c>
      <c r="AX204" s="14" t="s">
        <v>83</v>
      </c>
      <c r="AY204" s="244" t="s">
        <v>135</v>
      </c>
    </row>
    <row r="205" s="12" customFormat="1" ht="22.8" customHeight="1">
      <c r="A205" s="12"/>
      <c r="B205" s="190"/>
      <c r="C205" s="191"/>
      <c r="D205" s="192" t="s">
        <v>74</v>
      </c>
      <c r="E205" s="204" t="s">
        <v>304</v>
      </c>
      <c r="F205" s="204" t="s">
        <v>305</v>
      </c>
      <c r="G205" s="191"/>
      <c r="H205" s="191"/>
      <c r="I205" s="194"/>
      <c r="J205" s="205">
        <f>BK205</f>
        <v>0</v>
      </c>
      <c r="K205" s="191"/>
      <c r="L205" s="196"/>
      <c r="M205" s="197"/>
      <c r="N205" s="198"/>
      <c r="O205" s="198"/>
      <c r="P205" s="199">
        <f>SUM(P206:P207)</f>
        <v>0</v>
      </c>
      <c r="Q205" s="198"/>
      <c r="R205" s="199">
        <f>SUM(R206:R207)</f>
        <v>0</v>
      </c>
      <c r="S205" s="198"/>
      <c r="T205" s="200">
        <f>SUM(T206:T207)</f>
        <v>0</v>
      </c>
      <c r="U205" s="12"/>
      <c r="V205" s="12"/>
      <c r="W205" s="12"/>
      <c r="X205" s="12"/>
      <c r="Y205" s="12"/>
      <c r="Z205" s="12"/>
      <c r="AA205" s="12"/>
      <c r="AB205" s="12"/>
      <c r="AC205" s="12"/>
      <c r="AD205" s="12"/>
      <c r="AE205" s="12"/>
      <c r="AR205" s="201" t="s">
        <v>83</v>
      </c>
      <c r="AT205" s="202" t="s">
        <v>74</v>
      </c>
      <c r="AU205" s="202" t="s">
        <v>83</v>
      </c>
      <c r="AY205" s="201" t="s">
        <v>135</v>
      </c>
      <c r="BK205" s="203">
        <f>SUM(BK206:BK207)</f>
        <v>0</v>
      </c>
    </row>
    <row r="206" s="2" customFormat="1" ht="24.15" customHeight="1">
      <c r="A206" s="39"/>
      <c r="B206" s="40"/>
      <c r="C206" s="206" t="s">
        <v>306</v>
      </c>
      <c r="D206" s="206" t="s">
        <v>138</v>
      </c>
      <c r="E206" s="207" t="s">
        <v>307</v>
      </c>
      <c r="F206" s="208" t="s">
        <v>308</v>
      </c>
      <c r="G206" s="209" t="s">
        <v>100</v>
      </c>
      <c r="H206" s="210">
        <v>1.6699999999999999</v>
      </c>
      <c r="I206" s="211"/>
      <c r="J206" s="212">
        <f>ROUND(I206*H206,2)</f>
        <v>0</v>
      </c>
      <c r="K206" s="208" t="s">
        <v>142</v>
      </c>
      <c r="L206" s="45"/>
      <c r="M206" s="213" t="s">
        <v>19</v>
      </c>
      <c r="N206" s="214" t="s">
        <v>46</v>
      </c>
      <c r="O206" s="85"/>
      <c r="P206" s="215">
        <f>O206*H206</f>
        <v>0</v>
      </c>
      <c r="Q206" s="215">
        <v>0</v>
      </c>
      <c r="R206" s="215">
        <f>Q206*H206</f>
        <v>0</v>
      </c>
      <c r="S206" s="215">
        <v>0</v>
      </c>
      <c r="T206" s="216">
        <f>S206*H206</f>
        <v>0</v>
      </c>
      <c r="U206" s="39"/>
      <c r="V206" s="39"/>
      <c r="W206" s="39"/>
      <c r="X206" s="39"/>
      <c r="Y206" s="39"/>
      <c r="Z206" s="39"/>
      <c r="AA206" s="39"/>
      <c r="AB206" s="39"/>
      <c r="AC206" s="39"/>
      <c r="AD206" s="39"/>
      <c r="AE206" s="39"/>
      <c r="AR206" s="217" t="s">
        <v>143</v>
      </c>
      <c r="AT206" s="217" t="s">
        <v>138</v>
      </c>
      <c r="AU206" s="217" t="s">
        <v>85</v>
      </c>
      <c r="AY206" s="18" t="s">
        <v>135</v>
      </c>
      <c r="BE206" s="218">
        <f>IF(N206="základní",J206,0)</f>
        <v>0</v>
      </c>
      <c r="BF206" s="218">
        <f>IF(N206="snížená",J206,0)</f>
        <v>0</v>
      </c>
      <c r="BG206" s="218">
        <f>IF(N206="zákl. přenesená",J206,0)</f>
        <v>0</v>
      </c>
      <c r="BH206" s="218">
        <f>IF(N206="sníž. přenesená",J206,0)</f>
        <v>0</v>
      </c>
      <c r="BI206" s="218">
        <f>IF(N206="nulová",J206,0)</f>
        <v>0</v>
      </c>
      <c r="BJ206" s="18" t="s">
        <v>83</v>
      </c>
      <c r="BK206" s="218">
        <f>ROUND(I206*H206,2)</f>
        <v>0</v>
      </c>
      <c r="BL206" s="18" t="s">
        <v>143</v>
      </c>
      <c r="BM206" s="217" t="s">
        <v>309</v>
      </c>
    </row>
    <row r="207" s="2" customFormat="1">
      <c r="A207" s="39"/>
      <c r="B207" s="40"/>
      <c r="C207" s="41"/>
      <c r="D207" s="219" t="s">
        <v>145</v>
      </c>
      <c r="E207" s="41"/>
      <c r="F207" s="220" t="s">
        <v>310</v>
      </c>
      <c r="G207" s="41"/>
      <c r="H207" s="41"/>
      <c r="I207" s="221"/>
      <c r="J207" s="41"/>
      <c r="K207" s="41"/>
      <c r="L207" s="45"/>
      <c r="M207" s="222"/>
      <c r="N207" s="223"/>
      <c r="O207" s="85"/>
      <c r="P207" s="85"/>
      <c r="Q207" s="85"/>
      <c r="R207" s="85"/>
      <c r="S207" s="85"/>
      <c r="T207" s="86"/>
      <c r="U207" s="39"/>
      <c r="V207" s="39"/>
      <c r="W207" s="39"/>
      <c r="X207" s="39"/>
      <c r="Y207" s="39"/>
      <c r="Z207" s="39"/>
      <c r="AA207" s="39"/>
      <c r="AB207" s="39"/>
      <c r="AC207" s="39"/>
      <c r="AD207" s="39"/>
      <c r="AE207" s="39"/>
      <c r="AT207" s="18" t="s">
        <v>145</v>
      </c>
      <c r="AU207" s="18" t="s">
        <v>85</v>
      </c>
    </row>
    <row r="208" s="12" customFormat="1" ht="25.92" customHeight="1">
      <c r="A208" s="12"/>
      <c r="B208" s="190"/>
      <c r="C208" s="191"/>
      <c r="D208" s="192" t="s">
        <v>74</v>
      </c>
      <c r="E208" s="193" t="s">
        <v>311</v>
      </c>
      <c r="F208" s="193" t="s">
        <v>312</v>
      </c>
      <c r="G208" s="191"/>
      <c r="H208" s="191"/>
      <c r="I208" s="194"/>
      <c r="J208" s="195">
        <f>BK208</f>
        <v>0</v>
      </c>
      <c r="K208" s="191"/>
      <c r="L208" s="196"/>
      <c r="M208" s="197"/>
      <c r="N208" s="198"/>
      <c r="O208" s="198"/>
      <c r="P208" s="199">
        <f>P209+P219+P222+P228+P241</f>
        <v>0</v>
      </c>
      <c r="Q208" s="198"/>
      <c r="R208" s="199">
        <f>R209+R219+R222+R228+R241</f>
        <v>1.0498350000000001</v>
      </c>
      <c r="S208" s="198"/>
      <c r="T208" s="200">
        <f>T209+T219+T222+T228+T241</f>
        <v>2.9760281499999994</v>
      </c>
      <c r="U208" s="12"/>
      <c r="V208" s="12"/>
      <c r="W208" s="12"/>
      <c r="X208" s="12"/>
      <c r="Y208" s="12"/>
      <c r="Z208" s="12"/>
      <c r="AA208" s="12"/>
      <c r="AB208" s="12"/>
      <c r="AC208" s="12"/>
      <c r="AD208" s="12"/>
      <c r="AE208" s="12"/>
      <c r="AR208" s="201" t="s">
        <v>85</v>
      </c>
      <c r="AT208" s="202" t="s">
        <v>74</v>
      </c>
      <c r="AU208" s="202" t="s">
        <v>75</v>
      </c>
      <c r="AY208" s="201" t="s">
        <v>135</v>
      </c>
      <c r="BK208" s="203">
        <f>BK209+BK219+BK222+BK228+BK241</f>
        <v>0</v>
      </c>
    </row>
    <row r="209" s="12" customFormat="1" ht="22.8" customHeight="1">
      <c r="A209" s="12"/>
      <c r="B209" s="190"/>
      <c r="C209" s="191"/>
      <c r="D209" s="192" t="s">
        <v>74</v>
      </c>
      <c r="E209" s="204" t="s">
        <v>313</v>
      </c>
      <c r="F209" s="204" t="s">
        <v>314</v>
      </c>
      <c r="G209" s="191"/>
      <c r="H209" s="191"/>
      <c r="I209" s="194"/>
      <c r="J209" s="205">
        <f>BK209</f>
        <v>0</v>
      </c>
      <c r="K209" s="191"/>
      <c r="L209" s="196"/>
      <c r="M209" s="197"/>
      <c r="N209" s="198"/>
      <c r="O209" s="198"/>
      <c r="P209" s="199">
        <f>SUM(P210:P218)</f>
        <v>0</v>
      </c>
      <c r="Q209" s="198"/>
      <c r="R209" s="199">
        <f>SUM(R210:R218)</f>
        <v>0</v>
      </c>
      <c r="S209" s="198"/>
      <c r="T209" s="200">
        <f>SUM(T210:T218)</f>
        <v>0.82456979999999991</v>
      </c>
      <c r="U209" s="12"/>
      <c r="V209" s="12"/>
      <c r="W209" s="12"/>
      <c r="X209" s="12"/>
      <c r="Y209" s="12"/>
      <c r="Z209" s="12"/>
      <c r="AA209" s="12"/>
      <c r="AB209" s="12"/>
      <c r="AC209" s="12"/>
      <c r="AD209" s="12"/>
      <c r="AE209" s="12"/>
      <c r="AR209" s="201" t="s">
        <v>85</v>
      </c>
      <c r="AT209" s="202" t="s">
        <v>74</v>
      </c>
      <c r="AU209" s="202" t="s">
        <v>83</v>
      </c>
      <c r="AY209" s="201" t="s">
        <v>135</v>
      </c>
      <c r="BK209" s="203">
        <f>SUM(BK210:BK218)</f>
        <v>0</v>
      </c>
    </row>
    <row r="210" s="2" customFormat="1" ht="24.15" customHeight="1">
      <c r="A210" s="39"/>
      <c r="B210" s="40"/>
      <c r="C210" s="206" t="s">
        <v>315</v>
      </c>
      <c r="D210" s="206" t="s">
        <v>138</v>
      </c>
      <c r="E210" s="207" t="s">
        <v>316</v>
      </c>
      <c r="F210" s="208" t="s">
        <v>317</v>
      </c>
      <c r="G210" s="209" t="s">
        <v>141</v>
      </c>
      <c r="H210" s="210">
        <v>12.93</v>
      </c>
      <c r="I210" s="211"/>
      <c r="J210" s="212">
        <f>ROUND(I210*H210,2)</f>
        <v>0</v>
      </c>
      <c r="K210" s="208" t="s">
        <v>142</v>
      </c>
      <c r="L210" s="45"/>
      <c r="M210" s="213" t="s">
        <v>19</v>
      </c>
      <c r="N210" s="214" t="s">
        <v>46</v>
      </c>
      <c r="O210" s="85"/>
      <c r="P210" s="215">
        <f>O210*H210</f>
        <v>0</v>
      </c>
      <c r="Q210" s="215">
        <v>0</v>
      </c>
      <c r="R210" s="215">
        <f>Q210*H210</f>
        <v>0</v>
      </c>
      <c r="S210" s="215">
        <v>0.01721</v>
      </c>
      <c r="T210" s="216">
        <f>S210*H210</f>
        <v>0.22252529999999998</v>
      </c>
      <c r="U210" s="39"/>
      <c r="V210" s="39"/>
      <c r="W210" s="39"/>
      <c r="X210" s="39"/>
      <c r="Y210" s="39"/>
      <c r="Z210" s="39"/>
      <c r="AA210" s="39"/>
      <c r="AB210" s="39"/>
      <c r="AC210" s="39"/>
      <c r="AD210" s="39"/>
      <c r="AE210" s="39"/>
      <c r="AR210" s="217" t="s">
        <v>251</v>
      </c>
      <c r="AT210" s="217" t="s">
        <v>138</v>
      </c>
      <c r="AU210" s="217" t="s">
        <v>85</v>
      </c>
      <c r="AY210" s="18" t="s">
        <v>135</v>
      </c>
      <c r="BE210" s="218">
        <f>IF(N210="základní",J210,0)</f>
        <v>0</v>
      </c>
      <c r="BF210" s="218">
        <f>IF(N210="snížená",J210,0)</f>
        <v>0</v>
      </c>
      <c r="BG210" s="218">
        <f>IF(N210="zákl. přenesená",J210,0)</f>
        <v>0</v>
      </c>
      <c r="BH210" s="218">
        <f>IF(N210="sníž. přenesená",J210,0)</f>
        <v>0</v>
      </c>
      <c r="BI210" s="218">
        <f>IF(N210="nulová",J210,0)</f>
        <v>0</v>
      </c>
      <c r="BJ210" s="18" t="s">
        <v>83</v>
      </c>
      <c r="BK210" s="218">
        <f>ROUND(I210*H210,2)</f>
        <v>0</v>
      </c>
      <c r="BL210" s="18" t="s">
        <v>251</v>
      </c>
      <c r="BM210" s="217" t="s">
        <v>318</v>
      </c>
    </row>
    <row r="211" s="2" customFormat="1">
      <c r="A211" s="39"/>
      <c r="B211" s="40"/>
      <c r="C211" s="41"/>
      <c r="D211" s="219" t="s">
        <v>145</v>
      </c>
      <c r="E211" s="41"/>
      <c r="F211" s="220" t="s">
        <v>319</v>
      </c>
      <c r="G211" s="41"/>
      <c r="H211" s="41"/>
      <c r="I211" s="221"/>
      <c r="J211" s="41"/>
      <c r="K211" s="41"/>
      <c r="L211" s="45"/>
      <c r="M211" s="222"/>
      <c r="N211" s="223"/>
      <c r="O211" s="85"/>
      <c r="P211" s="85"/>
      <c r="Q211" s="85"/>
      <c r="R211" s="85"/>
      <c r="S211" s="85"/>
      <c r="T211" s="86"/>
      <c r="U211" s="39"/>
      <c r="V211" s="39"/>
      <c r="W211" s="39"/>
      <c r="X211" s="39"/>
      <c r="Y211" s="39"/>
      <c r="Z211" s="39"/>
      <c r="AA211" s="39"/>
      <c r="AB211" s="39"/>
      <c r="AC211" s="39"/>
      <c r="AD211" s="39"/>
      <c r="AE211" s="39"/>
      <c r="AT211" s="18" t="s">
        <v>145</v>
      </c>
      <c r="AU211" s="18" t="s">
        <v>85</v>
      </c>
    </row>
    <row r="212" s="13" customFormat="1">
      <c r="A212" s="13"/>
      <c r="B212" s="224"/>
      <c r="C212" s="225"/>
      <c r="D212" s="219" t="s">
        <v>147</v>
      </c>
      <c r="E212" s="226" t="s">
        <v>19</v>
      </c>
      <c r="F212" s="227" t="s">
        <v>320</v>
      </c>
      <c r="G212" s="225"/>
      <c r="H212" s="226" t="s">
        <v>19</v>
      </c>
      <c r="I212" s="228"/>
      <c r="J212" s="225"/>
      <c r="K212" s="225"/>
      <c r="L212" s="229"/>
      <c r="M212" s="230"/>
      <c r="N212" s="231"/>
      <c r="O212" s="231"/>
      <c r="P212" s="231"/>
      <c r="Q212" s="231"/>
      <c r="R212" s="231"/>
      <c r="S212" s="231"/>
      <c r="T212" s="232"/>
      <c r="U212" s="13"/>
      <c r="V212" s="13"/>
      <c r="W212" s="13"/>
      <c r="X212" s="13"/>
      <c r="Y212" s="13"/>
      <c r="Z212" s="13"/>
      <c r="AA212" s="13"/>
      <c r="AB212" s="13"/>
      <c r="AC212" s="13"/>
      <c r="AD212" s="13"/>
      <c r="AE212" s="13"/>
      <c r="AT212" s="233" t="s">
        <v>147</v>
      </c>
      <c r="AU212" s="233" t="s">
        <v>85</v>
      </c>
      <c r="AV212" s="13" t="s">
        <v>83</v>
      </c>
      <c r="AW212" s="13" t="s">
        <v>37</v>
      </c>
      <c r="AX212" s="13" t="s">
        <v>75</v>
      </c>
      <c r="AY212" s="233" t="s">
        <v>135</v>
      </c>
    </row>
    <row r="213" s="14" customFormat="1">
      <c r="A213" s="14"/>
      <c r="B213" s="234"/>
      <c r="C213" s="235"/>
      <c r="D213" s="219" t="s">
        <v>147</v>
      </c>
      <c r="E213" s="236" t="s">
        <v>19</v>
      </c>
      <c r="F213" s="237" t="s">
        <v>321</v>
      </c>
      <c r="G213" s="235"/>
      <c r="H213" s="238">
        <v>7.1299999999999999</v>
      </c>
      <c r="I213" s="239"/>
      <c r="J213" s="235"/>
      <c r="K213" s="235"/>
      <c r="L213" s="240"/>
      <c r="M213" s="241"/>
      <c r="N213" s="242"/>
      <c r="O213" s="242"/>
      <c r="P213" s="242"/>
      <c r="Q213" s="242"/>
      <c r="R213" s="242"/>
      <c r="S213" s="242"/>
      <c r="T213" s="243"/>
      <c r="U213" s="14"/>
      <c r="V213" s="14"/>
      <c r="W213" s="14"/>
      <c r="X213" s="14"/>
      <c r="Y213" s="14"/>
      <c r="Z213" s="14"/>
      <c r="AA213" s="14"/>
      <c r="AB213" s="14"/>
      <c r="AC213" s="14"/>
      <c r="AD213" s="14"/>
      <c r="AE213" s="14"/>
      <c r="AT213" s="244" t="s">
        <v>147</v>
      </c>
      <c r="AU213" s="244" t="s">
        <v>85</v>
      </c>
      <c r="AV213" s="14" t="s">
        <v>85</v>
      </c>
      <c r="AW213" s="14" t="s">
        <v>37</v>
      </c>
      <c r="AX213" s="14" t="s">
        <v>75</v>
      </c>
      <c r="AY213" s="244" t="s">
        <v>135</v>
      </c>
    </row>
    <row r="214" s="14" customFormat="1">
      <c r="A214" s="14"/>
      <c r="B214" s="234"/>
      <c r="C214" s="235"/>
      <c r="D214" s="219" t="s">
        <v>147</v>
      </c>
      <c r="E214" s="236" t="s">
        <v>19</v>
      </c>
      <c r="F214" s="237" t="s">
        <v>322</v>
      </c>
      <c r="G214" s="235"/>
      <c r="H214" s="238">
        <v>5.7999999999999998</v>
      </c>
      <c r="I214" s="239"/>
      <c r="J214" s="235"/>
      <c r="K214" s="235"/>
      <c r="L214" s="240"/>
      <c r="M214" s="241"/>
      <c r="N214" s="242"/>
      <c r="O214" s="242"/>
      <c r="P214" s="242"/>
      <c r="Q214" s="242"/>
      <c r="R214" s="242"/>
      <c r="S214" s="242"/>
      <c r="T214" s="243"/>
      <c r="U214" s="14"/>
      <c r="V214" s="14"/>
      <c r="W214" s="14"/>
      <c r="X214" s="14"/>
      <c r="Y214" s="14"/>
      <c r="Z214" s="14"/>
      <c r="AA214" s="14"/>
      <c r="AB214" s="14"/>
      <c r="AC214" s="14"/>
      <c r="AD214" s="14"/>
      <c r="AE214" s="14"/>
      <c r="AT214" s="244" t="s">
        <v>147</v>
      </c>
      <c r="AU214" s="244" t="s">
        <v>85</v>
      </c>
      <c r="AV214" s="14" t="s">
        <v>85</v>
      </c>
      <c r="AW214" s="14" t="s">
        <v>37</v>
      </c>
      <c r="AX214" s="14" t="s">
        <v>75</v>
      </c>
      <c r="AY214" s="244" t="s">
        <v>135</v>
      </c>
    </row>
    <row r="215" s="15" customFormat="1">
      <c r="A215" s="15"/>
      <c r="B215" s="245"/>
      <c r="C215" s="246"/>
      <c r="D215" s="219" t="s">
        <v>147</v>
      </c>
      <c r="E215" s="247" t="s">
        <v>19</v>
      </c>
      <c r="F215" s="248" t="s">
        <v>153</v>
      </c>
      <c r="G215" s="246"/>
      <c r="H215" s="249">
        <v>12.93</v>
      </c>
      <c r="I215" s="250"/>
      <c r="J215" s="246"/>
      <c r="K215" s="246"/>
      <c r="L215" s="251"/>
      <c r="M215" s="252"/>
      <c r="N215" s="253"/>
      <c r="O215" s="253"/>
      <c r="P215" s="253"/>
      <c r="Q215" s="253"/>
      <c r="R215" s="253"/>
      <c r="S215" s="253"/>
      <c r="T215" s="254"/>
      <c r="U215" s="15"/>
      <c r="V215" s="15"/>
      <c r="W215" s="15"/>
      <c r="X215" s="15"/>
      <c r="Y215" s="15"/>
      <c r="Z215" s="15"/>
      <c r="AA215" s="15"/>
      <c r="AB215" s="15"/>
      <c r="AC215" s="15"/>
      <c r="AD215" s="15"/>
      <c r="AE215" s="15"/>
      <c r="AT215" s="255" t="s">
        <v>147</v>
      </c>
      <c r="AU215" s="255" t="s">
        <v>85</v>
      </c>
      <c r="AV215" s="15" t="s">
        <v>143</v>
      </c>
      <c r="AW215" s="15" t="s">
        <v>37</v>
      </c>
      <c r="AX215" s="15" t="s">
        <v>83</v>
      </c>
      <c r="AY215" s="255" t="s">
        <v>135</v>
      </c>
    </row>
    <row r="216" s="2" customFormat="1" ht="14.4" customHeight="1">
      <c r="A216" s="39"/>
      <c r="B216" s="40"/>
      <c r="C216" s="206" t="s">
        <v>323</v>
      </c>
      <c r="D216" s="206" t="s">
        <v>138</v>
      </c>
      <c r="E216" s="207" t="s">
        <v>324</v>
      </c>
      <c r="F216" s="208" t="s">
        <v>325</v>
      </c>
      <c r="G216" s="209" t="s">
        <v>141</v>
      </c>
      <c r="H216" s="210">
        <v>56.530000000000001</v>
      </c>
      <c r="I216" s="211"/>
      <c r="J216" s="212">
        <f>ROUND(I216*H216,2)</f>
        <v>0</v>
      </c>
      <c r="K216" s="208" t="s">
        <v>142</v>
      </c>
      <c r="L216" s="45"/>
      <c r="M216" s="213" t="s">
        <v>19</v>
      </c>
      <c r="N216" s="214" t="s">
        <v>46</v>
      </c>
      <c r="O216" s="85"/>
      <c r="P216" s="215">
        <f>O216*H216</f>
        <v>0</v>
      </c>
      <c r="Q216" s="215">
        <v>0</v>
      </c>
      <c r="R216" s="215">
        <f>Q216*H216</f>
        <v>0</v>
      </c>
      <c r="S216" s="215">
        <v>0.01065</v>
      </c>
      <c r="T216" s="216">
        <f>S216*H216</f>
        <v>0.60204449999999998</v>
      </c>
      <c r="U216" s="39"/>
      <c r="V216" s="39"/>
      <c r="W216" s="39"/>
      <c r="X216" s="39"/>
      <c r="Y216" s="39"/>
      <c r="Z216" s="39"/>
      <c r="AA216" s="39"/>
      <c r="AB216" s="39"/>
      <c r="AC216" s="39"/>
      <c r="AD216" s="39"/>
      <c r="AE216" s="39"/>
      <c r="AR216" s="217" t="s">
        <v>251</v>
      </c>
      <c r="AT216" s="217" t="s">
        <v>138</v>
      </c>
      <c r="AU216" s="217" t="s">
        <v>85</v>
      </c>
      <c r="AY216" s="18" t="s">
        <v>135</v>
      </c>
      <c r="BE216" s="218">
        <f>IF(N216="základní",J216,0)</f>
        <v>0</v>
      </c>
      <c r="BF216" s="218">
        <f>IF(N216="snížená",J216,0)</f>
        <v>0</v>
      </c>
      <c r="BG216" s="218">
        <f>IF(N216="zákl. přenesená",J216,0)</f>
        <v>0</v>
      </c>
      <c r="BH216" s="218">
        <f>IF(N216="sníž. přenesená",J216,0)</f>
        <v>0</v>
      </c>
      <c r="BI216" s="218">
        <f>IF(N216="nulová",J216,0)</f>
        <v>0</v>
      </c>
      <c r="BJ216" s="18" t="s">
        <v>83</v>
      </c>
      <c r="BK216" s="218">
        <f>ROUND(I216*H216,2)</f>
        <v>0</v>
      </c>
      <c r="BL216" s="18" t="s">
        <v>251</v>
      </c>
      <c r="BM216" s="217" t="s">
        <v>326</v>
      </c>
    </row>
    <row r="217" s="2" customFormat="1">
      <c r="A217" s="39"/>
      <c r="B217" s="40"/>
      <c r="C217" s="41"/>
      <c r="D217" s="219" t="s">
        <v>145</v>
      </c>
      <c r="E217" s="41"/>
      <c r="F217" s="220" t="s">
        <v>327</v>
      </c>
      <c r="G217" s="41"/>
      <c r="H217" s="41"/>
      <c r="I217" s="221"/>
      <c r="J217" s="41"/>
      <c r="K217" s="41"/>
      <c r="L217" s="45"/>
      <c r="M217" s="222"/>
      <c r="N217" s="223"/>
      <c r="O217" s="85"/>
      <c r="P217" s="85"/>
      <c r="Q217" s="85"/>
      <c r="R217" s="85"/>
      <c r="S217" s="85"/>
      <c r="T217" s="86"/>
      <c r="U217" s="39"/>
      <c r="V217" s="39"/>
      <c r="W217" s="39"/>
      <c r="X217" s="39"/>
      <c r="Y217" s="39"/>
      <c r="Z217" s="39"/>
      <c r="AA217" s="39"/>
      <c r="AB217" s="39"/>
      <c r="AC217" s="39"/>
      <c r="AD217" s="39"/>
      <c r="AE217" s="39"/>
      <c r="AT217" s="18" t="s">
        <v>145</v>
      </c>
      <c r="AU217" s="18" t="s">
        <v>85</v>
      </c>
    </row>
    <row r="218" s="14" customFormat="1">
      <c r="A218" s="14"/>
      <c r="B218" s="234"/>
      <c r="C218" s="235"/>
      <c r="D218" s="219" t="s">
        <v>147</v>
      </c>
      <c r="E218" s="236" t="s">
        <v>19</v>
      </c>
      <c r="F218" s="237" t="s">
        <v>328</v>
      </c>
      <c r="G218" s="235"/>
      <c r="H218" s="238">
        <v>56.530000000000001</v>
      </c>
      <c r="I218" s="239"/>
      <c r="J218" s="235"/>
      <c r="K218" s="235"/>
      <c r="L218" s="240"/>
      <c r="M218" s="241"/>
      <c r="N218" s="242"/>
      <c r="O218" s="242"/>
      <c r="P218" s="242"/>
      <c r="Q218" s="242"/>
      <c r="R218" s="242"/>
      <c r="S218" s="242"/>
      <c r="T218" s="243"/>
      <c r="U218" s="14"/>
      <c r="V218" s="14"/>
      <c r="W218" s="14"/>
      <c r="X218" s="14"/>
      <c r="Y218" s="14"/>
      <c r="Z218" s="14"/>
      <c r="AA218" s="14"/>
      <c r="AB218" s="14"/>
      <c r="AC218" s="14"/>
      <c r="AD218" s="14"/>
      <c r="AE218" s="14"/>
      <c r="AT218" s="244" t="s">
        <v>147</v>
      </c>
      <c r="AU218" s="244" t="s">
        <v>85</v>
      </c>
      <c r="AV218" s="14" t="s">
        <v>85</v>
      </c>
      <c r="AW218" s="14" t="s">
        <v>37</v>
      </c>
      <c r="AX218" s="14" t="s">
        <v>83</v>
      </c>
      <c r="AY218" s="244" t="s">
        <v>135</v>
      </c>
    </row>
    <row r="219" s="12" customFormat="1" ht="22.8" customHeight="1">
      <c r="A219" s="12"/>
      <c r="B219" s="190"/>
      <c r="C219" s="191"/>
      <c r="D219" s="192" t="s">
        <v>74</v>
      </c>
      <c r="E219" s="204" t="s">
        <v>329</v>
      </c>
      <c r="F219" s="204" t="s">
        <v>330</v>
      </c>
      <c r="G219" s="191"/>
      <c r="H219" s="191"/>
      <c r="I219" s="194"/>
      <c r="J219" s="205">
        <f>BK219</f>
        <v>0</v>
      </c>
      <c r="K219" s="191"/>
      <c r="L219" s="196"/>
      <c r="M219" s="197"/>
      <c r="N219" s="198"/>
      <c r="O219" s="198"/>
      <c r="P219" s="199">
        <f>SUM(P220:P221)</f>
        <v>0</v>
      </c>
      <c r="Q219" s="198"/>
      <c r="R219" s="199">
        <f>SUM(R220:R221)</f>
        <v>0</v>
      </c>
      <c r="S219" s="198"/>
      <c r="T219" s="200">
        <f>SUM(T220:T221)</f>
        <v>0.0024215</v>
      </c>
      <c r="U219" s="12"/>
      <c r="V219" s="12"/>
      <c r="W219" s="12"/>
      <c r="X219" s="12"/>
      <c r="Y219" s="12"/>
      <c r="Z219" s="12"/>
      <c r="AA219" s="12"/>
      <c r="AB219" s="12"/>
      <c r="AC219" s="12"/>
      <c r="AD219" s="12"/>
      <c r="AE219" s="12"/>
      <c r="AR219" s="201" t="s">
        <v>85</v>
      </c>
      <c r="AT219" s="202" t="s">
        <v>74</v>
      </c>
      <c r="AU219" s="202" t="s">
        <v>83</v>
      </c>
      <c r="AY219" s="201" t="s">
        <v>135</v>
      </c>
      <c r="BK219" s="203">
        <f>SUM(BK220:BK221)</f>
        <v>0</v>
      </c>
    </row>
    <row r="220" s="2" customFormat="1" ht="14.4" customHeight="1">
      <c r="A220" s="39"/>
      <c r="B220" s="40"/>
      <c r="C220" s="206" t="s">
        <v>331</v>
      </c>
      <c r="D220" s="206" t="s">
        <v>138</v>
      </c>
      <c r="E220" s="207" t="s">
        <v>332</v>
      </c>
      <c r="F220" s="208" t="s">
        <v>333</v>
      </c>
      <c r="G220" s="209" t="s">
        <v>222</v>
      </c>
      <c r="H220" s="210">
        <v>1.45</v>
      </c>
      <c r="I220" s="211"/>
      <c r="J220" s="212">
        <f>ROUND(I220*H220,2)</f>
        <v>0</v>
      </c>
      <c r="K220" s="208" t="s">
        <v>142</v>
      </c>
      <c r="L220" s="45"/>
      <c r="M220" s="213" t="s">
        <v>19</v>
      </c>
      <c r="N220" s="214" t="s">
        <v>46</v>
      </c>
      <c r="O220" s="85"/>
      <c r="P220" s="215">
        <f>O220*H220</f>
        <v>0</v>
      </c>
      <c r="Q220" s="215">
        <v>0</v>
      </c>
      <c r="R220" s="215">
        <f>Q220*H220</f>
        <v>0</v>
      </c>
      <c r="S220" s="215">
        <v>0.00167</v>
      </c>
      <c r="T220" s="216">
        <f>S220*H220</f>
        <v>0.0024215</v>
      </c>
      <c r="U220" s="39"/>
      <c r="V220" s="39"/>
      <c r="W220" s="39"/>
      <c r="X220" s="39"/>
      <c r="Y220" s="39"/>
      <c r="Z220" s="39"/>
      <c r="AA220" s="39"/>
      <c r="AB220" s="39"/>
      <c r="AC220" s="39"/>
      <c r="AD220" s="39"/>
      <c r="AE220" s="39"/>
      <c r="AR220" s="217" t="s">
        <v>251</v>
      </c>
      <c r="AT220" s="217" t="s">
        <v>138</v>
      </c>
      <c r="AU220" s="217" t="s">
        <v>85</v>
      </c>
      <c r="AY220" s="18" t="s">
        <v>135</v>
      </c>
      <c r="BE220" s="218">
        <f>IF(N220="základní",J220,0)</f>
        <v>0</v>
      </c>
      <c r="BF220" s="218">
        <f>IF(N220="snížená",J220,0)</f>
        <v>0</v>
      </c>
      <c r="BG220" s="218">
        <f>IF(N220="zákl. přenesená",J220,0)</f>
        <v>0</v>
      </c>
      <c r="BH220" s="218">
        <f>IF(N220="sníž. přenesená",J220,0)</f>
        <v>0</v>
      </c>
      <c r="BI220" s="218">
        <f>IF(N220="nulová",J220,0)</f>
        <v>0</v>
      </c>
      <c r="BJ220" s="18" t="s">
        <v>83</v>
      </c>
      <c r="BK220" s="218">
        <f>ROUND(I220*H220,2)</f>
        <v>0</v>
      </c>
      <c r="BL220" s="18" t="s">
        <v>251</v>
      </c>
      <c r="BM220" s="217" t="s">
        <v>334</v>
      </c>
    </row>
    <row r="221" s="14" customFormat="1">
      <c r="A221" s="14"/>
      <c r="B221" s="234"/>
      <c r="C221" s="235"/>
      <c r="D221" s="219" t="s">
        <v>147</v>
      </c>
      <c r="E221" s="236" t="s">
        <v>19</v>
      </c>
      <c r="F221" s="237" t="s">
        <v>335</v>
      </c>
      <c r="G221" s="235"/>
      <c r="H221" s="238">
        <v>1.45</v>
      </c>
      <c r="I221" s="239"/>
      <c r="J221" s="235"/>
      <c r="K221" s="235"/>
      <c r="L221" s="240"/>
      <c r="M221" s="241"/>
      <c r="N221" s="242"/>
      <c r="O221" s="242"/>
      <c r="P221" s="242"/>
      <c r="Q221" s="242"/>
      <c r="R221" s="242"/>
      <c r="S221" s="242"/>
      <c r="T221" s="243"/>
      <c r="U221" s="14"/>
      <c r="V221" s="14"/>
      <c r="W221" s="14"/>
      <c r="X221" s="14"/>
      <c r="Y221" s="14"/>
      <c r="Z221" s="14"/>
      <c r="AA221" s="14"/>
      <c r="AB221" s="14"/>
      <c r="AC221" s="14"/>
      <c r="AD221" s="14"/>
      <c r="AE221" s="14"/>
      <c r="AT221" s="244" t="s">
        <v>147</v>
      </c>
      <c r="AU221" s="244" t="s">
        <v>85</v>
      </c>
      <c r="AV221" s="14" t="s">
        <v>85</v>
      </c>
      <c r="AW221" s="14" t="s">
        <v>37</v>
      </c>
      <c r="AX221" s="14" t="s">
        <v>83</v>
      </c>
      <c r="AY221" s="244" t="s">
        <v>135</v>
      </c>
    </row>
    <row r="222" s="12" customFormat="1" ht="22.8" customHeight="1">
      <c r="A222" s="12"/>
      <c r="B222" s="190"/>
      <c r="C222" s="191"/>
      <c r="D222" s="192" t="s">
        <v>74</v>
      </c>
      <c r="E222" s="204" t="s">
        <v>336</v>
      </c>
      <c r="F222" s="204" t="s">
        <v>337</v>
      </c>
      <c r="G222" s="191"/>
      <c r="H222" s="191"/>
      <c r="I222" s="194"/>
      <c r="J222" s="205">
        <f>BK222</f>
        <v>0</v>
      </c>
      <c r="K222" s="191"/>
      <c r="L222" s="196"/>
      <c r="M222" s="197"/>
      <c r="N222" s="198"/>
      <c r="O222" s="198"/>
      <c r="P222" s="199">
        <f>SUM(P223:P227)</f>
        <v>0</v>
      </c>
      <c r="Q222" s="198"/>
      <c r="R222" s="199">
        <f>SUM(R223:R227)</f>
        <v>0</v>
      </c>
      <c r="S222" s="198"/>
      <c r="T222" s="200">
        <f>SUM(T223:T227)</f>
        <v>0.17899999999999999</v>
      </c>
      <c r="U222" s="12"/>
      <c r="V222" s="12"/>
      <c r="W222" s="12"/>
      <c r="X222" s="12"/>
      <c r="Y222" s="12"/>
      <c r="Z222" s="12"/>
      <c r="AA222" s="12"/>
      <c r="AB222" s="12"/>
      <c r="AC222" s="12"/>
      <c r="AD222" s="12"/>
      <c r="AE222" s="12"/>
      <c r="AR222" s="201" t="s">
        <v>85</v>
      </c>
      <c r="AT222" s="202" t="s">
        <v>74</v>
      </c>
      <c r="AU222" s="202" t="s">
        <v>83</v>
      </c>
      <c r="AY222" s="201" t="s">
        <v>135</v>
      </c>
      <c r="BK222" s="203">
        <f>SUM(BK223:BK227)</f>
        <v>0</v>
      </c>
    </row>
    <row r="223" s="2" customFormat="1" ht="14.4" customHeight="1">
      <c r="A223" s="39"/>
      <c r="B223" s="40"/>
      <c r="C223" s="206" t="s">
        <v>338</v>
      </c>
      <c r="D223" s="206" t="s">
        <v>138</v>
      </c>
      <c r="E223" s="207" t="s">
        <v>339</v>
      </c>
      <c r="F223" s="208" t="s">
        <v>340</v>
      </c>
      <c r="G223" s="209" t="s">
        <v>214</v>
      </c>
      <c r="H223" s="210">
        <v>1</v>
      </c>
      <c r="I223" s="211"/>
      <c r="J223" s="212">
        <f>ROUND(I223*H223,2)</f>
        <v>0</v>
      </c>
      <c r="K223" s="208" t="s">
        <v>142</v>
      </c>
      <c r="L223" s="45"/>
      <c r="M223" s="213" t="s">
        <v>19</v>
      </c>
      <c r="N223" s="214" t="s">
        <v>46</v>
      </c>
      <c r="O223" s="85"/>
      <c r="P223" s="215">
        <f>O223*H223</f>
        <v>0</v>
      </c>
      <c r="Q223" s="215">
        <v>0</v>
      </c>
      <c r="R223" s="215">
        <f>Q223*H223</f>
        <v>0</v>
      </c>
      <c r="S223" s="215">
        <v>0.0050000000000000001</v>
      </c>
      <c r="T223" s="216">
        <f>S223*H223</f>
        <v>0.0050000000000000001</v>
      </c>
      <c r="U223" s="39"/>
      <c r="V223" s="39"/>
      <c r="W223" s="39"/>
      <c r="X223" s="39"/>
      <c r="Y223" s="39"/>
      <c r="Z223" s="39"/>
      <c r="AA223" s="39"/>
      <c r="AB223" s="39"/>
      <c r="AC223" s="39"/>
      <c r="AD223" s="39"/>
      <c r="AE223" s="39"/>
      <c r="AR223" s="217" t="s">
        <v>251</v>
      </c>
      <c r="AT223" s="217" t="s">
        <v>138</v>
      </c>
      <c r="AU223" s="217" t="s">
        <v>85</v>
      </c>
      <c r="AY223" s="18" t="s">
        <v>135</v>
      </c>
      <c r="BE223" s="218">
        <f>IF(N223="základní",J223,0)</f>
        <v>0</v>
      </c>
      <c r="BF223" s="218">
        <f>IF(N223="snížená",J223,0)</f>
        <v>0</v>
      </c>
      <c r="BG223" s="218">
        <f>IF(N223="zákl. přenesená",J223,0)</f>
        <v>0</v>
      </c>
      <c r="BH223" s="218">
        <f>IF(N223="sníž. přenesená",J223,0)</f>
        <v>0</v>
      </c>
      <c r="BI223" s="218">
        <f>IF(N223="nulová",J223,0)</f>
        <v>0</v>
      </c>
      <c r="BJ223" s="18" t="s">
        <v>83</v>
      </c>
      <c r="BK223" s="218">
        <f>ROUND(I223*H223,2)</f>
        <v>0</v>
      </c>
      <c r="BL223" s="18" t="s">
        <v>251</v>
      </c>
      <c r="BM223" s="217" t="s">
        <v>341</v>
      </c>
    </row>
    <row r="224" s="14" customFormat="1">
      <c r="A224" s="14"/>
      <c r="B224" s="234"/>
      <c r="C224" s="235"/>
      <c r="D224" s="219" t="s">
        <v>147</v>
      </c>
      <c r="E224" s="236" t="s">
        <v>19</v>
      </c>
      <c r="F224" s="237" t="s">
        <v>83</v>
      </c>
      <c r="G224" s="235"/>
      <c r="H224" s="238">
        <v>1</v>
      </c>
      <c r="I224" s="239"/>
      <c r="J224" s="235"/>
      <c r="K224" s="235"/>
      <c r="L224" s="240"/>
      <c r="M224" s="241"/>
      <c r="N224" s="242"/>
      <c r="O224" s="242"/>
      <c r="P224" s="242"/>
      <c r="Q224" s="242"/>
      <c r="R224" s="242"/>
      <c r="S224" s="242"/>
      <c r="T224" s="243"/>
      <c r="U224" s="14"/>
      <c r="V224" s="14"/>
      <c r="W224" s="14"/>
      <c r="X224" s="14"/>
      <c r="Y224" s="14"/>
      <c r="Z224" s="14"/>
      <c r="AA224" s="14"/>
      <c r="AB224" s="14"/>
      <c r="AC224" s="14"/>
      <c r="AD224" s="14"/>
      <c r="AE224" s="14"/>
      <c r="AT224" s="244" t="s">
        <v>147</v>
      </c>
      <c r="AU224" s="244" t="s">
        <v>85</v>
      </c>
      <c r="AV224" s="14" t="s">
        <v>85</v>
      </c>
      <c r="AW224" s="14" t="s">
        <v>37</v>
      </c>
      <c r="AX224" s="14" t="s">
        <v>83</v>
      </c>
      <c r="AY224" s="244" t="s">
        <v>135</v>
      </c>
    </row>
    <row r="225" s="2" customFormat="1" ht="24.15" customHeight="1">
      <c r="A225" s="39"/>
      <c r="B225" s="40"/>
      <c r="C225" s="206" t="s">
        <v>342</v>
      </c>
      <c r="D225" s="206" t="s">
        <v>138</v>
      </c>
      <c r="E225" s="207" t="s">
        <v>343</v>
      </c>
      <c r="F225" s="208" t="s">
        <v>344</v>
      </c>
      <c r="G225" s="209" t="s">
        <v>214</v>
      </c>
      <c r="H225" s="210">
        <v>1</v>
      </c>
      <c r="I225" s="211"/>
      <c r="J225" s="212">
        <f>ROUND(I225*H225,2)</f>
        <v>0</v>
      </c>
      <c r="K225" s="208" t="s">
        <v>142</v>
      </c>
      <c r="L225" s="45"/>
      <c r="M225" s="213" t="s">
        <v>19</v>
      </c>
      <c r="N225" s="214" t="s">
        <v>46</v>
      </c>
      <c r="O225" s="85"/>
      <c r="P225" s="215">
        <f>O225*H225</f>
        <v>0</v>
      </c>
      <c r="Q225" s="215">
        <v>0</v>
      </c>
      <c r="R225" s="215">
        <f>Q225*H225</f>
        <v>0</v>
      </c>
      <c r="S225" s="215">
        <v>0.17399999999999999</v>
      </c>
      <c r="T225" s="216">
        <f>S225*H225</f>
        <v>0.17399999999999999</v>
      </c>
      <c r="U225" s="39"/>
      <c r="V225" s="39"/>
      <c r="W225" s="39"/>
      <c r="X225" s="39"/>
      <c r="Y225" s="39"/>
      <c r="Z225" s="39"/>
      <c r="AA225" s="39"/>
      <c r="AB225" s="39"/>
      <c r="AC225" s="39"/>
      <c r="AD225" s="39"/>
      <c r="AE225" s="39"/>
      <c r="AR225" s="217" t="s">
        <v>251</v>
      </c>
      <c r="AT225" s="217" t="s">
        <v>138</v>
      </c>
      <c r="AU225" s="217" t="s">
        <v>85</v>
      </c>
      <c r="AY225" s="18" t="s">
        <v>135</v>
      </c>
      <c r="BE225" s="218">
        <f>IF(N225="základní",J225,0)</f>
        <v>0</v>
      </c>
      <c r="BF225" s="218">
        <f>IF(N225="snížená",J225,0)</f>
        <v>0</v>
      </c>
      <c r="BG225" s="218">
        <f>IF(N225="zákl. přenesená",J225,0)</f>
        <v>0</v>
      </c>
      <c r="BH225" s="218">
        <f>IF(N225="sníž. přenesená",J225,0)</f>
        <v>0</v>
      </c>
      <c r="BI225" s="218">
        <f>IF(N225="nulová",J225,0)</f>
        <v>0</v>
      </c>
      <c r="BJ225" s="18" t="s">
        <v>83</v>
      </c>
      <c r="BK225" s="218">
        <f>ROUND(I225*H225,2)</f>
        <v>0</v>
      </c>
      <c r="BL225" s="18" t="s">
        <v>251</v>
      </c>
      <c r="BM225" s="217" t="s">
        <v>345</v>
      </c>
    </row>
    <row r="226" s="2" customFormat="1">
      <c r="A226" s="39"/>
      <c r="B226" s="40"/>
      <c r="C226" s="41"/>
      <c r="D226" s="219" t="s">
        <v>145</v>
      </c>
      <c r="E226" s="41"/>
      <c r="F226" s="220" t="s">
        <v>346</v>
      </c>
      <c r="G226" s="41"/>
      <c r="H226" s="41"/>
      <c r="I226" s="221"/>
      <c r="J226" s="41"/>
      <c r="K226" s="41"/>
      <c r="L226" s="45"/>
      <c r="M226" s="222"/>
      <c r="N226" s="223"/>
      <c r="O226" s="85"/>
      <c r="P226" s="85"/>
      <c r="Q226" s="85"/>
      <c r="R226" s="85"/>
      <c r="S226" s="85"/>
      <c r="T226" s="86"/>
      <c r="U226" s="39"/>
      <c r="V226" s="39"/>
      <c r="W226" s="39"/>
      <c r="X226" s="39"/>
      <c r="Y226" s="39"/>
      <c r="Z226" s="39"/>
      <c r="AA226" s="39"/>
      <c r="AB226" s="39"/>
      <c r="AC226" s="39"/>
      <c r="AD226" s="39"/>
      <c r="AE226" s="39"/>
      <c r="AT226" s="18" t="s">
        <v>145</v>
      </c>
      <c r="AU226" s="18" t="s">
        <v>85</v>
      </c>
    </row>
    <row r="227" s="14" customFormat="1">
      <c r="A227" s="14"/>
      <c r="B227" s="234"/>
      <c r="C227" s="235"/>
      <c r="D227" s="219" t="s">
        <v>147</v>
      </c>
      <c r="E227" s="236" t="s">
        <v>19</v>
      </c>
      <c r="F227" s="237" t="s">
        <v>83</v>
      </c>
      <c r="G227" s="235"/>
      <c r="H227" s="238">
        <v>1</v>
      </c>
      <c r="I227" s="239"/>
      <c r="J227" s="235"/>
      <c r="K227" s="235"/>
      <c r="L227" s="240"/>
      <c r="M227" s="241"/>
      <c r="N227" s="242"/>
      <c r="O227" s="242"/>
      <c r="P227" s="242"/>
      <c r="Q227" s="242"/>
      <c r="R227" s="242"/>
      <c r="S227" s="242"/>
      <c r="T227" s="243"/>
      <c r="U227" s="14"/>
      <c r="V227" s="14"/>
      <c r="W227" s="14"/>
      <c r="X227" s="14"/>
      <c r="Y227" s="14"/>
      <c r="Z227" s="14"/>
      <c r="AA227" s="14"/>
      <c r="AB227" s="14"/>
      <c r="AC227" s="14"/>
      <c r="AD227" s="14"/>
      <c r="AE227" s="14"/>
      <c r="AT227" s="244" t="s">
        <v>147</v>
      </c>
      <c r="AU227" s="244" t="s">
        <v>85</v>
      </c>
      <c r="AV227" s="14" t="s">
        <v>85</v>
      </c>
      <c r="AW227" s="14" t="s">
        <v>37</v>
      </c>
      <c r="AX227" s="14" t="s">
        <v>83</v>
      </c>
      <c r="AY227" s="244" t="s">
        <v>135</v>
      </c>
    </row>
    <row r="228" s="12" customFormat="1" ht="22.8" customHeight="1">
      <c r="A228" s="12"/>
      <c r="B228" s="190"/>
      <c r="C228" s="191"/>
      <c r="D228" s="192" t="s">
        <v>74</v>
      </c>
      <c r="E228" s="204" t="s">
        <v>347</v>
      </c>
      <c r="F228" s="204" t="s">
        <v>348</v>
      </c>
      <c r="G228" s="191"/>
      <c r="H228" s="191"/>
      <c r="I228" s="194"/>
      <c r="J228" s="205">
        <f>BK228</f>
        <v>0</v>
      </c>
      <c r="K228" s="191"/>
      <c r="L228" s="196"/>
      <c r="M228" s="197"/>
      <c r="N228" s="198"/>
      <c r="O228" s="198"/>
      <c r="P228" s="199">
        <f>SUM(P229:P240)</f>
        <v>0</v>
      </c>
      <c r="Q228" s="198"/>
      <c r="R228" s="199">
        <f>SUM(R229:R240)</f>
        <v>0</v>
      </c>
      <c r="S228" s="198"/>
      <c r="T228" s="200">
        <f>SUM(T229:T240)</f>
        <v>1.6445879999999999</v>
      </c>
      <c r="U228" s="12"/>
      <c r="V228" s="12"/>
      <c r="W228" s="12"/>
      <c r="X228" s="12"/>
      <c r="Y228" s="12"/>
      <c r="Z228" s="12"/>
      <c r="AA228" s="12"/>
      <c r="AB228" s="12"/>
      <c r="AC228" s="12"/>
      <c r="AD228" s="12"/>
      <c r="AE228" s="12"/>
      <c r="AR228" s="201" t="s">
        <v>85</v>
      </c>
      <c r="AT228" s="202" t="s">
        <v>74</v>
      </c>
      <c r="AU228" s="202" t="s">
        <v>83</v>
      </c>
      <c r="AY228" s="201" t="s">
        <v>135</v>
      </c>
      <c r="BK228" s="203">
        <f>SUM(BK229:BK240)</f>
        <v>0</v>
      </c>
    </row>
    <row r="229" s="2" customFormat="1" ht="14.4" customHeight="1">
      <c r="A229" s="39"/>
      <c r="B229" s="40"/>
      <c r="C229" s="206" t="s">
        <v>349</v>
      </c>
      <c r="D229" s="206" t="s">
        <v>138</v>
      </c>
      <c r="E229" s="207" t="s">
        <v>350</v>
      </c>
      <c r="F229" s="208" t="s">
        <v>351</v>
      </c>
      <c r="G229" s="209" t="s">
        <v>141</v>
      </c>
      <c r="H229" s="210">
        <v>191.34</v>
      </c>
      <c r="I229" s="211"/>
      <c r="J229" s="212">
        <f>ROUND(I229*H229,2)</f>
        <v>0</v>
      </c>
      <c r="K229" s="208" t="s">
        <v>142</v>
      </c>
      <c r="L229" s="45"/>
      <c r="M229" s="213" t="s">
        <v>19</v>
      </c>
      <c r="N229" s="214" t="s">
        <v>46</v>
      </c>
      <c r="O229" s="85"/>
      <c r="P229" s="215">
        <f>O229*H229</f>
        <v>0</v>
      </c>
      <c r="Q229" s="215">
        <v>0</v>
      </c>
      <c r="R229" s="215">
        <f>Q229*H229</f>
        <v>0</v>
      </c>
      <c r="S229" s="215">
        <v>0.0030000000000000001</v>
      </c>
      <c r="T229" s="216">
        <f>S229*H229</f>
        <v>0.57401999999999997</v>
      </c>
      <c r="U229" s="39"/>
      <c r="V229" s="39"/>
      <c r="W229" s="39"/>
      <c r="X229" s="39"/>
      <c r="Y229" s="39"/>
      <c r="Z229" s="39"/>
      <c r="AA229" s="39"/>
      <c r="AB229" s="39"/>
      <c r="AC229" s="39"/>
      <c r="AD229" s="39"/>
      <c r="AE229" s="39"/>
      <c r="AR229" s="217" t="s">
        <v>251</v>
      </c>
      <c r="AT229" s="217" t="s">
        <v>138</v>
      </c>
      <c r="AU229" s="217" t="s">
        <v>85</v>
      </c>
      <c r="AY229" s="18" t="s">
        <v>135</v>
      </c>
      <c r="BE229" s="218">
        <f>IF(N229="základní",J229,0)</f>
        <v>0</v>
      </c>
      <c r="BF229" s="218">
        <f>IF(N229="snížená",J229,0)</f>
        <v>0</v>
      </c>
      <c r="BG229" s="218">
        <f>IF(N229="zákl. přenesená",J229,0)</f>
        <v>0</v>
      </c>
      <c r="BH229" s="218">
        <f>IF(N229="sníž. přenesená",J229,0)</f>
        <v>0</v>
      </c>
      <c r="BI229" s="218">
        <f>IF(N229="nulová",J229,0)</f>
        <v>0</v>
      </c>
      <c r="BJ229" s="18" t="s">
        <v>83</v>
      </c>
      <c r="BK229" s="218">
        <f>ROUND(I229*H229,2)</f>
        <v>0</v>
      </c>
      <c r="BL229" s="18" t="s">
        <v>251</v>
      </c>
      <c r="BM229" s="217" t="s">
        <v>352</v>
      </c>
    </row>
    <row r="230" s="13" customFormat="1">
      <c r="A230" s="13"/>
      <c r="B230" s="224"/>
      <c r="C230" s="225"/>
      <c r="D230" s="219" t="s">
        <v>147</v>
      </c>
      <c r="E230" s="226" t="s">
        <v>19</v>
      </c>
      <c r="F230" s="227" t="s">
        <v>353</v>
      </c>
      <c r="G230" s="225"/>
      <c r="H230" s="226" t="s">
        <v>19</v>
      </c>
      <c r="I230" s="228"/>
      <c r="J230" s="225"/>
      <c r="K230" s="225"/>
      <c r="L230" s="229"/>
      <c r="M230" s="230"/>
      <c r="N230" s="231"/>
      <c r="O230" s="231"/>
      <c r="P230" s="231"/>
      <c r="Q230" s="231"/>
      <c r="R230" s="231"/>
      <c r="S230" s="231"/>
      <c r="T230" s="232"/>
      <c r="U230" s="13"/>
      <c r="V230" s="13"/>
      <c r="W230" s="13"/>
      <c r="X230" s="13"/>
      <c r="Y230" s="13"/>
      <c r="Z230" s="13"/>
      <c r="AA230" s="13"/>
      <c r="AB230" s="13"/>
      <c r="AC230" s="13"/>
      <c r="AD230" s="13"/>
      <c r="AE230" s="13"/>
      <c r="AT230" s="233" t="s">
        <v>147</v>
      </c>
      <c r="AU230" s="233" t="s">
        <v>85</v>
      </c>
      <c r="AV230" s="13" t="s">
        <v>83</v>
      </c>
      <c r="AW230" s="13" t="s">
        <v>37</v>
      </c>
      <c r="AX230" s="13" t="s">
        <v>75</v>
      </c>
      <c r="AY230" s="233" t="s">
        <v>135</v>
      </c>
    </row>
    <row r="231" s="14" customFormat="1">
      <c r="A231" s="14"/>
      <c r="B231" s="234"/>
      <c r="C231" s="235"/>
      <c r="D231" s="219" t="s">
        <v>147</v>
      </c>
      <c r="E231" s="236" t="s">
        <v>19</v>
      </c>
      <c r="F231" s="237" t="s">
        <v>354</v>
      </c>
      <c r="G231" s="235"/>
      <c r="H231" s="238">
        <v>140.88</v>
      </c>
      <c r="I231" s="239"/>
      <c r="J231" s="235"/>
      <c r="K231" s="235"/>
      <c r="L231" s="240"/>
      <c r="M231" s="241"/>
      <c r="N231" s="242"/>
      <c r="O231" s="242"/>
      <c r="P231" s="242"/>
      <c r="Q231" s="242"/>
      <c r="R231" s="242"/>
      <c r="S231" s="242"/>
      <c r="T231" s="243"/>
      <c r="U231" s="14"/>
      <c r="V231" s="14"/>
      <c r="W231" s="14"/>
      <c r="X231" s="14"/>
      <c r="Y231" s="14"/>
      <c r="Z231" s="14"/>
      <c r="AA231" s="14"/>
      <c r="AB231" s="14"/>
      <c r="AC231" s="14"/>
      <c r="AD231" s="14"/>
      <c r="AE231" s="14"/>
      <c r="AT231" s="244" t="s">
        <v>147</v>
      </c>
      <c r="AU231" s="244" t="s">
        <v>85</v>
      </c>
      <c r="AV231" s="14" t="s">
        <v>85</v>
      </c>
      <c r="AW231" s="14" t="s">
        <v>37</v>
      </c>
      <c r="AX231" s="14" t="s">
        <v>75</v>
      </c>
      <c r="AY231" s="244" t="s">
        <v>135</v>
      </c>
    </row>
    <row r="232" s="13" customFormat="1">
      <c r="A232" s="13"/>
      <c r="B232" s="224"/>
      <c r="C232" s="225"/>
      <c r="D232" s="219" t="s">
        <v>147</v>
      </c>
      <c r="E232" s="226" t="s">
        <v>19</v>
      </c>
      <c r="F232" s="227" t="s">
        <v>355</v>
      </c>
      <c r="G232" s="225"/>
      <c r="H232" s="226" t="s">
        <v>19</v>
      </c>
      <c r="I232" s="228"/>
      <c r="J232" s="225"/>
      <c r="K232" s="225"/>
      <c r="L232" s="229"/>
      <c r="M232" s="230"/>
      <c r="N232" s="231"/>
      <c r="O232" s="231"/>
      <c r="P232" s="231"/>
      <c r="Q232" s="231"/>
      <c r="R232" s="231"/>
      <c r="S232" s="231"/>
      <c r="T232" s="232"/>
      <c r="U232" s="13"/>
      <c r="V232" s="13"/>
      <c r="W232" s="13"/>
      <c r="X232" s="13"/>
      <c r="Y232" s="13"/>
      <c r="Z232" s="13"/>
      <c r="AA232" s="13"/>
      <c r="AB232" s="13"/>
      <c r="AC232" s="13"/>
      <c r="AD232" s="13"/>
      <c r="AE232" s="13"/>
      <c r="AT232" s="233" t="s">
        <v>147</v>
      </c>
      <c r="AU232" s="233" t="s">
        <v>85</v>
      </c>
      <c r="AV232" s="13" t="s">
        <v>83</v>
      </c>
      <c r="AW232" s="13" t="s">
        <v>37</v>
      </c>
      <c r="AX232" s="13" t="s">
        <v>75</v>
      </c>
      <c r="AY232" s="233" t="s">
        <v>135</v>
      </c>
    </row>
    <row r="233" s="14" customFormat="1">
      <c r="A233" s="14"/>
      <c r="B233" s="234"/>
      <c r="C233" s="235"/>
      <c r="D233" s="219" t="s">
        <v>147</v>
      </c>
      <c r="E233" s="236" t="s">
        <v>19</v>
      </c>
      <c r="F233" s="237" t="s">
        <v>356</v>
      </c>
      <c r="G233" s="235"/>
      <c r="H233" s="238">
        <v>50.460000000000001</v>
      </c>
      <c r="I233" s="239"/>
      <c r="J233" s="235"/>
      <c r="K233" s="235"/>
      <c r="L233" s="240"/>
      <c r="M233" s="241"/>
      <c r="N233" s="242"/>
      <c r="O233" s="242"/>
      <c r="P233" s="242"/>
      <c r="Q233" s="242"/>
      <c r="R233" s="242"/>
      <c r="S233" s="242"/>
      <c r="T233" s="243"/>
      <c r="U233" s="14"/>
      <c r="V233" s="14"/>
      <c r="W233" s="14"/>
      <c r="X233" s="14"/>
      <c r="Y233" s="14"/>
      <c r="Z233" s="14"/>
      <c r="AA233" s="14"/>
      <c r="AB233" s="14"/>
      <c r="AC233" s="14"/>
      <c r="AD233" s="14"/>
      <c r="AE233" s="14"/>
      <c r="AT233" s="244" t="s">
        <v>147</v>
      </c>
      <c r="AU233" s="244" t="s">
        <v>85</v>
      </c>
      <c r="AV233" s="14" t="s">
        <v>85</v>
      </c>
      <c r="AW233" s="14" t="s">
        <v>37</v>
      </c>
      <c r="AX233" s="14" t="s">
        <v>75</v>
      </c>
      <c r="AY233" s="244" t="s">
        <v>135</v>
      </c>
    </row>
    <row r="234" s="15" customFormat="1">
      <c r="A234" s="15"/>
      <c r="B234" s="245"/>
      <c r="C234" s="246"/>
      <c r="D234" s="219" t="s">
        <v>147</v>
      </c>
      <c r="E234" s="247" t="s">
        <v>19</v>
      </c>
      <c r="F234" s="248" t="s">
        <v>153</v>
      </c>
      <c r="G234" s="246"/>
      <c r="H234" s="249">
        <v>191.34</v>
      </c>
      <c r="I234" s="250"/>
      <c r="J234" s="246"/>
      <c r="K234" s="246"/>
      <c r="L234" s="251"/>
      <c r="M234" s="252"/>
      <c r="N234" s="253"/>
      <c r="O234" s="253"/>
      <c r="P234" s="253"/>
      <c r="Q234" s="253"/>
      <c r="R234" s="253"/>
      <c r="S234" s="253"/>
      <c r="T234" s="254"/>
      <c r="U234" s="15"/>
      <c r="V234" s="15"/>
      <c r="W234" s="15"/>
      <c r="X234" s="15"/>
      <c r="Y234" s="15"/>
      <c r="Z234" s="15"/>
      <c r="AA234" s="15"/>
      <c r="AB234" s="15"/>
      <c r="AC234" s="15"/>
      <c r="AD234" s="15"/>
      <c r="AE234" s="15"/>
      <c r="AT234" s="255" t="s">
        <v>147</v>
      </c>
      <c r="AU234" s="255" t="s">
        <v>85</v>
      </c>
      <c r="AV234" s="15" t="s">
        <v>143</v>
      </c>
      <c r="AW234" s="15" t="s">
        <v>37</v>
      </c>
      <c r="AX234" s="15" t="s">
        <v>83</v>
      </c>
      <c r="AY234" s="255" t="s">
        <v>135</v>
      </c>
    </row>
    <row r="235" s="2" customFormat="1" ht="14.4" customHeight="1">
      <c r="A235" s="39"/>
      <c r="B235" s="40"/>
      <c r="C235" s="206" t="s">
        <v>357</v>
      </c>
      <c r="D235" s="206" t="s">
        <v>138</v>
      </c>
      <c r="E235" s="207" t="s">
        <v>358</v>
      </c>
      <c r="F235" s="208" t="s">
        <v>359</v>
      </c>
      <c r="G235" s="209" t="s">
        <v>141</v>
      </c>
      <c r="H235" s="210">
        <v>307.01999999999998</v>
      </c>
      <c r="I235" s="211"/>
      <c r="J235" s="212">
        <f>ROUND(I235*H235,2)</f>
        <v>0</v>
      </c>
      <c r="K235" s="208" t="s">
        <v>142</v>
      </c>
      <c r="L235" s="45"/>
      <c r="M235" s="213" t="s">
        <v>19</v>
      </c>
      <c r="N235" s="214" t="s">
        <v>46</v>
      </c>
      <c r="O235" s="85"/>
      <c r="P235" s="215">
        <f>O235*H235</f>
        <v>0</v>
      </c>
      <c r="Q235" s="215">
        <v>0</v>
      </c>
      <c r="R235" s="215">
        <f>Q235*H235</f>
        <v>0</v>
      </c>
      <c r="S235" s="215">
        <v>0.0030000000000000001</v>
      </c>
      <c r="T235" s="216">
        <f>S235*H235</f>
        <v>0.92105999999999999</v>
      </c>
      <c r="U235" s="39"/>
      <c r="V235" s="39"/>
      <c r="W235" s="39"/>
      <c r="X235" s="39"/>
      <c r="Y235" s="39"/>
      <c r="Z235" s="39"/>
      <c r="AA235" s="39"/>
      <c r="AB235" s="39"/>
      <c r="AC235" s="39"/>
      <c r="AD235" s="39"/>
      <c r="AE235" s="39"/>
      <c r="AR235" s="217" t="s">
        <v>251</v>
      </c>
      <c r="AT235" s="217" t="s">
        <v>138</v>
      </c>
      <c r="AU235" s="217" t="s">
        <v>85</v>
      </c>
      <c r="AY235" s="18" t="s">
        <v>135</v>
      </c>
      <c r="BE235" s="218">
        <f>IF(N235="základní",J235,0)</f>
        <v>0</v>
      </c>
      <c r="BF235" s="218">
        <f>IF(N235="snížená",J235,0)</f>
        <v>0</v>
      </c>
      <c r="BG235" s="218">
        <f>IF(N235="zákl. přenesená",J235,0)</f>
        <v>0</v>
      </c>
      <c r="BH235" s="218">
        <f>IF(N235="sníž. přenesená",J235,0)</f>
        <v>0</v>
      </c>
      <c r="BI235" s="218">
        <f>IF(N235="nulová",J235,0)</f>
        <v>0</v>
      </c>
      <c r="BJ235" s="18" t="s">
        <v>83</v>
      </c>
      <c r="BK235" s="218">
        <f>ROUND(I235*H235,2)</f>
        <v>0</v>
      </c>
      <c r="BL235" s="18" t="s">
        <v>251</v>
      </c>
      <c r="BM235" s="217" t="s">
        <v>360</v>
      </c>
    </row>
    <row r="236" s="13" customFormat="1">
      <c r="A236" s="13"/>
      <c r="B236" s="224"/>
      <c r="C236" s="225"/>
      <c r="D236" s="219" t="s">
        <v>147</v>
      </c>
      <c r="E236" s="226" t="s">
        <v>19</v>
      </c>
      <c r="F236" s="227" t="s">
        <v>361</v>
      </c>
      <c r="G236" s="225"/>
      <c r="H236" s="226" t="s">
        <v>19</v>
      </c>
      <c r="I236" s="228"/>
      <c r="J236" s="225"/>
      <c r="K236" s="225"/>
      <c r="L236" s="229"/>
      <c r="M236" s="230"/>
      <c r="N236" s="231"/>
      <c r="O236" s="231"/>
      <c r="P236" s="231"/>
      <c r="Q236" s="231"/>
      <c r="R236" s="231"/>
      <c r="S236" s="231"/>
      <c r="T236" s="232"/>
      <c r="U236" s="13"/>
      <c r="V236" s="13"/>
      <c r="W236" s="13"/>
      <c r="X236" s="13"/>
      <c r="Y236" s="13"/>
      <c r="Z236" s="13"/>
      <c r="AA236" s="13"/>
      <c r="AB236" s="13"/>
      <c r="AC236" s="13"/>
      <c r="AD236" s="13"/>
      <c r="AE236" s="13"/>
      <c r="AT236" s="233" t="s">
        <v>147</v>
      </c>
      <c r="AU236" s="233" t="s">
        <v>85</v>
      </c>
      <c r="AV236" s="13" t="s">
        <v>83</v>
      </c>
      <c r="AW236" s="13" t="s">
        <v>37</v>
      </c>
      <c r="AX236" s="13" t="s">
        <v>75</v>
      </c>
      <c r="AY236" s="233" t="s">
        <v>135</v>
      </c>
    </row>
    <row r="237" s="14" customFormat="1">
      <c r="A237" s="14"/>
      <c r="B237" s="234"/>
      <c r="C237" s="235"/>
      <c r="D237" s="219" t="s">
        <v>147</v>
      </c>
      <c r="E237" s="236" t="s">
        <v>19</v>
      </c>
      <c r="F237" s="237" t="s">
        <v>362</v>
      </c>
      <c r="G237" s="235"/>
      <c r="H237" s="238">
        <v>307.01999999999998</v>
      </c>
      <c r="I237" s="239"/>
      <c r="J237" s="235"/>
      <c r="K237" s="235"/>
      <c r="L237" s="240"/>
      <c r="M237" s="241"/>
      <c r="N237" s="242"/>
      <c r="O237" s="242"/>
      <c r="P237" s="242"/>
      <c r="Q237" s="242"/>
      <c r="R237" s="242"/>
      <c r="S237" s="242"/>
      <c r="T237" s="243"/>
      <c r="U237" s="14"/>
      <c r="V237" s="14"/>
      <c r="W237" s="14"/>
      <c r="X237" s="14"/>
      <c r="Y237" s="14"/>
      <c r="Z237" s="14"/>
      <c r="AA237" s="14"/>
      <c r="AB237" s="14"/>
      <c r="AC237" s="14"/>
      <c r="AD237" s="14"/>
      <c r="AE237" s="14"/>
      <c r="AT237" s="244" t="s">
        <v>147</v>
      </c>
      <c r="AU237" s="244" t="s">
        <v>85</v>
      </c>
      <c r="AV237" s="14" t="s">
        <v>85</v>
      </c>
      <c r="AW237" s="14" t="s">
        <v>37</v>
      </c>
      <c r="AX237" s="14" t="s">
        <v>75</v>
      </c>
      <c r="AY237" s="244" t="s">
        <v>135</v>
      </c>
    </row>
    <row r="238" s="15" customFormat="1">
      <c r="A238" s="15"/>
      <c r="B238" s="245"/>
      <c r="C238" s="246"/>
      <c r="D238" s="219" t="s">
        <v>147</v>
      </c>
      <c r="E238" s="247" t="s">
        <v>19</v>
      </c>
      <c r="F238" s="248" t="s">
        <v>153</v>
      </c>
      <c r="G238" s="246"/>
      <c r="H238" s="249">
        <v>307.01999999999998</v>
      </c>
      <c r="I238" s="250"/>
      <c r="J238" s="246"/>
      <c r="K238" s="246"/>
      <c r="L238" s="251"/>
      <c r="M238" s="252"/>
      <c r="N238" s="253"/>
      <c r="O238" s="253"/>
      <c r="P238" s="253"/>
      <c r="Q238" s="253"/>
      <c r="R238" s="253"/>
      <c r="S238" s="253"/>
      <c r="T238" s="254"/>
      <c r="U238" s="15"/>
      <c r="V238" s="15"/>
      <c r="W238" s="15"/>
      <c r="X238" s="15"/>
      <c r="Y238" s="15"/>
      <c r="Z238" s="15"/>
      <c r="AA238" s="15"/>
      <c r="AB238" s="15"/>
      <c r="AC238" s="15"/>
      <c r="AD238" s="15"/>
      <c r="AE238" s="15"/>
      <c r="AT238" s="255" t="s">
        <v>147</v>
      </c>
      <c r="AU238" s="255" t="s">
        <v>85</v>
      </c>
      <c r="AV238" s="15" t="s">
        <v>143</v>
      </c>
      <c r="AW238" s="15" t="s">
        <v>37</v>
      </c>
      <c r="AX238" s="15" t="s">
        <v>83</v>
      </c>
      <c r="AY238" s="255" t="s">
        <v>135</v>
      </c>
    </row>
    <row r="239" s="2" customFormat="1" ht="14.4" customHeight="1">
      <c r="A239" s="39"/>
      <c r="B239" s="40"/>
      <c r="C239" s="206" t="s">
        <v>363</v>
      </c>
      <c r="D239" s="206" t="s">
        <v>138</v>
      </c>
      <c r="E239" s="207" t="s">
        <v>364</v>
      </c>
      <c r="F239" s="208" t="s">
        <v>365</v>
      </c>
      <c r="G239" s="209" t="s">
        <v>222</v>
      </c>
      <c r="H239" s="210">
        <v>498.36000000000001</v>
      </c>
      <c r="I239" s="211"/>
      <c r="J239" s="212">
        <f>ROUND(I239*H239,2)</f>
        <v>0</v>
      </c>
      <c r="K239" s="208" t="s">
        <v>142</v>
      </c>
      <c r="L239" s="45"/>
      <c r="M239" s="213" t="s">
        <v>19</v>
      </c>
      <c r="N239" s="214" t="s">
        <v>46</v>
      </c>
      <c r="O239" s="85"/>
      <c r="P239" s="215">
        <f>O239*H239</f>
        <v>0</v>
      </c>
      <c r="Q239" s="215">
        <v>0</v>
      </c>
      <c r="R239" s="215">
        <f>Q239*H239</f>
        <v>0</v>
      </c>
      <c r="S239" s="215">
        <v>0.00029999999999999997</v>
      </c>
      <c r="T239" s="216">
        <f>S239*H239</f>
        <v>0.149508</v>
      </c>
      <c r="U239" s="39"/>
      <c r="V239" s="39"/>
      <c r="W239" s="39"/>
      <c r="X239" s="39"/>
      <c r="Y239" s="39"/>
      <c r="Z239" s="39"/>
      <c r="AA239" s="39"/>
      <c r="AB239" s="39"/>
      <c r="AC239" s="39"/>
      <c r="AD239" s="39"/>
      <c r="AE239" s="39"/>
      <c r="AR239" s="217" t="s">
        <v>251</v>
      </c>
      <c r="AT239" s="217" t="s">
        <v>138</v>
      </c>
      <c r="AU239" s="217" t="s">
        <v>85</v>
      </c>
      <c r="AY239" s="18" t="s">
        <v>135</v>
      </c>
      <c r="BE239" s="218">
        <f>IF(N239="základní",J239,0)</f>
        <v>0</v>
      </c>
      <c r="BF239" s="218">
        <f>IF(N239="snížená",J239,0)</f>
        <v>0</v>
      </c>
      <c r="BG239" s="218">
        <f>IF(N239="zákl. přenesená",J239,0)</f>
        <v>0</v>
      </c>
      <c r="BH239" s="218">
        <f>IF(N239="sníž. přenesená",J239,0)</f>
        <v>0</v>
      </c>
      <c r="BI239" s="218">
        <f>IF(N239="nulová",J239,0)</f>
        <v>0</v>
      </c>
      <c r="BJ239" s="18" t="s">
        <v>83</v>
      </c>
      <c r="BK239" s="218">
        <f>ROUND(I239*H239,2)</f>
        <v>0</v>
      </c>
      <c r="BL239" s="18" t="s">
        <v>251</v>
      </c>
      <c r="BM239" s="217" t="s">
        <v>366</v>
      </c>
    </row>
    <row r="240" s="14" customFormat="1">
      <c r="A240" s="14"/>
      <c r="B240" s="234"/>
      <c r="C240" s="235"/>
      <c r="D240" s="219" t="s">
        <v>147</v>
      </c>
      <c r="E240" s="236" t="s">
        <v>19</v>
      </c>
      <c r="F240" s="237" t="s">
        <v>367</v>
      </c>
      <c r="G240" s="235"/>
      <c r="H240" s="238">
        <v>498.36000000000001</v>
      </c>
      <c r="I240" s="239"/>
      <c r="J240" s="235"/>
      <c r="K240" s="235"/>
      <c r="L240" s="240"/>
      <c r="M240" s="241"/>
      <c r="N240" s="242"/>
      <c r="O240" s="242"/>
      <c r="P240" s="242"/>
      <c r="Q240" s="242"/>
      <c r="R240" s="242"/>
      <c r="S240" s="242"/>
      <c r="T240" s="243"/>
      <c r="U240" s="14"/>
      <c r="V240" s="14"/>
      <c r="W240" s="14"/>
      <c r="X240" s="14"/>
      <c r="Y240" s="14"/>
      <c r="Z240" s="14"/>
      <c r="AA240" s="14"/>
      <c r="AB240" s="14"/>
      <c r="AC240" s="14"/>
      <c r="AD240" s="14"/>
      <c r="AE240" s="14"/>
      <c r="AT240" s="244" t="s">
        <v>147</v>
      </c>
      <c r="AU240" s="244" t="s">
        <v>85</v>
      </c>
      <c r="AV240" s="14" t="s">
        <v>85</v>
      </c>
      <c r="AW240" s="14" t="s">
        <v>37</v>
      </c>
      <c r="AX240" s="14" t="s">
        <v>83</v>
      </c>
      <c r="AY240" s="244" t="s">
        <v>135</v>
      </c>
    </row>
    <row r="241" s="12" customFormat="1" ht="22.8" customHeight="1">
      <c r="A241" s="12"/>
      <c r="B241" s="190"/>
      <c r="C241" s="191"/>
      <c r="D241" s="192" t="s">
        <v>74</v>
      </c>
      <c r="E241" s="204" t="s">
        <v>368</v>
      </c>
      <c r="F241" s="204" t="s">
        <v>369</v>
      </c>
      <c r="G241" s="191"/>
      <c r="H241" s="191"/>
      <c r="I241" s="194"/>
      <c r="J241" s="205">
        <f>BK241</f>
        <v>0</v>
      </c>
      <c r="K241" s="191"/>
      <c r="L241" s="196"/>
      <c r="M241" s="197"/>
      <c r="N241" s="198"/>
      <c r="O241" s="198"/>
      <c r="P241" s="199">
        <f>SUM(P242:P262)</f>
        <v>0</v>
      </c>
      <c r="Q241" s="198"/>
      <c r="R241" s="199">
        <f>SUM(R242:R262)</f>
        <v>1.0498350000000001</v>
      </c>
      <c r="S241" s="198"/>
      <c r="T241" s="200">
        <f>SUM(T242:T262)</f>
        <v>0.32544885000000001</v>
      </c>
      <c r="U241" s="12"/>
      <c r="V241" s="12"/>
      <c r="W241" s="12"/>
      <c r="X241" s="12"/>
      <c r="Y241" s="12"/>
      <c r="Z241" s="12"/>
      <c r="AA241" s="12"/>
      <c r="AB241" s="12"/>
      <c r="AC241" s="12"/>
      <c r="AD241" s="12"/>
      <c r="AE241" s="12"/>
      <c r="AR241" s="201" t="s">
        <v>85</v>
      </c>
      <c r="AT241" s="202" t="s">
        <v>74</v>
      </c>
      <c r="AU241" s="202" t="s">
        <v>83</v>
      </c>
      <c r="AY241" s="201" t="s">
        <v>135</v>
      </c>
      <c r="BK241" s="203">
        <f>SUM(BK242:BK262)</f>
        <v>0</v>
      </c>
    </row>
    <row r="242" s="2" customFormat="1" ht="14.4" customHeight="1">
      <c r="A242" s="39"/>
      <c r="B242" s="40"/>
      <c r="C242" s="206" t="s">
        <v>370</v>
      </c>
      <c r="D242" s="206" t="s">
        <v>138</v>
      </c>
      <c r="E242" s="207" t="s">
        <v>371</v>
      </c>
      <c r="F242" s="208" t="s">
        <v>372</v>
      </c>
      <c r="G242" s="209" t="s">
        <v>141</v>
      </c>
      <c r="H242" s="210">
        <v>1049.835</v>
      </c>
      <c r="I242" s="211"/>
      <c r="J242" s="212">
        <f>ROUND(I242*H242,2)</f>
        <v>0</v>
      </c>
      <c r="K242" s="208" t="s">
        <v>142</v>
      </c>
      <c r="L242" s="45"/>
      <c r="M242" s="213" t="s">
        <v>19</v>
      </c>
      <c r="N242" s="214" t="s">
        <v>46</v>
      </c>
      <c r="O242" s="85"/>
      <c r="P242" s="215">
        <f>O242*H242</f>
        <v>0</v>
      </c>
      <c r="Q242" s="215">
        <v>0.001</v>
      </c>
      <c r="R242" s="215">
        <f>Q242*H242</f>
        <v>1.0498350000000001</v>
      </c>
      <c r="S242" s="215">
        <v>0.00031</v>
      </c>
      <c r="T242" s="216">
        <f>S242*H242</f>
        <v>0.32544885000000001</v>
      </c>
      <c r="U242" s="39"/>
      <c r="V242" s="39"/>
      <c r="W242" s="39"/>
      <c r="X242" s="39"/>
      <c r="Y242" s="39"/>
      <c r="Z242" s="39"/>
      <c r="AA242" s="39"/>
      <c r="AB242" s="39"/>
      <c r="AC242" s="39"/>
      <c r="AD242" s="39"/>
      <c r="AE242" s="39"/>
      <c r="AR242" s="217" t="s">
        <v>251</v>
      </c>
      <c r="AT242" s="217" t="s">
        <v>138</v>
      </c>
      <c r="AU242" s="217" t="s">
        <v>85</v>
      </c>
      <c r="AY242" s="18" t="s">
        <v>135</v>
      </c>
      <c r="BE242" s="218">
        <f>IF(N242="základní",J242,0)</f>
        <v>0</v>
      </c>
      <c r="BF242" s="218">
        <f>IF(N242="snížená",J242,0)</f>
        <v>0</v>
      </c>
      <c r="BG242" s="218">
        <f>IF(N242="zákl. přenesená",J242,0)</f>
        <v>0</v>
      </c>
      <c r="BH242" s="218">
        <f>IF(N242="sníž. přenesená",J242,0)</f>
        <v>0</v>
      </c>
      <c r="BI242" s="218">
        <f>IF(N242="nulová",J242,0)</f>
        <v>0</v>
      </c>
      <c r="BJ242" s="18" t="s">
        <v>83</v>
      </c>
      <c r="BK242" s="218">
        <f>ROUND(I242*H242,2)</f>
        <v>0</v>
      </c>
      <c r="BL242" s="18" t="s">
        <v>251</v>
      </c>
      <c r="BM242" s="217" t="s">
        <v>373</v>
      </c>
    </row>
    <row r="243" s="2" customFormat="1">
      <c r="A243" s="39"/>
      <c r="B243" s="40"/>
      <c r="C243" s="41"/>
      <c r="D243" s="219" t="s">
        <v>145</v>
      </c>
      <c r="E243" s="41"/>
      <c r="F243" s="220" t="s">
        <v>374</v>
      </c>
      <c r="G243" s="41"/>
      <c r="H243" s="41"/>
      <c r="I243" s="221"/>
      <c r="J243" s="41"/>
      <c r="K243" s="41"/>
      <c r="L243" s="45"/>
      <c r="M243" s="222"/>
      <c r="N243" s="223"/>
      <c r="O243" s="85"/>
      <c r="P243" s="85"/>
      <c r="Q243" s="85"/>
      <c r="R243" s="85"/>
      <c r="S243" s="85"/>
      <c r="T243" s="86"/>
      <c r="U243" s="39"/>
      <c r="V243" s="39"/>
      <c r="W243" s="39"/>
      <c r="X243" s="39"/>
      <c r="Y243" s="39"/>
      <c r="Z243" s="39"/>
      <c r="AA243" s="39"/>
      <c r="AB243" s="39"/>
      <c r="AC243" s="39"/>
      <c r="AD243" s="39"/>
      <c r="AE243" s="39"/>
      <c r="AT243" s="18" t="s">
        <v>145</v>
      </c>
      <c r="AU243" s="18" t="s">
        <v>85</v>
      </c>
    </row>
    <row r="244" s="14" customFormat="1">
      <c r="A244" s="14"/>
      <c r="B244" s="234"/>
      <c r="C244" s="235"/>
      <c r="D244" s="219" t="s">
        <v>147</v>
      </c>
      <c r="E244" s="236" t="s">
        <v>19</v>
      </c>
      <c r="F244" s="237" t="s">
        <v>375</v>
      </c>
      <c r="G244" s="235"/>
      <c r="H244" s="238">
        <v>57.747999999999998</v>
      </c>
      <c r="I244" s="239"/>
      <c r="J244" s="235"/>
      <c r="K244" s="235"/>
      <c r="L244" s="240"/>
      <c r="M244" s="241"/>
      <c r="N244" s="242"/>
      <c r="O244" s="242"/>
      <c r="P244" s="242"/>
      <c r="Q244" s="242"/>
      <c r="R244" s="242"/>
      <c r="S244" s="242"/>
      <c r="T244" s="243"/>
      <c r="U244" s="14"/>
      <c r="V244" s="14"/>
      <c r="W244" s="14"/>
      <c r="X244" s="14"/>
      <c r="Y244" s="14"/>
      <c r="Z244" s="14"/>
      <c r="AA244" s="14"/>
      <c r="AB244" s="14"/>
      <c r="AC244" s="14"/>
      <c r="AD244" s="14"/>
      <c r="AE244" s="14"/>
      <c r="AT244" s="244" t="s">
        <v>147</v>
      </c>
      <c r="AU244" s="244" t="s">
        <v>85</v>
      </c>
      <c r="AV244" s="14" t="s">
        <v>85</v>
      </c>
      <c r="AW244" s="14" t="s">
        <v>37</v>
      </c>
      <c r="AX244" s="14" t="s">
        <v>75</v>
      </c>
      <c r="AY244" s="244" t="s">
        <v>135</v>
      </c>
    </row>
    <row r="245" s="14" customFormat="1">
      <c r="A245" s="14"/>
      <c r="B245" s="234"/>
      <c r="C245" s="235"/>
      <c r="D245" s="219" t="s">
        <v>147</v>
      </c>
      <c r="E245" s="236" t="s">
        <v>19</v>
      </c>
      <c r="F245" s="237" t="s">
        <v>376</v>
      </c>
      <c r="G245" s="235"/>
      <c r="H245" s="238">
        <v>72.012</v>
      </c>
      <c r="I245" s="239"/>
      <c r="J245" s="235"/>
      <c r="K245" s="235"/>
      <c r="L245" s="240"/>
      <c r="M245" s="241"/>
      <c r="N245" s="242"/>
      <c r="O245" s="242"/>
      <c r="P245" s="242"/>
      <c r="Q245" s="242"/>
      <c r="R245" s="242"/>
      <c r="S245" s="242"/>
      <c r="T245" s="243"/>
      <c r="U245" s="14"/>
      <c r="V245" s="14"/>
      <c r="W245" s="14"/>
      <c r="X245" s="14"/>
      <c r="Y245" s="14"/>
      <c r="Z245" s="14"/>
      <c r="AA245" s="14"/>
      <c r="AB245" s="14"/>
      <c r="AC245" s="14"/>
      <c r="AD245" s="14"/>
      <c r="AE245" s="14"/>
      <c r="AT245" s="244" t="s">
        <v>147</v>
      </c>
      <c r="AU245" s="244" t="s">
        <v>85</v>
      </c>
      <c r="AV245" s="14" t="s">
        <v>85</v>
      </c>
      <c r="AW245" s="14" t="s">
        <v>37</v>
      </c>
      <c r="AX245" s="14" t="s">
        <v>75</v>
      </c>
      <c r="AY245" s="244" t="s">
        <v>135</v>
      </c>
    </row>
    <row r="246" s="14" customFormat="1">
      <c r="A246" s="14"/>
      <c r="B246" s="234"/>
      <c r="C246" s="235"/>
      <c r="D246" s="219" t="s">
        <v>147</v>
      </c>
      <c r="E246" s="236" t="s">
        <v>19</v>
      </c>
      <c r="F246" s="237" t="s">
        <v>377</v>
      </c>
      <c r="G246" s="235"/>
      <c r="H246" s="238">
        <v>57.482999999999997</v>
      </c>
      <c r="I246" s="239"/>
      <c r="J246" s="235"/>
      <c r="K246" s="235"/>
      <c r="L246" s="240"/>
      <c r="M246" s="241"/>
      <c r="N246" s="242"/>
      <c r="O246" s="242"/>
      <c r="P246" s="242"/>
      <c r="Q246" s="242"/>
      <c r="R246" s="242"/>
      <c r="S246" s="242"/>
      <c r="T246" s="243"/>
      <c r="U246" s="14"/>
      <c r="V246" s="14"/>
      <c r="W246" s="14"/>
      <c r="X246" s="14"/>
      <c r="Y246" s="14"/>
      <c r="Z246" s="14"/>
      <c r="AA246" s="14"/>
      <c r="AB246" s="14"/>
      <c r="AC246" s="14"/>
      <c r="AD246" s="14"/>
      <c r="AE246" s="14"/>
      <c r="AT246" s="244" t="s">
        <v>147</v>
      </c>
      <c r="AU246" s="244" t="s">
        <v>85</v>
      </c>
      <c r="AV246" s="14" t="s">
        <v>85</v>
      </c>
      <c r="AW246" s="14" t="s">
        <v>37</v>
      </c>
      <c r="AX246" s="14" t="s">
        <v>75</v>
      </c>
      <c r="AY246" s="244" t="s">
        <v>135</v>
      </c>
    </row>
    <row r="247" s="14" customFormat="1">
      <c r="A247" s="14"/>
      <c r="B247" s="234"/>
      <c r="C247" s="235"/>
      <c r="D247" s="219" t="s">
        <v>147</v>
      </c>
      <c r="E247" s="236" t="s">
        <v>19</v>
      </c>
      <c r="F247" s="237" t="s">
        <v>378</v>
      </c>
      <c r="G247" s="235"/>
      <c r="H247" s="238">
        <v>53.670000000000002</v>
      </c>
      <c r="I247" s="239"/>
      <c r="J247" s="235"/>
      <c r="K247" s="235"/>
      <c r="L247" s="240"/>
      <c r="M247" s="241"/>
      <c r="N247" s="242"/>
      <c r="O247" s="242"/>
      <c r="P247" s="242"/>
      <c r="Q247" s="242"/>
      <c r="R247" s="242"/>
      <c r="S247" s="242"/>
      <c r="T247" s="243"/>
      <c r="U247" s="14"/>
      <c r="V247" s="14"/>
      <c r="W247" s="14"/>
      <c r="X247" s="14"/>
      <c r="Y247" s="14"/>
      <c r="Z247" s="14"/>
      <c r="AA247" s="14"/>
      <c r="AB247" s="14"/>
      <c r="AC247" s="14"/>
      <c r="AD247" s="14"/>
      <c r="AE247" s="14"/>
      <c r="AT247" s="244" t="s">
        <v>147</v>
      </c>
      <c r="AU247" s="244" t="s">
        <v>85</v>
      </c>
      <c r="AV247" s="14" t="s">
        <v>85</v>
      </c>
      <c r="AW247" s="14" t="s">
        <v>37</v>
      </c>
      <c r="AX247" s="14" t="s">
        <v>75</v>
      </c>
      <c r="AY247" s="244" t="s">
        <v>135</v>
      </c>
    </row>
    <row r="248" s="14" customFormat="1">
      <c r="A248" s="14"/>
      <c r="B248" s="234"/>
      <c r="C248" s="235"/>
      <c r="D248" s="219" t="s">
        <v>147</v>
      </c>
      <c r="E248" s="236" t="s">
        <v>19</v>
      </c>
      <c r="F248" s="237" t="s">
        <v>379</v>
      </c>
      <c r="G248" s="235"/>
      <c r="H248" s="238">
        <v>9.9000000000000004</v>
      </c>
      <c r="I248" s="239"/>
      <c r="J248" s="235"/>
      <c r="K248" s="235"/>
      <c r="L248" s="240"/>
      <c r="M248" s="241"/>
      <c r="N248" s="242"/>
      <c r="O248" s="242"/>
      <c r="P248" s="242"/>
      <c r="Q248" s="242"/>
      <c r="R248" s="242"/>
      <c r="S248" s="242"/>
      <c r="T248" s="243"/>
      <c r="U248" s="14"/>
      <c r="V248" s="14"/>
      <c r="W248" s="14"/>
      <c r="X248" s="14"/>
      <c r="Y248" s="14"/>
      <c r="Z248" s="14"/>
      <c r="AA248" s="14"/>
      <c r="AB248" s="14"/>
      <c r="AC248" s="14"/>
      <c r="AD248" s="14"/>
      <c r="AE248" s="14"/>
      <c r="AT248" s="244" t="s">
        <v>147</v>
      </c>
      <c r="AU248" s="244" t="s">
        <v>85</v>
      </c>
      <c r="AV248" s="14" t="s">
        <v>85</v>
      </c>
      <c r="AW248" s="14" t="s">
        <v>37</v>
      </c>
      <c r="AX248" s="14" t="s">
        <v>75</v>
      </c>
      <c r="AY248" s="244" t="s">
        <v>135</v>
      </c>
    </row>
    <row r="249" s="14" customFormat="1">
      <c r="A249" s="14"/>
      <c r="B249" s="234"/>
      <c r="C249" s="235"/>
      <c r="D249" s="219" t="s">
        <v>147</v>
      </c>
      <c r="E249" s="236" t="s">
        <v>19</v>
      </c>
      <c r="F249" s="237" t="s">
        <v>380</v>
      </c>
      <c r="G249" s="235"/>
      <c r="H249" s="238">
        <v>74.456000000000003</v>
      </c>
      <c r="I249" s="239"/>
      <c r="J249" s="235"/>
      <c r="K249" s="235"/>
      <c r="L249" s="240"/>
      <c r="M249" s="241"/>
      <c r="N249" s="242"/>
      <c r="O249" s="242"/>
      <c r="P249" s="242"/>
      <c r="Q249" s="242"/>
      <c r="R249" s="242"/>
      <c r="S249" s="242"/>
      <c r="T249" s="243"/>
      <c r="U249" s="14"/>
      <c r="V249" s="14"/>
      <c r="W249" s="14"/>
      <c r="X249" s="14"/>
      <c r="Y249" s="14"/>
      <c r="Z249" s="14"/>
      <c r="AA249" s="14"/>
      <c r="AB249" s="14"/>
      <c r="AC249" s="14"/>
      <c r="AD249" s="14"/>
      <c r="AE249" s="14"/>
      <c r="AT249" s="244" t="s">
        <v>147</v>
      </c>
      <c r="AU249" s="244" t="s">
        <v>85</v>
      </c>
      <c r="AV249" s="14" t="s">
        <v>85</v>
      </c>
      <c r="AW249" s="14" t="s">
        <v>37</v>
      </c>
      <c r="AX249" s="14" t="s">
        <v>75</v>
      </c>
      <c r="AY249" s="244" t="s">
        <v>135</v>
      </c>
    </row>
    <row r="250" s="14" customFormat="1">
      <c r="A250" s="14"/>
      <c r="B250" s="234"/>
      <c r="C250" s="235"/>
      <c r="D250" s="219" t="s">
        <v>147</v>
      </c>
      <c r="E250" s="236" t="s">
        <v>19</v>
      </c>
      <c r="F250" s="237" t="s">
        <v>381</v>
      </c>
      <c r="G250" s="235"/>
      <c r="H250" s="238">
        <v>45.148000000000003</v>
      </c>
      <c r="I250" s="239"/>
      <c r="J250" s="235"/>
      <c r="K250" s="235"/>
      <c r="L250" s="240"/>
      <c r="M250" s="241"/>
      <c r="N250" s="242"/>
      <c r="O250" s="242"/>
      <c r="P250" s="242"/>
      <c r="Q250" s="242"/>
      <c r="R250" s="242"/>
      <c r="S250" s="242"/>
      <c r="T250" s="243"/>
      <c r="U250" s="14"/>
      <c r="V250" s="14"/>
      <c r="W250" s="14"/>
      <c r="X250" s="14"/>
      <c r="Y250" s="14"/>
      <c r="Z250" s="14"/>
      <c r="AA250" s="14"/>
      <c r="AB250" s="14"/>
      <c r="AC250" s="14"/>
      <c r="AD250" s="14"/>
      <c r="AE250" s="14"/>
      <c r="AT250" s="244" t="s">
        <v>147</v>
      </c>
      <c r="AU250" s="244" t="s">
        <v>85</v>
      </c>
      <c r="AV250" s="14" t="s">
        <v>85</v>
      </c>
      <c r="AW250" s="14" t="s">
        <v>37</v>
      </c>
      <c r="AX250" s="14" t="s">
        <v>75</v>
      </c>
      <c r="AY250" s="244" t="s">
        <v>135</v>
      </c>
    </row>
    <row r="251" s="14" customFormat="1">
      <c r="A251" s="14"/>
      <c r="B251" s="234"/>
      <c r="C251" s="235"/>
      <c r="D251" s="219" t="s">
        <v>147</v>
      </c>
      <c r="E251" s="236" t="s">
        <v>19</v>
      </c>
      <c r="F251" s="237" t="s">
        <v>382</v>
      </c>
      <c r="G251" s="235"/>
      <c r="H251" s="238">
        <v>42.148000000000003</v>
      </c>
      <c r="I251" s="239"/>
      <c r="J251" s="235"/>
      <c r="K251" s="235"/>
      <c r="L251" s="240"/>
      <c r="M251" s="241"/>
      <c r="N251" s="242"/>
      <c r="O251" s="242"/>
      <c r="P251" s="242"/>
      <c r="Q251" s="242"/>
      <c r="R251" s="242"/>
      <c r="S251" s="242"/>
      <c r="T251" s="243"/>
      <c r="U251" s="14"/>
      <c r="V251" s="14"/>
      <c r="W251" s="14"/>
      <c r="X251" s="14"/>
      <c r="Y251" s="14"/>
      <c r="Z251" s="14"/>
      <c r="AA251" s="14"/>
      <c r="AB251" s="14"/>
      <c r="AC251" s="14"/>
      <c r="AD251" s="14"/>
      <c r="AE251" s="14"/>
      <c r="AT251" s="244" t="s">
        <v>147</v>
      </c>
      <c r="AU251" s="244" t="s">
        <v>85</v>
      </c>
      <c r="AV251" s="14" t="s">
        <v>85</v>
      </c>
      <c r="AW251" s="14" t="s">
        <v>37</v>
      </c>
      <c r="AX251" s="14" t="s">
        <v>75</v>
      </c>
      <c r="AY251" s="244" t="s">
        <v>135</v>
      </c>
    </row>
    <row r="252" s="14" customFormat="1">
      <c r="A252" s="14"/>
      <c r="B252" s="234"/>
      <c r="C252" s="235"/>
      <c r="D252" s="219" t="s">
        <v>147</v>
      </c>
      <c r="E252" s="236" t="s">
        <v>19</v>
      </c>
      <c r="F252" s="237" t="s">
        <v>383</v>
      </c>
      <c r="G252" s="235"/>
      <c r="H252" s="238">
        <v>86.191999999999993</v>
      </c>
      <c r="I252" s="239"/>
      <c r="J252" s="235"/>
      <c r="K252" s="235"/>
      <c r="L252" s="240"/>
      <c r="M252" s="241"/>
      <c r="N252" s="242"/>
      <c r="O252" s="242"/>
      <c r="P252" s="242"/>
      <c r="Q252" s="242"/>
      <c r="R252" s="242"/>
      <c r="S252" s="242"/>
      <c r="T252" s="243"/>
      <c r="U252" s="14"/>
      <c r="V252" s="14"/>
      <c r="W252" s="14"/>
      <c r="X252" s="14"/>
      <c r="Y252" s="14"/>
      <c r="Z252" s="14"/>
      <c r="AA252" s="14"/>
      <c r="AB252" s="14"/>
      <c r="AC252" s="14"/>
      <c r="AD252" s="14"/>
      <c r="AE252" s="14"/>
      <c r="AT252" s="244" t="s">
        <v>147</v>
      </c>
      <c r="AU252" s="244" t="s">
        <v>85</v>
      </c>
      <c r="AV252" s="14" t="s">
        <v>85</v>
      </c>
      <c r="AW252" s="14" t="s">
        <v>37</v>
      </c>
      <c r="AX252" s="14" t="s">
        <v>75</v>
      </c>
      <c r="AY252" s="244" t="s">
        <v>135</v>
      </c>
    </row>
    <row r="253" s="14" customFormat="1">
      <c r="A253" s="14"/>
      <c r="B253" s="234"/>
      <c r="C253" s="235"/>
      <c r="D253" s="219" t="s">
        <v>147</v>
      </c>
      <c r="E253" s="236" t="s">
        <v>19</v>
      </c>
      <c r="F253" s="237" t="s">
        <v>384</v>
      </c>
      <c r="G253" s="235"/>
      <c r="H253" s="238">
        <v>55.979999999999997</v>
      </c>
      <c r="I253" s="239"/>
      <c r="J253" s="235"/>
      <c r="K253" s="235"/>
      <c r="L253" s="240"/>
      <c r="M253" s="241"/>
      <c r="N253" s="242"/>
      <c r="O253" s="242"/>
      <c r="P253" s="242"/>
      <c r="Q253" s="242"/>
      <c r="R253" s="242"/>
      <c r="S253" s="242"/>
      <c r="T253" s="243"/>
      <c r="U253" s="14"/>
      <c r="V253" s="14"/>
      <c r="W253" s="14"/>
      <c r="X253" s="14"/>
      <c r="Y253" s="14"/>
      <c r="Z253" s="14"/>
      <c r="AA253" s="14"/>
      <c r="AB253" s="14"/>
      <c r="AC253" s="14"/>
      <c r="AD253" s="14"/>
      <c r="AE253" s="14"/>
      <c r="AT253" s="244" t="s">
        <v>147</v>
      </c>
      <c r="AU253" s="244" t="s">
        <v>85</v>
      </c>
      <c r="AV253" s="14" t="s">
        <v>85</v>
      </c>
      <c r="AW253" s="14" t="s">
        <v>37</v>
      </c>
      <c r="AX253" s="14" t="s">
        <v>75</v>
      </c>
      <c r="AY253" s="244" t="s">
        <v>135</v>
      </c>
    </row>
    <row r="254" s="14" customFormat="1">
      <c r="A254" s="14"/>
      <c r="B254" s="234"/>
      <c r="C254" s="235"/>
      <c r="D254" s="219" t="s">
        <v>147</v>
      </c>
      <c r="E254" s="236" t="s">
        <v>19</v>
      </c>
      <c r="F254" s="237" t="s">
        <v>385</v>
      </c>
      <c r="G254" s="235"/>
      <c r="H254" s="238">
        <v>34.247999999999998</v>
      </c>
      <c r="I254" s="239"/>
      <c r="J254" s="235"/>
      <c r="K254" s="235"/>
      <c r="L254" s="240"/>
      <c r="M254" s="241"/>
      <c r="N254" s="242"/>
      <c r="O254" s="242"/>
      <c r="P254" s="242"/>
      <c r="Q254" s="242"/>
      <c r="R254" s="242"/>
      <c r="S254" s="242"/>
      <c r="T254" s="243"/>
      <c r="U254" s="14"/>
      <c r="V254" s="14"/>
      <c r="W254" s="14"/>
      <c r="X254" s="14"/>
      <c r="Y254" s="14"/>
      <c r="Z254" s="14"/>
      <c r="AA254" s="14"/>
      <c r="AB254" s="14"/>
      <c r="AC254" s="14"/>
      <c r="AD254" s="14"/>
      <c r="AE254" s="14"/>
      <c r="AT254" s="244" t="s">
        <v>147</v>
      </c>
      <c r="AU254" s="244" t="s">
        <v>85</v>
      </c>
      <c r="AV254" s="14" t="s">
        <v>85</v>
      </c>
      <c r="AW254" s="14" t="s">
        <v>37</v>
      </c>
      <c r="AX254" s="14" t="s">
        <v>75</v>
      </c>
      <c r="AY254" s="244" t="s">
        <v>135</v>
      </c>
    </row>
    <row r="255" s="14" customFormat="1">
      <c r="A255" s="14"/>
      <c r="B255" s="234"/>
      <c r="C255" s="235"/>
      <c r="D255" s="219" t="s">
        <v>147</v>
      </c>
      <c r="E255" s="236" t="s">
        <v>19</v>
      </c>
      <c r="F255" s="237" t="s">
        <v>386</v>
      </c>
      <c r="G255" s="235"/>
      <c r="H255" s="238">
        <v>100.87600000000001</v>
      </c>
      <c r="I255" s="239"/>
      <c r="J255" s="235"/>
      <c r="K255" s="235"/>
      <c r="L255" s="240"/>
      <c r="M255" s="241"/>
      <c r="N255" s="242"/>
      <c r="O255" s="242"/>
      <c r="P255" s="242"/>
      <c r="Q255" s="242"/>
      <c r="R255" s="242"/>
      <c r="S255" s="242"/>
      <c r="T255" s="243"/>
      <c r="U255" s="14"/>
      <c r="V255" s="14"/>
      <c r="W255" s="14"/>
      <c r="X255" s="14"/>
      <c r="Y255" s="14"/>
      <c r="Z255" s="14"/>
      <c r="AA255" s="14"/>
      <c r="AB255" s="14"/>
      <c r="AC255" s="14"/>
      <c r="AD255" s="14"/>
      <c r="AE255" s="14"/>
      <c r="AT255" s="244" t="s">
        <v>147</v>
      </c>
      <c r="AU255" s="244" t="s">
        <v>85</v>
      </c>
      <c r="AV255" s="14" t="s">
        <v>85</v>
      </c>
      <c r="AW255" s="14" t="s">
        <v>37</v>
      </c>
      <c r="AX255" s="14" t="s">
        <v>75</v>
      </c>
      <c r="AY255" s="244" t="s">
        <v>135</v>
      </c>
    </row>
    <row r="256" s="14" customFormat="1">
      <c r="A256" s="14"/>
      <c r="B256" s="234"/>
      <c r="C256" s="235"/>
      <c r="D256" s="219" t="s">
        <v>147</v>
      </c>
      <c r="E256" s="236" t="s">
        <v>19</v>
      </c>
      <c r="F256" s="237" t="s">
        <v>387</v>
      </c>
      <c r="G256" s="235"/>
      <c r="H256" s="238">
        <v>46.124000000000002</v>
      </c>
      <c r="I256" s="239"/>
      <c r="J256" s="235"/>
      <c r="K256" s="235"/>
      <c r="L256" s="240"/>
      <c r="M256" s="241"/>
      <c r="N256" s="242"/>
      <c r="O256" s="242"/>
      <c r="P256" s="242"/>
      <c r="Q256" s="242"/>
      <c r="R256" s="242"/>
      <c r="S256" s="242"/>
      <c r="T256" s="243"/>
      <c r="U256" s="14"/>
      <c r="V256" s="14"/>
      <c r="W256" s="14"/>
      <c r="X256" s="14"/>
      <c r="Y256" s="14"/>
      <c r="Z256" s="14"/>
      <c r="AA256" s="14"/>
      <c r="AB256" s="14"/>
      <c r="AC256" s="14"/>
      <c r="AD256" s="14"/>
      <c r="AE256" s="14"/>
      <c r="AT256" s="244" t="s">
        <v>147</v>
      </c>
      <c r="AU256" s="244" t="s">
        <v>85</v>
      </c>
      <c r="AV256" s="14" t="s">
        <v>85</v>
      </c>
      <c r="AW256" s="14" t="s">
        <v>37</v>
      </c>
      <c r="AX256" s="14" t="s">
        <v>75</v>
      </c>
      <c r="AY256" s="244" t="s">
        <v>135</v>
      </c>
    </row>
    <row r="257" s="14" customFormat="1">
      <c r="A257" s="14"/>
      <c r="B257" s="234"/>
      <c r="C257" s="235"/>
      <c r="D257" s="219" t="s">
        <v>147</v>
      </c>
      <c r="E257" s="236" t="s">
        <v>19</v>
      </c>
      <c r="F257" s="237" t="s">
        <v>388</v>
      </c>
      <c r="G257" s="235"/>
      <c r="H257" s="238">
        <v>46.124000000000002</v>
      </c>
      <c r="I257" s="239"/>
      <c r="J257" s="235"/>
      <c r="K257" s="235"/>
      <c r="L257" s="240"/>
      <c r="M257" s="241"/>
      <c r="N257" s="242"/>
      <c r="O257" s="242"/>
      <c r="P257" s="242"/>
      <c r="Q257" s="242"/>
      <c r="R257" s="242"/>
      <c r="S257" s="242"/>
      <c r="T257" s="243"/>
      <c r="U257" s="14"/>
      <c r="V257" s="14"/>
      <c r="W257" s="14"/>
      <c r="X257" s="14"/>
      <c r="Y257" s="14"/>
      <c r="Z257" s="14"/>
      <c r="AA257" s="14"/>
      <c r="AB257" s="14"/>
      <c r="AC257" s="14"/>
      <c r="AD257" s="14"/>
      <c r="AE257" s="14"/>
      <c r="AT257" s="244" t="s">
        <v>147</v>
      </c>
      <c r="AU257" s="244" t="s">
        <v>85</v>
      </c>
      <c r="AV257" s="14" t="s">
        <v>85</v>
      </c>
      <c r="AW257" s="14" t="s">
        <v>37</v>
      </c>
      <c r="AX257" s="14" t="s">
        <v>75</v>
      </c>
      <c r="AY257" s="244" t="s">
        <v>135</v>
      </c>
    </row>
    <row r="258" s="14" customFormat="1">
      <c r="A258" s="14"/>
      <c r="B258" s="234"/>
      <c r="C258" s="235"/>
      <c r="D258" s="219" t="s">
        <v>147</v>
      </c>
      <c r="E258" s="236" t="s">
        <v>19</v>
      </c>
      <c r="F258" s="237" t="s">
        <v>389</v>
      </c>
      <c r="G258" s="235"/>
      <c r="H258" s="238">
        <v>55.664000000000001</v>
      </c>
      <c r="I258" s="239"/>
      <c r="J258" s="235"/>
      <c r="K258" s="235"/>
      <c r="L258" s="240"/>
      <c r="M258" s="241"/>
      <c r="N258" s="242"/>
      <c r="O258" s="242"/>
      <c r="P258" s="242"/>
      <c r="Q258" s="242"/>
      <c r="R258" s="242"/>
      <c r="S258" s="242"/>
      <c r="T258" s="243"/>
      <c r="U258" s="14"/>
      <c r="V258" s="14"/>
      <c r="W258" s="14"/>
      <c r="X258" s="14"/>
      <c r="Y258" s="14"/>
      <c r="Z258" s="14"/>
      <c r="AA258" s="14"/>
      <c r="AB258" s="14"/>
      <c r="AC258" s="14"/>
      <c r="AD258" s="14"/>
      <c r="AE258" s="14"/>
      <c r="AT258" s="244" t="s">
        <v>147</v>
      </c>
      <c r="AU258" s="244" t="s">
        <v>85</v>
      </c>
      <c r="AV258" s="14" t="s">
        <v>85</v>
      </c>
      <c r="AW258" s="14" t="s">
        <v>37</v>
      </c>
      <c r="AX258" s="14" t="s">
        <v>75</v>
      </c>
      <c r="AY258" s="244" t="s">
        <v>135</v>
      </c>
    </row>
    <row r="259" s="14" customFormat="1">
      <c r="A259" s="14"/>
      <c r="B259" s="234"/>
      <c r="C259" s="235"/>
      <c r="D259" s="219" t="s">
        <v>147</v>
      </c>
      <c r="E259" s="236" t="s">
        <v>19</v>
      </c>
      <c r="F259" s="237" t="s">
        <v>390</v>
      </c>
      <c r="G259" s="235"/>
      <c r="H259" s="238">
        <v>47.548000000000002</v>
      </c>
      <c r="I259" s="239"/>
      <c r="J259" s="235"/>
      <c r="K259" s="235"/>
      <c r="L259" s="240"/>
      <c r="M259" s="241"/>
      <c r="N259" s="242"/>
      <c r="O259" s="242"/>
      <c r="P259" s="242"/>
      <c r="Q259" s="242"/>
      <c r="R259" s="242"/>
      <c r="S259" s="242"/>
      <c r="T259" s="243"/>
      <c r="U259" s="14"/>
      <c r="V259" s="14"/>
      <c r="W259" s="14"/>
      <c r="X259" s="14"/>
      <c r="Y259" s="14"/>
      <c r="Z259" s="14"/>
      <c r="AA259" s="14"/>
      <c r="AB259" s="14"/>
      <c r="AC259" s="14"/>
      <c r="AD259" s="14"/>
      <c r="AE259" s="14"/>
      <c r="AT259" s="244" t="s">
        <v>147</v>
      </c>
      <c r="AU259" s="244" t="s">
        <v>85</v>
      </c>
      <c r="AV259" s="14" t="s">
        <v>85</v>
      </c>
      <c r="AW259" s="14" t="s">
        <v>37</v>
      </c>
      <c r="AX259" s="14" t="s">
        <v>75</v>
      </c>
      <c r="AY259" s="244" t="s">
        <v>135</v>
      </c>
    </row>
    <row r="260" s="14" customFormat="1">
      <c r="A260" s="14"/>
      <c r="B260" s="234"/>
      <c r="C260" s="235"/>
      <c r="D260" s="219" t="s">
        <v>147</v>
      </c>
      <c r="E260" s="236" t="s">
        <v>19</v>
      </c>
      <c r="F260" s="237" t="s">
        <v>391</v>
      </c>
      <c r="G260" s="235"/>
      <c r="H260" s="238">
        <v>46.706000000000003</v>
      </c>
      <c r="I260" s="239"/>
      <c r="J260" s="235"/>
      <c r="K260" s="235"/>
      <c r="L260" s="240"/>
      <c r="M260" s="241"/>
      <c r="N260" s="242"/>
      <c r="O260" s="242"/>
      <c r="P260" s="242"/>
      <c r="Q260" s="242"/>
      <c r="R260" s="242"/>
      <c r="S260" s="242"/>
      <c r="T260" s="243"/>
      <c r="U260" s="14"/>
      <c r="V260" s="14"/>
      <c r="W260" s="14"/>
      <c r="X260" s="14"/>
      <c r="Y260" s="14"/>
      <c r="Z260" s="14"/>
      <c r="AA260" s="14"/>
      <c r="AB260" s="14"/>
      <c r="AC260" s="14"/>
      <c r="AD260" s="14"/>
      <c r="AE260" s="14"/>
      <c r="AT260" s="244" t="s">
        <v>147</v>
      </c>
      <c r="AU260" s="244" t="s">
        <v>85</v>
      </c>
      <c r="AV260" s="14" t="s">
        <v>85</v>
      </c>
      <c r="AW260" s="14" t="s">
        <v>37</v>
      </c>
      <c r="AX260" s="14" t="s">
        <v>75</v>
      </c>
      <c r="AY260" s="244" t="s">
        <v>135</v>
      </c>
    </row>
    <row r="261" s="14" customFormat="1">
      <c r="A261" s="14"/>
      <c r="B261" s="234"/>
      <c r="C261" s="235"/>
      <c r="D261" s="219" t="s">
        <v>147</v>
      </c>
      <c r="E261" s="236" t="s">
        <v>19</v>
      </c>
      <c r="F261" s="237" t="s">
        <v>392</v>
      </c>
      <c r="G261" s="235"/>
      <c r="H261" s="238">
        <v>117.80800000000001</v>
      </c>
      <c r="I261" s="239"/>
      <c r="J261" s="235"/>
      <c r="K261" s="235"/>
      <c r="L261" s="240"/>
      <c r="M261" s="241"/>
      <c r="N261" s="242"/>
      <c r="O261" s="242"/>
      <c r="P261" s="242"/>
      <c r="Q261" s="242"/>
      <c r="R261" s="242"/>
      <c r="S261" s="242"/>
      <c r="T261" s="243"/>
      <c r="U261" s="14"/>
      <c r="V261" s="14"/>
      <c r="W261" s="14"/>
      <c r="X261" s="14"/>
      <c r="Y261" s="14"/>
      <c r="Z261" s="14"/>
      <c r="AA261" s="14"/>
      <c r="AB261" s="14"/>
      <c r="AC261" s="14"/>
      <c r="AD261" s="14"/>
      <c r="AE261" s="14"/>
      <c r="AT261" s="244" t="s">
        <v>147</v>
      </c>
      <c r="AU261" s="244" t="s">
        <v>85</v>
      </c>
      <c r="AV261" s="14" t="s">
        <v>85</v>
      </c>
      <c r="AW261" s="14" t="s">
        <v>37</v>
      </c>
      <c r="AX261" s="14" t="s">
        <v>75</v>
      </c>
      <c r="AY261" s="244" t="s">
        <v>135</v>
      </c>
    </row>
    <row r="262" s="15" customFormat="1">
      <c r="A262" s="15"/>
      <c r="B262" s="245"/>
      <c r="C262" s="246"/>
      <c r="D262" s="219" t="s">
        <v>147</v>
      </c>
      <c r="E262" s="247" t="s">
        <v>19</v>
      </c>
      <c r="F262" s="248" t="s">
        <v>153</v>
      </c>
      <c r="G262" s="246"/>
      <c r="H262" s="249">
        <v>1049.8350000000003</v>
      </c>
      <c r="I262" s="250"/>
      <c r="J262" s="246"/>
      <c r="K262" s="246"/>
      <c r="L262" s="251"/>
      <c r="M262" s="256"/>
      <c r="N262" s="257"/>
      <c r="O262" s="257"/>
      <c r="P262" s="257"/>
      <c r="Q262" s="257"/>
      <c r="R262" s="257"/>
      <c r="S262" s="257"/>
      <c r="T262" s="258"/>
      <c r="U262" s="15"/>
      <c r="V262" s="15"/>
      <c r="W262" s="15"/>
      <c r="X262" s="15"/>
      <c r="Y262" s="15"/>
      <c r="Z262" s="15"/>
      <c r="AA262" s="15"/>
      <c r="AB262" s="15"/>
      <c r="AC262" s="15"/>
      <c r="AD262" s="15"/>
      <c r="AE262" s="15"/>
      <c r="AT262" s="255" t="s">
        <v>147</v>
      </c>
      <c r="AU262" s="255" t="s">
        <v>85</v>
      </c>
      <c r="AV262" s="15" t="s">
        <v>143</v>
      </c>
      <c r="AW262" s="15" t="s">
        <v>37</v>
      </c>
      <c r="AX262" s="15" t="s">
        <v>83</v>
      </c>
      <c r="AY262" s="255" t="s">
        <v>135</v>
      </c>
    </row>
    <row r="263" s="2" customFormat="1" ht="6.96" customHeight="1">
      <c r="A263" s="39"/>
      <c r="B263" s="60"/>
      <c r="C263" s="61"/>
      <c r="D263" s="61"/>
      <c r="E263" s="61"/>
      <c r="F263" s="61"/>
      <c r="G263" s="61"/>
      <c r="H263" s="61"/>
      <c r="I263" s="61"/>
      <c r="J263" s="61"/>
      <c r="K263" s="61"/>
      <c r="L263" s="45"/>
      <c r="M263" s="39"/>
      <c r="O263" s="39"/>
      <c r="P263" s="39"/>
      <c r="Q263" s="39"/>
      <c r="R263" s="39"/>
      <c r="S263" s="39"/>
      <c r="T263" s="39"/>
      <c r="U263" s="39"/>
      <c r="V263" s="39"/>
      <c r="W263" s="39"/>
      <c r="X263" s="39"/>
      <c r="Y263" s="39"/>
      <c r="Z263" s="39"/>
      <c r="AA263" s="39"/>
      <c r="AB263" s="39"/>
      <c r="AC263" s="39"/>
      <c r="AD263" s="39"/>
      <c r="AE263" s="39"/>
    </row>
  </sheetData>
  <sheetProtection sheet="1" autoFilter="0" formatColumns="0" formatRows="0" objects="1" scenarios="1" spinCount="100000" saltValue="lFRNikAXEkP4BAE2FCiUOmWjfdfGe8YI4plg3/UNxFm/CfBLVNZ9Gev1PbKRTQ0I0NDNld1GWEvZMuznwZpHng==" hashValue="1ShH62jdajlMawHxyxjWKJPol836QqGkp+urpQ6uFIkhzgAnN6fyMNRCJEA3MM6NkfQiBJ3WoFIJYR2Xiy3pBw==" algorithmName="SHA-512" password="CC35"/>
  <autoFilter ref="C88:K262"/>
  <mergeCells count="9">
    <mergeCell ref="E7:H7"/>
    <mergeCell ref="E9:H9"/>
    <mergeCell ref="E18:H18"/>
    <mergeCell ref="E27:H27"/>
    <mergeCell ref="E48:H48"/>
    <mergeCell ref="E50:H50"/>
    <mergeCell ref="E79:H79"/>
    <mergeCell ref="E81:H81"/>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88</v>
      </c>
      <c r="AZ2" s="129" t="s">
        <v>393</v>
      </c>
      <c r="BA2" s="129" t="s">
        <v>394</v>
      </c>
      <c r="BB2" s="129" t="s">
        <v>141</v>
      </c>
      <c r="BC2" s="129" t="s">
        <v>395</v>
      </c>
      <c r="BD2" s="129" t="s">
        <v>85</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396</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ROUND(J98,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ROUND((SUM(BE98:BE547)),  2)</f>
        <v>0</v>
      </c>
      <c r="G33" s="39"/>
      <c r="H33" s="39"/>
      <c r="I33" s="150">
        <v>0.20999999999999999</v>
      </c>
      <c r="J33" s="149">
        <f>ROUND(((SUM(BE98:BE547))*I33),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ROUND((SUM(BF98:BF547)),  2)</f>
        <v>0</v>
      </c>
      <c r="G34" s="39"/>
      <c r="H34" s="39"/>
      <c r="I34" s="150">
        <v>0.14999999999999999</v>
      </c>
      <c r="J34" s="149">
        <f>ROUND(((SUM(BF98:BF547))*I34),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ROUND((SUM(BG98:BG547)),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ROUND((SUM(BH98:BH547)),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ROUND((SUM(BI98:BI547)),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02 - Stavební úpravy - nové konstrukce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J98</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110</v>
      </c>
      <c r="E60" s="170"/>
      <c r="F60" s="170"/>
      <c r="G60" s="170"/>
      <c r="H60" s="170"/>
      <c r="I60" s="170"/>
      <c r="J60" s="171">
        <f>J99</f>
        <v>0</v>
      </c>
      <c r="K60" s="168"/>
      <c r="L60" s="172"/>
      <c r="S60" s="9"/>
      <c r="T60" s="9"/>
      <c r="U60" s="9"/>
      <c r="V60" s="9"/>
      <c r="W60" s="9"/>
      <c r="X60" s="9"/>
      <c r="Y60" s="9"/>
      <c r="Z60" s="9"/>
      <c r="AA60" s="9"/>
      <c r="AB60" s="9"/>
      <c r="AC60" s="9"/>
      <c r="AD60" s="9"/>
      <c r="AE60" s="9"/>
    </row>
    <row r="61" s="10" customFormat="1" ht="19.92" customHeight="1">
      <c r="A61" s="10"/>
      <c r="B61" s="173"/>
      <c r="C61" s="174"/>
      <c r="D61" s="175" t="s">
        <v>397</v>
      </c>
      <c r="E61" s="176"/>
      <c r="F61" s="176"/>
      <c r="G61" s="176"/>
      <c r="H61" s="176"/>
      <c r="I61" s="176"/>
      <c r="J61" s="177">
        <f>J100</f>
        <v>0</v>
      </c>
      <c r="K61" s="174"/>
      <c r="L61" s="178"/>
      <c r="S61" s="10"/>
      <c r="T61" s="10"/>
      <c r="U61" s="10"/>
      <c r="V61" s="10"/>
      <c r="W61" s="10"/>
      <c r="X61" s="10"/>
      <c r="Y61" s="10"/>
      <c r="Z61" s="10"/>
      <c r="AA61" s="10"/>
      <c r="AB61" s="10"/>
      <c r="AC61" s="10"/>
      <c r="AD61" s="10"/>
      <c r="AE61" s="10"/>
    </row>
    <row r="62" s="10" customFormat="1" ht="19.92" customHeight="1">
      <c r="A62" s="10"/>
      <c r="B62" s="173"/>
      <c r="C62" s="174"/>
      <c r="D62" s="175" t="s">
        <v>398</v>
      </c>
      <c r="E62" s="176"/>
      <c r="F62" s="176"/>
      <c r="G62" s="176"/>
      <c r="H62" s="176"/>
      <c r="I62" s="176"/>
      <c r="J62" s="177">
        <f>J162</f>
        <v>0</v>
      </c>
      <c r="K62" s="174"/>
      <c r="L62" s="178"/>
      <c r="S62" s="10"/>
      <c r="T62" s="10"/>
      <c r="U62" s="10"/>
      <c r="V62" s="10"/>
      <c r="W62" s="10"/>
      <c r="X62" s="10"/>
      <c r="Y62" s="10"/>
      <c r="Z62" s="10"/>
      <c r="AA62" s="10"/>
      <c r="AB62" s="10"/>
      <c r="AC62" s="10"/>
      <c r="AD62" s="10"/>
      <c r="AE62" s="10"/>
    </row>
    <row r="63" s="10" customFormat="1" ht="19.92" customHeight="1">
      <c r="A63" s="10"/>
      <c r="B63" s="173"/>
      <c r="C63" s="174"/>
      <c r="D63" s="175" t="s">
        <v>399</v>
      </c>
      <c r="E63" s="176"/>
      <c r="F63" s="176"/>
      <c r="G63" s="176"/>
      <c r="H63" s="176"/>
      <c r="I63" s="176"/>
      <c r="J63" s="177">
        <f>J181</f>
        <v>0</v>
      </c>
      <c r="K63" s="174"/>
      <c r="L63" s="178"/>
      <c r="S63" s="10"/>
      <c r="T63" s="10"/>
      <c r="U63" s="10"/>
      <c r="V63" s="10"/>
      <c r="W63" s="10"/>
      <c r="X63" s="10"/>
      <c r="Y63" s="10"/>
      <c r="Z63" s="10"/>
      <c r="AA63" s="10"/>
      <c r="AB63" s="10"/>
      <c r="AC63" s="10"/>
      <c r="AD63" s="10"/>
      <c r="AE63" s="10"/>
    </row>
    <row r="64" s="10" customFormat="1" ht="19.92" customHeight="1">
      <c r="A64" s="10"/>
      <c r="B64" s="173"/>
      <c r="C64" s="174"/>
      <c r="D64" s="175" t="s">
        <v>111</v>
      </c>
      <c r="E64" s="176"/>
      <c r="F64" s="176"/>
      <c r="G64" s="176"/>
      <c r="H64" s="176"/>
      <c r="I64" s="176"/>
      <c r="J64" s="177">
        <f>J309</f>
        <v>0</v>
      </c>
      <c r="K64" s="174"/>
      <c r="L64" s="178"/>
      <c r="S64" s="10"/>
      <c r="T64" s="10"/>
      <c r="U64" s="10"/>
      <c r="V64" s="10"/>
      <c r="W64" s="10"/>
      <c r="X64" s="10"/>
      <c r="Y64" s="10"/>
      <c r="Z64" s="10"/>
      <c r="AA64" s="10"/>
      <c r="AB64" s="10"/>
      <c r="AC64" s="10"/>
      <c r="AD64" s="10"/>
      <c r="AE64" s="10"/>
    </row>
    <row r="65" s="10" customFormat="1" ht="19.92" customHeight="1">
      <c r="A65" s="10"/>
      <c r="B65" s="173"/>
      <c r="C65" s="174"/>
      <c r="D65" s="175" t="s">
        <v>400</v>
      </c>
      <c r="E65" s="176"/>
      <c r="F65" s="176"/>
      <c r="G65" s="176"/>
      <c r="H65" s="176"/>
      <c r="I65" s="176"/>
      <c r="J65" s="177">
        <f>J326</f>
        <v>0</v>
      </c>
      <c r="K65" s="174"/>
      <c r="L65" s="178"/>
      <c r="S65" s="10"/>
      <c r="T65" s="10"/>
      <c r="U65" s="10"/>
      <c r="V65" s="10"/>
      <c r="W65" s="10"/>
      <c r="X65" s="10"/>
      <c r="Y65" s="10"/>
      <c r="Z65" s="10"/>
      <c r="AA65" s="10"/>
      <c r="AB65" s="10"/>
      <c r="AC65" s="10"/>
      <c r="AD65" s="10"/>
      <c r="AE65" s="10"/>
    </row>
    <row r="66" s="9" customFormat="1" ht="24.96" customHeight="1">
      <c r="A66" s="9"/>
      <c r="B66" s="167"/>
      <c r="C66" s="168"/>
      <c r="D66" s="169" t="s">
        <v>114</v>
      </c>
      <c r="E66" s="170"/>
      <c r="F66" s="170"/>
      <c r="G66" s="170"/>
      <c r="H66" s="170"/>
      <c r="I66" s="170"/>
      <c r="J66" s="171">
        <f>J329</f>
        <v>0</v>
      </c>
      <c r="K66" s="168"/>
      <c r="L66" s="172"/>
      <c r="S66" s="9"/>
      <c r="T66" s="9"/>
      <c r="U66" s="9"/>
      <c r="V66" s="9"/>
      <c r="W66" s="9"/>
      <c r="X66" s="9"/>
      <c r="Y66" s="9"/>
      <c r="Z66" s="9"/>
      <c r="AA66" s="9"/>
      <c r="AB66" s="9"/>
      <c r="AC66" s="9"/>
      <c r="AD66" s="9"/>
      <c r="AE66" s="9"/>
    </row>
    <row r="67" s="10" customFormat="1" ht="19.92" customHeight="1">
      <c r="A67" s="10"/>
      <c r="B67" s="173"/>
      <c r="C67" s="174"/>
      <c r="D67" s="175" t="s">
        <v>401</v>
      </c>
      <c r="E67" s="176"/>
      <c r="F67" s="176"/>
      <c r="G67" s="176"/>
      <c r="H67" s="176"/>
      <c r="I67" s="176"/>
      <c r="J67" s="177">
        <f>J330</f>
        <v>0</v>
      </c>
      <c r="K67" s="174"/>
      <c r="L67" s="178"/>
      <c r="S67" s="10"/>
      <c r="T67" s="10"/>
      <c r="U67" s="10"/>
      <c r="V67" s="10"/>
      <c r="W67" s="10"/>
      <c r="X67" s="10"/>
      <c r="Y67" s="10"/>
      <c r="Z67" s="10"/>
      <c r="AA67" s="10"/>
      <c r="AB67" s="10"/>
      <c r="AC67" s="10"/>
      <c r="AD67" s="10"/>
      <c r="AE67" s="10"/>
    </row>
    <row r="68" s="10" customFormat="1" ht="19.92" customHeight="1">
      <c r="A68" s="10"/>
      <c r="B68" s="173"/>
      <c r="C68" s="174"/>
      <c r="D68" s="175" t="s">
        <v>402</v>
      </c>
      <c r="E68" s="176"/>
      <c r="F68" s="176"/>
      <c r="G68" s="176"/>
      <c r="H68" s="176"/>
      <c r="I68" s="176"/>
      <c r="J68" s="177">
        <f>J338</f>
        <v>0</v>
      </c>
      <c r="K68" s="174"/>
      <c r="L68" s="178"/>
      <c r="S68" s="10"/>
      <c r="T68" s="10"/>
      <c r="U68" s="10"/>
      <c r="V68" s="10"/>
      <c r="W68" s="10"/>
      <c r="X68" s="10"/>
      <c r="Y68" s="10"/>
      <c r="Z68" s="10"/>
      <c r="AA68" s="10"/>
      <c r="AB68" s="10"/>
      <c r="AC68" s="10"/>
      <c r="AD68" s="10"/>
      <c r="AE68" s="10"/>
    </row>
    <row r="69" s="10" customFormat="1" ht="19.92" customHeight="1">
      <c r="A69" s="10"/>
      <c r="B69" s="173"/>
      <c r="C69" s="174"/>
      <c r="D69" s="175" t="s">
        <v>403</v>
      </c>
      <c r="E69" s="176"/>
      <c r="F69" s="176"/>
      <c r="G69" s="176"/>
      <c r="H69" s="176"/>
      <c r="I69" s="176"/>
      <c r="J69" s="177">
        <f>J342</f>
        <v>0</v>
      </c>
      <c r="K69" s="174"/>
      <c r="L69" s="178"/>
      <c r="S69" s="10"/>
      <c r="T69" s="10"/>
      <c r="U69" s="10"/>
      <c r="V69" s="10"/>
      <c r="W69" s="10"/>
      <c r="X69" s="10"/>
      <c r="Y69" s="10"/>
      <c r="Z69" s="10"/>
      <c r="AA69" s="10"/>
      <c r="AB69" s="10"/>
      <c r="AC69" s="10"/>
      <c r="AD69" s="10"/>
      <c r="AE69" s="10"/>
    </row>
    <row r="70" s="10" customFormat="1" ht="19.92" customHeight="1">
      <c r="A70" s="10"/>
      <c r="B70" s="173"/>
      <c r="C70" s="174"/>
      <c r="D70" s="175" t="s">
        <v>115</v>
      </c>
      <c r="E70" s="176"/>
      <c r="F70" s="176"/>
      <c r="G70" s="176"/>
      <c r="H70" s="176"/>
      <c r="I70" s="176"/>
      <c r="J70" s="177">
        <f>J350</f>
        <v>0</v>
      </c>
      <c r="K70" s="174"/>
      <c r="L70" s="178"/>
      <c r="S70" s="10"/>
      <c r="T70" s="10"/>
      <c r="U70" s="10"/>
      <c r="V70" s="10"/>
      <c r="W70" s="10"/>
      <c r="X70" s="10"/>
      <c r="Y70" s="10"/>
      <c r="Z70" s="10"/>
      <c r="AA70" s="10"/>
      <c r="AB70" s="10"/>
      <c r="AC70" s="10"/>
      <c r="AD70" s="10"/>
      <c r="AE70" s="10"/>
    </row>
    <row r="71" s="10" customFormat="1" ht="19.92" customHeight="1">
      <c r="A71" s="10"/>
      <c r="B71" s="173"/>
      <c r="C71" s="174"/>
      <c r="D71" s="175" t="s">
        <v>117</v>
      </c>
      <c r="E71" s="176"/>
      <c r="F71" s="176"/>
      <c r="G71" s="176"/>
      <c r="H71" s="176"/>
      <c r="I71" s="176"/>
      <c r="J71" s="177">
        <f>J406</f>
        <v>0</v>
      </c>
      <c r="K71" s="174"/>
      <c r="L71" s="178"/>
      <c r="S71" s="10"/>
      <c r="T71" s="10"/>
      <c r="U71" s="10"/>
      <c r="V71" s="10"/>
      <c r="W71" s="10"/>
      <c r="X71" s="10"/>
      <c r="Y71" s="10"/>
      <c r="Z71" s="10"/>
      <c r="AA71" s="10"/>
      <c r="AB71" s="10"/>
      <c r="AC71" s="10"/>
      <c r="AD71" s="10"/>
      <c r="AE71" s="10"/>
    </row>
    <row r="72" s="10" customFormat="1" ht="19.92" customHeight="1">
      <c r="A72" s="10"/>
      <c r="B72" s="173"/>
      <c r="C72" s="174"/>
      <c r="D72" s="175" t="s">
        <v>404</v>
      </c>
      <c r="E72" s="176"/>
      <c r="F72" s="176"/>
      <c r="G72" s="176"/>
      <c r="H72" s="176"/>
      <c r="I72" s="176"/>
      <c r="J72" s="177">
        <f>J426</f>
        <v>0</v>
      </c>
      <c r="K72" s="174"/>
      <c r="L72" s="178"/>
      <c r="S72" s="10"/>
      <c r="T72" s="10"/>
      <c r="U72" s="10"/>
      <c r="V72" s="10"/>
      <c r="W72" s="10"/>
      <c r="X72" s="10"/>
      <c r="Y72" s="10"/>
      <c r="Z72" s="10"/>
      <c r="AA72" s="10"/>
      <c r="AB72" s="10"/>
      <c r="AC72" s="10"/>
      <c r="AD72" s="10"/>
      <c r="AE72" s="10"/>
    </row>
    <row r="73" s="10" customFormat="1" ht="19.92" customHeight="1">
      <c r="A73" s="10"/>
      <c r="B73" s="173"/>
      <c r="C73" s="174"/>
      <c r="D73" s="175" t="s">
        <v>405</v>
      </c>
      <c r="E73" s="176"/>
      <c r="F73" s="176"/>
      <c r="G73" s="176"/>
      <c r="H73" s="176"/>
      <c r="I73" s="176"/>
      <c r="J73" s="177">
        <f>J463</f>
        <v>0</v>
      </c>
      <c r="K73" s="174"/>
      <c r="L73" s="178"/>
      <c r="S73" s="10"/>
      <c r="T73" s="10"/>
      <c r="U73" s="10"/>
      <c r="V73" s="10"/>
      <c r="W73" s="10"/>
      <c r="X73" s="10"/>
      <c r="Y73" s="10"/>
      <c r="Z73" s="10"/>
      <c r="AA73" s="10"/>
      <c r="AB73" s="10"/>
      <c r="AC73" s="10"/>
      <c r="AD73" s="10"/>
      <c r="AE73" s="10"/>
    </row>
    <row r="74" s="10" customFormat="1" ht="19.92" customHeight="1">
      <c r="A74" s="10"/>
      <c r="B74" s="173"/>
      <c r="C74" s="174"/>
      <c r="D74" s="175" t="s">
        <v>118</v>
      </c>
      <c r="E74" s="176"/>
      <c r="F74" s="176"/>
      <c r="G74" s="176"/>
      <c r="H74" s="176"/>
      <c r="I74" s="176"/>
      <c r="J74" s="177">
        <f>J475</f>
        <v>0</v>
      </c>
      <c r="K74" s="174"/>
      <c r="L74" s="178"/>
      <c r="S74" s="10"/>
      <c r="T74" s="10"/>
      <c r="U74" s="10"/>
      <c r="V74" s="10"/>
      <c r="W74" s="10"/>
      <c r="X74" s="10"/>
      <c r="Y74" s="10"/>
      <c r="Z74" s="10"/>
      <c r="AA74" s="10"/>
      <c r="AB74" s="10"/>
      <c r="AC74" s="10"/>
      <c r="AD74" s="10"/>
      <c r="AE74" s="10"/>
    </row>
    <row r="75" s="10" customFormat="1" ht="19.92" customHeight="1">
      <c r="A75" s="10"/>
      <c r="B75" s="173"/>
      <c r="C75" s="174"/>
      <c r="D75" s="175" t="s">
        <v>406</v>
      </c>
      <c r="E75" s="176"/>
      <c r="F75" s="176"/>
      <c r="G75" s="176"/>
      <c r="H75" s="176"/>
      <c r="I75" s="176"/>
      <c r="J75" s="177">
        <f>J506</f>
        <v>0</v>
      </c>
      <c r="K75" s="174"/>
      <c r="L75" s="178"/>
      <c r="S75" s="10"/>
      <c r="T75" s="10"/>
      <c r="U75" s="10"/>
      <c r="V75" s="10"/>
      <c r="W75" s="10"/>
      <c r="X75" s="10"/>
      <c r="Y75" s="10"/>
      <c r="Z75" s="10"/>
      <c r="AA75" s="10"/>
      <c r="AB75" s="10"/>
      <c r="AC75" s="10"/>
      <c r="AD75" s="10"/>
      <c r="AE75" s="10"/>
    </row>
    <row r="76" s="10" customFormat="1" ht="19.92" customHeight="1">
      <c r="A76" s="10"/>
      <c r="B76" s="173"/>
      <c r="C76" s="174"/>
      <c r="D76" s="175" t="s">
        <v>119</v>
      </c>
      <c r="E76" s="176"/>
      <c r="F76" s="176"/>
      <c r="G76" s="176"/>
      <c r="H76" s="176"/>
      <c r="I76" s="176"/>
      <c r="J76" s="177">
        <f>J520</f>
        <v>0</v>
      </c>
      <c r="K76" s="174"/>
      <c r="L76" s="178"/>
      <c r="S76" s="10"/>
      <c r="T76" s="10"/>
      <c r="U76" s="10"/>
      <c r="V76" s="10"/>
      <c r="W76" s="10"/>
      <c r="X76" s="10"/>
      <c r="Y76" s="10"/>
      <c r="Z76" s="10"/>
      <c r="AA76" s="10"/>
      <c r="AB76" s="10"/>
      <c r="AC76" s="10"/>
      <c r="AD76" s="10"/>
      <c r="AE76" s="10"/>
    </row>
    <row r="77" s="10" customFormat="1" ht="19.92" customHeight="1">
      <c r="A77" s="10"/>
      <c r="B77" s="173"/>
      <c r="C77" s="174"/>
      <c r="D77" s="175" t="s">
        <v>407</v>
      </c>
      <c r="E77" s="176"/>
      <c r="F77" s="176"/>
      <c r="G77" s="176"/>
      <c r="H77" s="176"/>
      <c r="I77" s="176"/>
      <c r="J77" s="177">
        <f>J525</f>
        <v>0</v>
      </c>
      <c r="K77" s="174"/>
      <c r="L77" s="178"/>
      <c r="S77" s="10"/>
      <c r="T77" s="10"/>
      <c r="U77" s="10"/>
      <c r="V77" s="10"/>
      <c r="W77" s="10"/>
      <c r="X77" s="10"/>
      <c r="Y77" s="10"/>
      <c r="Z77" s="10"/>
      <c r="AA77" s="10"/>
      <c r="AB77" s="10"/>
      <c r="AC77" s="10"/>
      <c r="AD77" s="10"/>
      <c r="AE77" s="10"/>
    </row>
    <row r="78" s="10" customFormat="1" ht="19.92" customHeight="1">
      <c r="A78" s="10"/>
      <c r="B78" s="173"/>
      <c r="C78" s="174"/>
      <c r="D78" s="175" t="s">
        <v>408</v>
      </c>
      <c r="E78" s="176"/>
      <c r="F78" s="176"/>
      <c r="G78" s="176"/>
      <c r="H78" s="176"/>
      <c r="I78" s="176"/>
      <c r="J78" s="177">
        <f>J541</f>
        <v>0</v>
      </c>
      <c r="K78" s="174"/>
      <c r="L78" s="178"/>
      <c r="S78" s="10"/>
      <c r="T78" s="10"/>
      <c r="U78" s="10"/>
      <c r="V78" s="10"/>
      <c r="W78" s="10"/>
      <c r="X78" s="10"/>
      <c r="Y78" s="10"/>
      <c r="Z78" s="10"/>
      <c r="AA78" s="10"/>
      <c r="AB78" s="10"/>
      <c r="AC78" s="10"/>
      <c r="AD78" s="10"/>
      <c r="AE78" s="10"/>
    </row>
    <row r="79" s="2" customFormat="1" ht="21.84"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2" customFormat="1" ht="6.96" customHeight="1">
      <c r="A80" s="39"/>
      <c r="B80" s="60"/>
      <c r="C80" s="61"/>
      <c r="D80" s="61"/>
      <c r="E80" s="61"/>
      <c r="F80" s="61"/>
      <c r="G80" s="61"/>
      <c r="H80" s="61"/>
      <c r="I80" s="61"/>
      <c r="J80" s="61"/>
      <c r="K80" s="61"/>
      <c r="L80" s="136"/>
      <c r="S80" s="39"/>
      <c r="T80" s="39"/>
      <c r="U80" s="39"/>
      <c r="V80" s="39"/>
      <c r="W80" s="39"/>
      <c r="X80" s="39"/>
      <c r="Y80" s="39"/>
      <c r="Z80" s="39"/>
      <c r="AA80" s="39"/>
      <c r="AB80" s="39"/>
      <c r="AC80" s="39"/>
      <c r="AD80" s="39"/>
      <c r="AE80" s="39"/>
    </row>
    <row r="84" s="2" customFormat="1" ht="6.96" customHeight="1">
      <c r="A84" s="39"/>
      <c r="B84" s="62"/>
      <c r="C84" s="63"/>
      <c r="D84" s="63"/>
      <c r="E84" s="63"/>
      <c r="F84" s="63"/>
      <c r="G84" s="63"/>
      <c r="H84" s="63"/>
      <c r="I84" s="63"/>
      <c r="J84" s="63"/>
      <c r="K84" s="63"/>
      <c r="L84" s="136"/>
      <c r="S84" s="39"/>
      <c r="T84" s="39"/>
      <c r="U84" s="39"/>
      <c r="V84" s="39"/>
      <c r="W84" s="39"/>
      <c r="X84" s="39"/>
      <c r="Y84" s="39"/>
      <c r="Z84" s="39"/>
      <c r="AA84" s="39"/>
      <c r="AB84" s="39"/>
      <c r="AC84" s="39"/>
      <c r="AD84" s="39"/>
      <c r="AE84" s="39"/>
    </row>
    <row r="85" s="2" customFormat="1" ht="24.96" customHeight="1">
      <c r="A85" s="39"/>
      <c r="B85" s="40"/>
      <c r="C85" s="24" t="s">
        <v>120</v>
      </c>
      <c r="D85" s="41"/>
      <c r="E85" s="41"/>
      <c r="F85" s="41"/>
      <c r="G85" s="41"/>
      <c r="H85" s="41"/>
      <c r="I85" s="41"/>
      <c r="J85" s="41"/>
      <c r="K85" s="41"/>
      <c r="L85" s="136"/>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41"/>
      <c r="J86" s="41"/>
      <c r="K86" s="41"/>
      <c r="L86" s="136"/>
      <c r="S86" s="39"/>
      <c r="T86" s="39"/>
      <c r="U86" s="39"/>
      <c r="V86" s="39"/>
      <c r="W86" s="39"/>
      <c r="X86" s="39"/>
      <c r="Y86" s="39"/>
      <c r="Z86" s="39"/>
      <c r="AA86" s="39"/>
      <c r="AB86" s="39"/>
      <c r="AC86" s="39"/>
      <c r="AD86" s="39"/>
      <c r="AE86" s="39"/>
    </row>
    <row r="87" s="2" customFormat="1" ht="12" customHeight="1">
      <c r="A87" s="39"/>
      <c r="B87" s="40"/>
      <c r="C87" s="33" t="s">
        <v>16</v>
      </c>
      <c r="D87" s="41"/>
      <c r="E87" s="41"/>
      <c r="F87" s="41"/>
      <c r="G87" s="41"/>
      <c r="H87" s="41"/>
      <c r="I87" s="41"/>
      <c r="J87" s="41"/>
      <c r="K87" s="41"/>
      <c r="L87" s="136"/>
      <c r="S87" s="39"/>
      <c r="T87" s="39"/>
      <c r="U87" s="39"/>
      <c r="V87" s="39"/>
      <c r="W87" s="39"/>
      <c r="X87" s="39"/>
      <c r="Y87" s="39"/>
      <c r="Z87" s="39"/>
      <c r="AA87" s="39"/>
      <c r="AB87" s="39"/>
      <c r="AC87" s="39"/>
      <c r="AD87" s="39"/>
      <c r="AE87" s="39"/>
    </row>
    <row r="88" s="2" customFormat="1" ht="23.25" customHeight="1">
      <c r="A88" s="39"/>
      <c r="B88" s="40"/>
      <c r="C88" s="41"/>
      <c r="D88" s="41"/>
      <c r="E88" s="162" t="str">
        <f>E7</f>
        <v>Stavební úpravy objektu na p.č. 3304/11 k.ú Moravská Ostrava - Vybudování dispečinku včetně změn dispozice kanceláří</v>
      </c>
      <c r="F88" s="33"/>
      <c r="G88" s="33"/>
      <c r="H88" s="33"/>
      <c r="I88" s="41"/>
      <c r="J88" s="41"/>
      <c r="K88" s="41"/>
      <c r="L88" s="136"/>
      <c r="S88" s="39"/>
      <c r="T88" s="39"/>
      <c r="U88" s="39"/>
      <c r="V88" s="39"/>
      <c r="W88" s="39"/>
      <c r="X88" s="39"/>
      <c r="Y88" s="39"/>
      <c r="Z88" s="39"/>
      <c r="AA88" s="39"/>
      <c r="AB88" s="39"/>
      <c r="AC88" s="39"/>
      <c r="AD88" s="39"/>
      <c r="AE88" s="39"/>
    </row>
    <row r="89" s="2" customFormat="1" ht="12" customHeight="1">
      <c r="A89" s="39"/>
      <c r="B89" s="40"/>
      <c r="C89" s="33" t="s">
        <v>104</v>
      </c>
      <c r="D89" s="41"/>
      <c r="E89" s="41"/>
      <c r="F89" s="41"/>
      <c r="G89" s="41"/>
      <c r="H89" s="41"/>
      <c r="I89" s="41"/>
      <c r="J89" s="41"/>
      <c r="K89" s="41"/>
      <c r="L89" s="136"/>
      <c r="S89" s="39"/>
      <c r="T89" s="39"/>
      <c r="U89" s="39"/>
      <c r="V89" s="39"/>
      <c r="W89" s="39"/>
      <c r="X89" s="39"/>
      <c r="Y89" s="39"/>
      <c r="Z89" s="39"/>
      <c r="AA89" s="39"/>
      <c r="AB89" s="39"/>
      <c r="AC89" s="39"/>
      <c r="AD89" s="39"/>
      <c r="AE89" s="39"/>
    </row>
    <row r="90" s="2" customFormat="1" ht="16.5" customHeight="1">
      <c r="A90" s="39"/>
      <c r="B90" s="40"/>
      <c r="C90" s="41"/>
      <c r="D90" s="41"/>
      <c r="E90" s="70" t="str">
        <f>E9</f>
        <v>02 - Stavební úpravy - nové konstrukce</v>
      </c>
      <c r="F90" s="41"/>
      <c r="G90" s="41"/>
      <c r="H90" s="41"/>
      <c r="I90" s="41"/>
      <c r="J90" s="41"/>
      <c r="K90" s="41"/>
      <c r="L90" s="136"/>
      <c r="S90" s="39"/>
      <c r="T90" s="39"/>
      <c r="U90" s="39"/>
      <c r="V90" s="39"/>
      <c r="W90" s="39"/>
      <c r="X90" s="39"/>
      <c r="Y90" s="39"/>
      <c r="Z90" s="39"/>
      <c r="AA90" s="39"/>
      <c r="AB90" s="39"/>
      <c r="AC90" s="39"/>
      <c r="AD90" s="39"/>
      <c r="AE90" s="39"/>
    </row>
    <row r="91" s="2" customFormat="1" ht="6.96" customHeight="1">
      <c r="A91" s="39"/>
      <c r="B91" s="40"/>
      <c r="C91" s="41"/>
      <c r="D91" s="41"/>
      <c r="E91" s="41"/>
      <c r="F91" s="41"/>
      <c r="G91" s="41"/>
      <c r="H91" s="41"/>
      <c r="I91" s="41"/>
      <c r="J91" s="41"/>
      <c r="K91" s="41"/>
      <c r="L91" s="136"/>
      <c r="S91" s="39"/>
      <c r="T91" s="39"/>
      <c r="U91" s="39"/>
      <c r="V91" s="39"/>
      <c r="W91" s="39"/>
      <c r="X91" s="39"/>
      <c r="Y91" s="39"/>
      <c r="Z91" s="39"/>
      <c r="AA91" s="39"/>
      <c r="AB91" s="39"/>
      <c r="AC91" s="39"/>
      <c r="AD91" s="39"/>
      <c r="AE91" s="39"/>
    </row>
    <row r="92" s="2" customFormat="1" ht="12" customHeight="1">
      <c r="A92" s="39"/>
      <c r="B92" s="40"/>
      <c r="C92" s="33" t="s">
        <v>21</v>
      </c>
      <c r="D92" s="41"/>
      <c r="E92" s="41"/>
      <c r="F92" s="28" t="str">
        <f>F12</f>
        <v>Poděbradova 494/2</v>
      </c>
      <c r="G92" s="41"/>
      <c r="H92" s="41"/>
      <c r="I92" s="33" t="s">
        <v>23</v>
      </c>
      <c r="J92" s="73" t="str">
        <f>IF(J12="","",J12)</f>
        <v>3. 7. 2020</v>
      </c>
      <c r="K92" s="41"/>
      <c r="L92" s="136"/>
      <c r="S92" s="39"/>
      <c r="T92" s="39"/>
      <c r="U92" s="39"/>
      <c r="V92" s="39"/>
      <c r="W92" s="39"/>
      <c r="X92" s="39"/>
      <c r="Y92" s="39"/>
      <c r="Z92" s="39"/>
      <c r="AA92" s="39"/>
      <c r="AB92" s="39"/>
      <c r="AC92" s="39"/>
      <c r="AD92" s="39"/>
      <c r="AE92" s="39"/>
    </row>
    <row r="93" s="2" customFormat="1" ht="6.96" customHeight="1">
      <c r="A93" s="39"/>
      <c r="B93" s="40"/>
      <c r="C93" s="41"/>
      <c r="D93" s="41"/>
      <c r="E93" s="41"/>
      <c r="F93" s="41"/>
      <c r="G93" s="41"/>
      <c r="H93" s="41"/>
      <c r="I93" s="41"/>
      <c r="J93" s="41"/>
      <c r="K93" s="41"/>
      <c r="L93" s="136"/>
      <c r="S93" s="39"/>
      <c r="T93" s="39"/>
      <c r="U93" s="39"/>
      <c r="V93" s="39"/>
      <c r="W93" s="39"/>
      <c r="X93" s="39"/>
      <c r="Y93" s="39"/>
      <c r="Z93" s="39"/>
      <c r="AA93" s="39"/>
      <c r="AB93" s="39"/>
      <c r="AC93" s="39"/>
      <c r="AD93" s="39"/>
      <c r="AE93" s="39"/>
    </row>
    <row r="94" s="2" customFormat="1" ht="15.15" customHeight="1">
      <c r="A94" s="39"/>
      <c r="B94" s="40"/>
      <c r="C94" s="33" t="s">
        <v>25</v>
      </c>
      <c r="D94" s="41"/>
      <c r="E94" s="41"/>
      <c r="F94" s="28" t="str">
        <f>E15</f>
        <v>Dopravní podnik Ostrava a.s.</v>
      </c>
      <c r="G94" s="41"/>
      <c r="H94" s="41"/>
      <c r="I94" s="33" t="s">
        <v>33</v>
      </c>
      <c r="J94" s="37" t="str">
        <f>E21</f>
        <v>CHCI-DŮM s.r.o.</v>
      </c>
      <c r="K94" s="41"/>
      <c r="L94" s="136"/>
      <c r="S94" s="39"/>
      <c r="T94" s="39"/>
      <c r="U94" s="39"/>
      <c r="V94" s="39"/>
      <c r="W94" s="39"/>
      <c r="X94" s="39"/>
      <c r="Y94" s="39"/>
      <c r="Z94" s="39"/>
      <c r="AA94" s="39"/>
      <c r="AB94" s="39"/>
      <c r="AC94" s="39"/>
      <c r="AD94" s="39"/>
      <c r="AE94" s="39"/>
    </row>
    <row r="95" s="2" customFormat="1" ht="15.15" customHeight="1">
      <c r="A95" s="39"/>
      <c r="B95" s="40"/>
      <c r="C95" s="33" t="s">
        <v>31</v>
      </c>
      <c r="D95" s="41"/>
      <c r="E95" s="41"/>
      <c r="F95" s="28" t="str">
        <f>IF(E18="","",E18)</f>
        <v>Vyplň údaj</v>
      </c>
      <c r="G95" s="41"/>
      <c r="H95" s="41"/>
      <c r="I95" s="33" t="s">
        <v>38</v>
      </c>
      <c r="J95" s="37" t="str">
        <f>E24</f>
        <v>CHCI-DŮM s.r.o.</v>
      </c>
      <c r="K95" s="41"/>
      <c r="L95" s="136"/>
      <c r="S95" s="39"/>
      <c r="T95" s="39"/>
      <c r="U95" s="39"/>
      <c r="V95" s="39"/>
      <c r="W95" s="39"/>
      <c r="X95" s="39"/>
      <c r="Y95" s="39"/>
      <c r="Z95" s="39"/>
      <c r="AA95" s="39"/>
      <c r="AB95" s="39"/>
      <c r="AC95" s="39"/>
      <c r="AD95" s="39"/>
      <c r="AE95" s="39"/>
    </row>
    <row r="96" s="2" customFormat="1" ht="10.32" customHeight="1">
      <c r="A96" s="39"/>
      <c r="B96" s="40"/>
      <c r="C96" s="41"/>
      <c r="D96" s="41"/>
      <c r="E96" s="41"/>
      <c r="F96" s="41"/>
      <c r="G96" s="41"/>
      <c r="H96" s="41"/>
      <c r="I96" s="41"/>
      <c r="J96" s="41"/>
      <c r="K96" s="41"/>
      <c r="L96" s="136"/>
      <c r="S96" s="39"/>
      <c r="T96" s="39"/>
      <c r="U96" s="39"/>
      <c r="V96" s="39"/>
      <c r="W96" s="39"/>
      <c r="X96" s="39"/>
      <c r="Y96" s="39"/>
      <c r="Z96" s="39"/>
      <c r="AA96" s="39"/>
      <c r="AB96" s="39"/>
      <c r="AC96" s="39"/>
      <c r="AD96" s="39"/>
      <c r="AE96" s="39"/>
    </row>
    <row r="97" s="11" customFormat="1" ht="29.28" customHeight="1">
      <c r="A97" s="179"/>
      <c r="B97" s="180"/>
      <c r="C97" s="181" t="s">
        <v>121</v>
      </c>
      <c r="D97" s="182" t="s">
        <v>60</v>
      </c>
      <c r="E97" s="182" t="s">
        <v>56</v>
      </c>
      <c r="F97" s="182" t="s">
        <v>57</v>
      </c>
      <c r="G97" s="182" t="s">
        <v>122</v>
      </c>
      <c r="H97" s="182" t="s">
        <v>123</v>
      </c>
      <c r="I97" s="182" t="s">
        <v>124</v>
      </c>
      <c r="J97" s="182" t="s">
        <v>108</v>
      </c>
      <c r="K97" s="183" t="s">
        <v>125</v>
      </c>
      <c r="L97" s="184"/>
      <c r="M97" s="93" t="s">
        <v>19</v>
      </c>
      <c r="N97" s="94" t="s">
        <v>45</v>
      </c>
      <c r="O97" s="94" t="s">
        <v>126</v>
      </c>
      <c r="P97" s="94" t="s">
        <v>127</v>
      </c>
      <c r="Q97" s="94" t="s">
        <v>128</v>
      </c>
      <c r="R97" s="94" t="s">
        <v>129</v>
      </c>
      <c r="S97" s="94" t="s">
        <v>130</v>
      </c>
      <c r="T97" s="95" t="s">
        <v>131</v>
      </c>
      <c r="U97" s="179"/>
      <c r="V97" s="179"/>
      <c r="W97" s="179"/>
      <c r="X97" s="179"/>
      <c r="Y97" s="179"/>
      <c r="Z97" s="179"/>
      <c r="AA97" s="179"/>
      <c r="AB97" s="179"/>
      <c r="AC97" s="179"/>
      <c r="AD97" s="179"/>
      <c r="AE97" s="179"/>
    </row>
    <row r="98" s="2" customFormat="1" ht="22.8" customHeight="1">
      <c r="A98" s="39"/>
      <c r="B98" s="40"/>
      <c r="C98" s="100" t="s">
        <v>132</v>
      </c>
      <c r="D98" s="41"/>
      <c r="E98" s="41"/>
      <c r="F98" s="41"/>
      <c r="G98" s="41"/>
      <c r="H98" s="41"/>
      <c r="I98" s="41"/>
      <c r="J98" s="185">
        <f>BK98</f>
        <v>0</v>
      </c>
      <c r="K98" s="41"/>
      <c r="L98" s="45"/>
      <c r="M98" s="96"/>
      <c r="N98" s="186"/>
      <c r="O98" s="97"/>
      <c r="P98" s="187">
        <f>P99+P329</f>
        <v>0</v>
      </c>
      <c r="Q98" s="97"/>
      <c r="R98" s="187">
        <f>R99+R329</f>
        <v>51.528226809999985</v>
      </c>
      <c r="S98" s="97"/>
      <c r="T98" s="188">
        <f>T99+T329</f>
        <v>0</v>
      </c>
      <c r="U98" s="39"/>
      <c r="V98" s="39"/>
      <c r="W98" s="39"/>
      <c r="X98" s="39"/>
      <c r="Y98" s="39"/>
      <c r="Z98" s="39"/>
      <c r="AA98" s="39"/>
      <c r="AB98" s="39"/>
      <c r="AC98" s="39"/>
      <c r="AD98" s="39"/>
      <c r="AE98" s="39"/>
      <c r="AT98" s="18" t="s">
        <v>74</v>
      </c>
      <c r="AU98" s="18" t="s">
        <v>109</v>
      </c>
      <c r="BK98" s="189">
        <f>BK99+BK329</f>
        <v>0</v>
      </c>
    </row>
    <row r="99" s="12" customFormat="1" ht="25.92" customHeight="1">
      <c r="A99" s="12"/>
      <c r="B99" s="190"/>
      <c r="C99" s="191"/>
      <c r="D99" s="192" t="s">
        <v>74</v>
      </c>
      <c r="E99" s="193" t="s">
        <v>133</v>
      </c>
      <c r="F99" s="193" t="s">
        <v>134</v>
      </c>
      <c r="G99" s="191"/>
      <c r="H99" s="191"/>
      <c r="I99" s="194"/>
      <c r="J99" s="195">
        <f>BK99</f>
        <v>0</v>
      </c>
      <c r="K99" s="191"/>
      <c r="L99" s="196"/>
      <c r="M99" s="197"/>
      <c r="N99" s="198"/>
      <c r="O99" s="198"/>
      <c r="P99" s="199">
        <f>P100+P162+P181+P309+P326</f>
        <v>0</v>
      </c>
      <c r="Q99" s="198"/>
      <c r="R99" s="199">
        <f>R100+R162+R181+R309+R326</f>
        <v>38.421845749999989</v>
      </c>
      <c r="S99" s="198"/>
      <c r="T99" s="200">
        <f>T100+T162+T181+T309+T326</f>
        <v>0</v>
      </c>
      <c r="U99" s="12"/>
      <c r="V99" s="12"/>
      <c r="W99" s="12"/>
      <c r="X99" s="12"/>
      <c r="Y99" s="12"/>
      <c r="Z99" s="12"/>
      <c r="AA99" s="12"/>
      <c r="AB99" s="12"/>
      <c r="AC99" s="12"/>
      <c r="AD99" s="12"/>
      <c r="AE99" s="12"/>
      <c r="AR99" s="201" t="s">
        <v>83</v>
      </c>
      <c r="AT99" s="202" t="s">
        <v>74</v>
      </c>
      <c r="AU99" s="202" t="s">
        <v>75</v>
      </c>
      <c r="AY99" s="201" t="s">
        <v>135</v>
      </c>
      <c r="BK99" s="203">
        <f>BK100+BK162+BK181+BK309+BK326</f>
        <v>0</v>
      </c>
    </row>
    <row r="100" s="12" customFormat="1" ht="22.8" customHeight="1">
      <c r="A100" s="12"/>
      <c r="B100" s="190"/>
      <c r="C100" s="191"/>
      <c r="D100" s="192" t="s">
        <v>74</v>
      </c>
      <c r="E100" s="204" t="s">
        <v>102</v>
      </c>
      <c r="F100" s="204" t="s">
        <v>409</v>
      </c>
      <c r="G100" s="191"/>
      <c r="H100" s="191"/>
      <c r="I100" s="194"/>
      <c r="J100" s="205">
        <f>BK100</f>
        <v>0</v>
      </c>
      <c r="K100" s="191"/>
      <c r="L100" s="196"/>
      <c r="M100" s="197"/>
      <c r="N100" s="198"/>
      <c r="O100" s="198"/>
      <c r="P100" s="199">
        <f>SUM(P101:P161)</f>
        <v>0</v>
      </c>
      <c r="Q100" s="198"/>
      <c r="R100" s="199">
        <f>SUM(R101:R161)</f>
        <v>6.0098832400000006</v>
      </c>
      <c r="S100" s="198"/>
      <c r="T100" s="200">
        <f>SUM(T101:T161)</f>
        <v>0</v>
      </c>
      <c r="U100" s="12"/>
      <c r="V100" s="12"/>
      <c r="W100" s="12"/>
      <c r="X100" s="12"/>
      <c r="Y100" s="12"/>
      <c r="Z100" s="12"/>
      <c r="AA100" s="12"/>
      <c r="AB100" s="12"/>
      <c r="AC100" s="12"/>
      <c r="AD100" s="12"/>
      <c r="AE100" s="12"/>
      <c r="AR100" s="201" t="s">
        <v>83</v>
      </c>
      <c r="AT100" s="202" t="s">
        <v>74</v>
      </c>
      <c r="AU100" s="202" t="s">
        <v>83</v>
      </c>
      <c r="AY100" s="201" t="s">
        <v>135</v>
      </c>
      <c r="BK100" s="203">
        <f>SUM(BK101:BK161)</f>
        <v>0</v>
      </c>
    </row>
    <row r="101" s="2" customFormat="1" ht="24.15" customHeight="1">
      <c r="A101" s="39"/>
      <c r="B101" s="40"/>
      <c r="C101" s="206" t="s">
        <v>83</v>
      </c>
      <c r="D101" s="206" t="s">
        <v>138</v>
      </c>
      <c r="E101" s="207" t="s">
        <v>410</v>
      </c>
      <c r="F101" s="208" t="s">
        <v>411</v>
      </c>
      <c r="G101" s="209" t="s">
        <v>141</v>
      </c>
      <c r="H101" s="210">
        <v>2.2000000000000002</v>
      </c>
      <c r="I101" s="211"/>
      <c r="J101" s="212">
        <f>ROUND(I101*H101,2)</f>
        <v>0</v>
      </c>
      <c r="K101" s="208" t="s">
        <v>142</v>
      </c>
      <c r="L101" s="45"/>
      <c r="M101" s="213" t="s">
        <v>19</v>
      </c>
      <c r="N101" s="214" t="s">
        <v>46</v>
      </c>
      <c r="O101" s="85"/>
      <c r="P101" s="215">
        <f>O101*H101</f>
        <v>0</v>
      </c>
      <c r="Q101" s="215">
        <v>0.25146000000000002</v>
      </c>
      <c r="R101" s="215">
        <f>Q101*H101</f>
        <v>0.55321200000000004</v>
      </c>
      <c r="S101" s="215">
        <v>0</v>
      </c>
      <c r="T101" s="216">
        <f>S101*H101</f>
        <v>0</v>
      </c>
      <c r="U101" s="39"/>
      <c r="V101" s="39"/>
      <c r="W101" s="39"/>
      <c r="X101" s="39"/>
      <c r="Y101" s="39"/>
      <c r="Z101" s="39"/>
      <c r="AA101" s="39"/>
      <c r="AB101" s="39"/>
      <c r="AC101" s="39"/>
      <c r="AD101" s="39"/>
      <c r="AE101" s="39"/>
      <c r="AR101" s="217" t="s">
        <v>143</v>
      </c>
      <c r="AT101" s="217" t="s">
        <v>138</v>
      </c>
      <c r="AU101" s="217" t="s">
        <v>85</v>
      </c>
      <c r="AY101" s="18" t="s">
        <v>135</v>
      </c>
      <c r="BE101" s="218">
        <f>IF(N101="základní",J101,0)</f>
        <v>0</v>
      </c>
      <c r="BF101" s="218">
        <f>IF(N101="snížená",J101,0)</f>
        <v>0</v>
      </c>
      <c r="BG101" s="218">
        <f>IF(N101="zákl. přenesená",J101,0)</f>
        <v>0</v>
      </c>
      <c r="BH101" s="218">
        <f>IF(N101="sníž. přenesená",J101,0)</f>
        <v>0</v>
      </c>
      <c r="BI101" s="218">
        <f>IF(N101="nulová",J101,0)</f>
        <v>0</v>
      </c>
      <c r="BJ101" s="18" t="s">
        <v>83</v>
      </c>
      <c r="BK101" s="218">
        <f>ROUND(I101*H101,2)</f>
        <v>0</v>
      </c>
      <c r="BL101" s="18" t="s">
        <v>143</v>
      </c>
      <c r="BM101" s="217" t="s">
        <v>412</v>
      </c>
    </row>
    <row r="102" s="2" customFormat="1">
      <c r="A102" s="39"/>
      <c r="B102" s="40"/>
      <c r="C102" s="41"/>
      <c r="D102" s="219" t="s">
        <v>145</v>
      </c>
      <c r="E102" s="41"/>
      <c r="F102" s="220" t="s">
        <v>413</v>
      </c>
      <c r="G102" s="41"/>
      <c r="H102" s="41"/>
      <c r="I102" s="221"/>
      <c r="J102" s="41"/>
      <c r="K102" s="41"/>
      <c r="L102" s="45"/>
      <c r="M102" s="222"/>
      <c r="N102" s="223"/>
      <c r="O102" s="85"/>
      <c r="P102" s="85"/>
      <c r="Q102" s="85"/>
      <c r="R102" s="85"/>
      <c r="S102" s="85"/>
      <c r="T102" s="86"/>
      <c r="U102" s="39"/>
      <c r="V102" s="39"/>
      <c r="W102" s="39"/>
      <c r="X102" s="39"/>
      <c r="Y102" s="39"/>
      <c r="Z102" s="39"/>
      <c r="AA102" s="39"/>
      <c r="AB102" s="39"/>
      <c r="AC102" s="39"/>
      <c r="AD102" s="39"/>
      <c r="AE102" s="39"/>
      <c r="AT102" s="18" t="s">
        <v>145</v>
      </c>
      <c r="AU102" s="18" t="s">
        <v>85</v>
      </c>
    </row>
    <row r="103" s="14" customFormat="1">
      <c r="A103" s="14"/>
      <c r="B103" s="234"/>
      <c r="C103" s="235"/>
      <c r="D103" s="219" t="s">
        <v>147</v>
      </c>
      <c r="E103" s="236" t="s">
        <v>19</v>
      </c>
      <c r="F103" s="237" t="s">
        <v>414</v>
      </c>
      <c r="G103" s="235"/>
      <c r="H103" s="238">
        <v>2.2000000000000002</v>
      </c>
      <c r="I103" s="239"/>
      <c r="J103" s="235"/>
      <c r="K103" s="235"/>
      <c r="L103" s="240"/>
      <c r="M103" s="241"/>
      <c r="N103" s="242"/>
      <c r="O103" s="242"/>
      <c r="P103" s="242"/>
      <c r="Q103" s="242"/>
      <c r="R103" s="242"/>
      <c r="S103" s="242"/>
      <c r="T103" s="243"/>
      <c r="U103" s="14"/>
      <c r="V103" s="14"/>
      <c r="W103" s="14"/>
      <c r="X103" s="14"/>
      <c r="Y103" s="14"/>
      <c r="Z103" s="14"/>
      <c r="AA103" s="14"/>
      <c r="AB103" s="14"/>
      <c r="AC103" s="14"/>
      <c r="AD103" s="14"/>
      <c r="AE103" s="14"/>
      <c r="AT103" s="244" t="s">
        <v>147</v>
      </c>
      <c r="AU103" s="244" t="s">
        <v>85</v>
      </c>
      <c r="AV103" s="14" t="s">
        <v>85</v>
      </c>
      <c r="AW103" s="14" t="s">
        <v>37</v>
      </c>
      <c r="AX103" s="14" t="s">
        <v>83</v>
      </c>
      <c r="AY103" s="244" t="s">
        <v>135</v>
      </c>
    </row>
    <row r="104" s="2" customFormat="1" ht="24.15" customHeight="1">
      <c r="A104" s="39"/>
      <c r="B104" s="40"/>
      <c r="C104" s="206" t="s">
        <v>85</v>
      </c>
      <c r="D104" s="206" t="s">
        <v>138</v>
      </c>
      <c r="E104" s="207" t="s">
        <v>415</v>
      </c>
      <c r="F104" s="208" t="s">
        <v>416</v>
      </c>
      <c r="G104" s="209" t="s">
        <v>141</v>
      </c>
      <c r="H104" s="210">
        <v>4.7999999999999998</v>
      </c>
      <c r="I104" s="211"/>
      <c r="J104" s="212">
        <f>ROUND(I104*H104,2)</f>
        <v>0</v>
      </c>
      <c r="K104" s="208" t="s">
        <v>142</v>
      </c>
      <c r="L104" s="45"/>
      <c r="M104" s="213" t="s">
        <v>19</v>
      </c>
      <c r="N104" s="214" t="s">
        <v>46</v>
      </c>
      <c r="O104" s="85"/>
      <c r="P104" s="215">
        <f>O104*H104</f>
        <v>0</v>
      </c>
      <c r="Q104" s="215">
        <v>0.17763999999999999</v>
      </c>
      <c r="R104" s="215">
        <f>Q104*H104</f>
        <v>0.85267199999999999</v>
      </c>
      <c r="S104" s="215">
        <v>0</v>
      </c>
      <c r="T104" s="216">
        <f>S104*H104</f>
        <v>0</v>
      </c>
      <c r="U104" s="39"/>
      <c r="V104" s="39"/>
      <c r="W104" s="39"/>
      <c r="X104" s="39"/>
      <c r="Y104" s="39"/>
      <c r="Z104" s="39"/>
      <c r="AA104" s="39"/>
      <c r="AB104" s="39"/>
      <c r="AC104" s="39"/>
      <c r="AD104" s="39"/>
      <c r="AE104" s="39"/>
      <c r="AR104" s="217" t="s">
        <v>143</v>
      </c>
      <c r="AT104" s="217" t="s">
        <v>138</v>
      </c>
      <c r="AU104" s="217" t="s">
        <v>85</v>
      </c>
      <c r="AY104" s="18" t="s">
        <v>135</v>
      </c>
      <c r="BE104" s="218">
        <f>IF(N104="základní",J104,0)</f>
        <v>0</v>
      </c>
      <c r="BF104" s="218">
        <f>IF(N104="snížená",J104,0)</f>
        <v>0</v>
      </c>
      <c r="BG104" s="218">
        <f>IF(N104="zákl. přenesená",J104,0)</f>
        <v>0</v>
      </c>
      <c r="BH104" s="218">
        <f>IF(N104="sníž. přenesená",J104,0)</f>
        <v>0</v>
      </c>
      <c r="BI104" s="218">
        <f>IF(N104="nulová",J104,0)</f>
        <v>0</v>
      </c>
      <c r="BJ104" s="18" t="s">
        <v>83</v>
      </c>
      <c r="BK104" s="218">
        <f>ROUND(I104*H104,2)</f>
        <v>0</v>
      </c>
      <c r="BL104" s="18" t="s">
        <v>143</v>
      </c>
      <c r="BM104" s="217" t="s">
        <v>417</v>
      </c>
    </row>
    <row r="105" s="14" customFormat="1">
      <c r="A105" s="14"/>
      <c r="B105" s="234"/>
      <c r="C105" s="235"/>
      <c r="D105" s="219" t="s">
        <v>147</v>
      </c>
      <c r="E105" s="236" t="s">
        <v>19</v>
      </c>
      <c r="F105" s="237" t="s">
        <v>418</v>
      </c>
      <c r="G105" s="235"/>
      <c r="H105" s="238">
        <v>4.7999999999999998</v>
      </c>
      <c r="I105" s="239"/>
      <c r="J105" s="235"/>
      <c r="K105" s="235"/>
      <c r="L105" s="240"/>
      <c r="M105" s="241"/>
      <c r="N105" s="242"/>
      <c r="O105" s="242"/>
      <c r="P105" s="242"/>
      <c r="Q105" s="242"/>
      <c r="R105" s="242"/>
      <c r="S105" s="242"/>
      <c r="T105" s="243"/>
      <c r="U105" s="14"/>
      <c r="V105" s="14"/>
      <c r="W105" s="14"/>
      <c r="X105" s="14"/>
      <c r="Y105" s="14"/>
      <c r="Z105" s="14"/>
      <c r="AA105" s="14"/>
      <c r="AB105" s="14"/>
      <c r="AC105" s="14"/>
      <c r="AD105" s="14"/>
      <c r="AE105" s="14"/>
      <c r="AT105" s="244" t="s">
        <v>147</v>
      </c>
      <c r="AU105" s="244" t="s">
        <v>85</v>
      </c>
      <c r="AV105" s="14" t="s">
        <v>85</v>
      </c>
      <c r="AW105" s="14" t="s">
        <v>37</v>
      </c>
      <c r="AX105" s="14" t="s">
        <v>83</v>
      </c>
      <c r="AY105" s="244" t="s">
        <v>135</v>
      </c>
    </row>
    <row r="106" s="2" customFormat="1" ht="24.15" customHeight="1">
      <c r="A106" s="39"/>
      <c r="B106" s="40"/>
      <c r="C106" s="206" t="s">
        <v>102</v>
      </c>
      <c r="D106" s="206" t="s">
        <v>138</v>
      </c>
      <c r="E106" s="207" t="s">
        <v>419</v>
      </c>
      <c r="F106" s="208" t="s">
        <v>420</v>
      </c>
      <c r="G106" s="209" t="s">
        <v>141</v>
      </c>
      <c r="H106" s="210">
        <v>1.3049999999999999</v>
      </c>
      <c r="I106" s="211"/>
      <c r="J106" s="212">
        <f>ROUND(I106*H106,2)</f>
        <v>0</v>
      </c>
      <c r="K106" s="208" t="s">
        <v>142</v>
      </c>
      <c r="L106" s="45"/>
      <c r="M106" s="213" t="s">
        <v>19</v>
      </c>
      <c r="N106" s="214" t="s">
        <v>46</v>
      </c>
      <c r="O106" s="85"/>
      <c r="P106" s="215">
        <f>O106*H106</f>
        <v>0</v>
      </c>
      <c r="Q106" s="215">
        <v>0.18104999999999999</v>
      </c>
      <c r="R106" s="215">
        <f>Q106*H106</f>
        <v>0.23627024999999999</v>
      </c>
      <c r="S106" s="215">
        <v>0</v>
      </c>
      <c r="T106" s="216">
        <f>S106*H106</f>
        <v>0</v>
      </c>
      <c r="U106" s="39"/>
      <c r="V106" s="39"/>
      <c r="W106" s="39"/>
      <c r="X106" s="39"/>
      <c r="Y106" s="39"/>
      <c r="Z106" s="39"/>
      <c r="AA106" s="39"/>
      <c r="AB106" s="39"/>
      <c r="AC106" s="39"/>
      <c r="AD106" s="39"/>
      <c r="AE106" s="39"/>
      <c r="AR106" s="217" t="s">
        <v>143</v>
      </c>
      <c r="AT106" s="217" t="s">
        <v>138</v>
      </c>
      <c r="AU106" s="217" t="s">
        <v>85</v>
      </c>
      <c r="AY106" s="18" t="s">
        <v>135</v>
      </c>
      <c r="BE106" s="218">
        <f>IF(N106="základní",J106,0)</f>
        <v>0</v>
      </c>
      <c r="BF106" s="218">
        <f>IF(N106="snížená",J106,0)</f>
        <v>0</v>
      </c>
      <c r="BG106" s="218">
        <f>IF(N106="zákl. přenesená",J106,0)</f>
        <v>0</v>
      </c>
      <c r="BH106" s="218">
        <f>IF(N106="sníž. přenesená",J106,0)</f>
        <v>0</v>
      </c>
      <c r="BI106" s="218">
        <f>IF(N106="nulová",J106,0)</f>
        <v>0</v>
      </c>
      <c r="BJ106" s="18" t="s">
        <v>83</v>
      </c>
      <c r="BK106" s="218">
        <f>ROUND(I106*H106,2)</f>
        <v>0</v>
      </c>
      <c r="BL106" s="18" t="s">
        <v>143</v>
      </c>
      <c r="BM106" s="217" t="s">
        <v>421</v>
      </c>
    </row>
    <row r="107" s="14" customFormat="1">
      <c r="A107" s="14"/>
      <c r="B107" s="234"/>
      <c r="C107" s="235"/>
      <c r="D107" s="219" t="s">
        <v>147</v>
      </c>
      <c r="E107" s="236" t="s">
        <v>19</v>
      </c>
      <c r="F107" s="237" t="s">
        <v>422</v>
      </c>
      <c r="G107" s="235"/>
      <c r="H107" s="238">
        <v>1.3049999999999999</v>
      </c>
      <c r="I107" s="239"/>
      <c r="J107" s="235"/>
      <c r="K107" s="235"/>
      <c r="L107" s="240"/>
      <c r="M107" s="241"/>
      <c r="N107" s="242"/>
      <c r="O107" s="242"/>
      <c r="P107" s="242"/>
      <c r="Q107" s="242"/>
      <c r="R107" s="242"/>
      <c r="S107" s="242"/>
      <c r="T107" s="243"/>
      <c r="U107" s="14"/>
      <c r="V107" s="14"/>
      <c r="W107" s="14"/>
      <c r="X107" s="14"/>
      <c r="Y107" s="14"/>
      <c r="Z107" s="14"/>
      <c r="AA107" s="14"/>
      <c r="AB107" s="14"/>
      <c r="AC107" s="14"/>
      <c r="AD107" s="14"/>
      <c r="AE107" s="14"/>
      <c r="AT107" s="244" t="s">
        <v>147</v>
      </c>
      <c r="AU107" s="244" t="s">
        <v>85</v>
      </c>
      <c r="AV107" s="14" t="s">
        <v>85</v>
      </c>
      <c r="AW107" s="14" t="s">
        <v>37</v>
      </c>
      <c r="AX107" s="14" t="s">
        <v>83</v>
      </c>
      <c r="AY107" s="244" t="s">
        <v>135</v>
      </c>
    </row>
    <row r="108" s="2" customFormat="1" ht="24.15" customHeight="1">
      <c r="A108" s="39"/>
      <c r="B108" s="40"/>
      <c r="C108" s="206" t="s">
        <v>143</v>
      </c>
      <c r="D108" s="206" t="s">
        <v>138</v>
      </c>
      <c r="E108" s="207" t="s">
        <v>423</v>
      </c>
      <c r="F108" s="208" t="s">
        <v>424</v>
      </c>
      <c r="G108" s="209" t="s">
        <v>214</v>
      </c>
      <c r="H108" s="210">
        <v>2</v>
      </c>
      <c r="I108" s="211"/>
      <c r="J108" s="212">
        <f>ROUND(I108*H108,2)</f>
        <v>0</v>
      </c>
      <c r="K108" s="208" t="s">
        <v>142</v>
      </c>
      <c r="L108" s="45"/>
      <c r="M108" s="213" t="s">
        <v>19</v>
      </c>
      <c r="N108" s="214" t="s">
        <v>46</v>
      </c>
      <c r="O108" s="85"/>
      <c r="P108" s="215">
        <f>O108*H108</f>
        <v>0</v>
      </c>
      <c r="Q108" s="215">
        <v>0.052630000000000003</v>
      </c>
      <c r="R108" s="215">
        <f>Q108*H108</f>
        <v>0.10526000000000001</v>
      </c>
      <c r="S108" s="215">
        <v>0</v>
      </c>
      <c r="T108" s="216">
        <f>S108*H108</f>
        <v>0</v>
      </c>
      <c r="U108" s="39"/>
      <c r="V108" s="39"/>
      <c r="W108" s="39"/>
      <c r="X108" s="39"/>
      <c r="Y108" s="39"/>
      <c r="Z108" s="39"/>
      <c r="AA108" s="39"/>
      <c r="AB108" s="39"/>
      <c r="AC108" s="39"/>
      <c r="AD108" s="39"/>
      <c r="AE108" s="39"/>
      <c r="AR108" s="217" t="s">
        <v>143</v>
      </c>
      <c r="AT108" s="217" t="s">
        <v>138</v>
      </c>
      <c r="AU108" s="217" t="s">
        <v>85</v>
      </c>
      <c r="AY108" s="18" t="s">
        <v>135</v>
      </c>
      <c r="BE108" s="218">
        <f>IF(N108="základní",J108,0)</f>
        <v>0</v>
      </c>
      <c r="BF108" s="218">
        <f>IF(N108="snížená",J108,0)</f>
        <v>0</v>
      </c>
      <c r="BG108" s="218">
        <f>IF(N108="zákl. přenesená",J108,0)</f>
        <v>0</v>
      </c>
      <c r="BH108" s="218">
        <f>IF(N108="sníž. přenesená",J108,0)</f>
        <v>0</v>
      </c>
      <c r="BI108" s="218">
        <f>IF(N108="nulová",J108,0)</f>
        <v>0</v>
      </c>
      <c r="BJ108" s="18" t="s">
        <v>83</v>
      </c>
      <c r="BK108" s="218">
        <f>ROUND(I108*H108,2)</f>
        <v>0</v>
      </c>
      <c r="BL108" s="18" t="s">
        <v>143</v>
      </c>
      <c r="BM108" s="217" t="s">
        <v>425</v>
      </c>
    </row>
    <row r="109" s="2" customFormat="1">
      <c r="A109" s="39"/>
      <c r="B109" s="40"/>
      <c r="C109" s="41"/>
      <c r="D109" s="219" t="s">
        <v>145</v>
      </c>
      <c r="E109" s="41"/>
      <c r="F109" s="220" t="s">
        <v>426</v>
      </c>
      <c r="G109" s="41"/>
      <c r="H109" s="41"/>
      <c r="I109" s="221"/>
      <c r="J109" s="41"/>
      <c r="K109" s="41"/>
      <c r="L109" s="45"/>
      <c r="M109" s="222"/>
      <c r="N109" s="223"/>
      <c r="O109" s="85"/>
      <c r="P109" s="85"/>
      <c r="Q109" s="85"/>
      <c r="R109" s="85"/>
      <c r="S109" s="85"/>
      <c r="T109" s="86"/>
      <c r="U109" s="39"/>
      <c r="V109" s="39"/>
      <c r="W109" s="39"/>
      <c r="X109" s="39"/>
      <c r="Y109" s="39"/>
      <c r="Z109" s="39"/>
      <c r="AA109" s="39"/>
      <c r="AB109" s="39"/>
      <c r="AC109" s="39"/>
      <c r="AD109" s="39"/>
      <c r="AE109" s="39"/>
      <c r="AT109" s="18" t="s">
        <v>145</v>
      </c>
      <c r="AU109" s="18" t="s">
        <v>85</v>
      </c>
    </row>
    <row r="110" s="14" customFormat="1">
      <c r="A110" s="14"/>
      <c r="B110" s="234"/>
      <c r="C110" s="235"/>
      <c r="D110" s="219" t="s">
        <v>147</v>
      </c>
      <c r="E110" s="236" t="s">
        <v>19</v>
      </c>
      <c r="F110" s="237" t="s">
        <v>427</v>
      </c>
      <c r="G110" s="235"/>
      <c r="H110" s="238">
        <v>2</v>
      </c>
      <c r="I110" s="239"/>
      <c r="J110" s="235"/>
      <c r="K110" s="235"/>
      <c r="L110" s="240"/>
      <c r="M110" s="241"/>
      <c r="N110" s="242"/>
      <c r="O110" s="242"/>
      <c r="P110" s="242"/>
      <c r="Q110" s="242"/>
      <c r="R110" s="242"/>
      <c r="S110" s="242"/>
      <c r="T110" s="243"/>
      <c r="U110" s="14"/>
      <c r="V110" s="14"/>
      <c r="W110" s="14"/>
      <c r="X110" s="14"/>
      <c r="Y110" s="14"/>
      <c r="Z110" s="14"/>
      <c r="AA110" s="14"/>
      <c r="AB110" s="14"/>
      <c r="AC110" s="14"/>
      <c r="AD110" s="14"/>
      <c r="AE110" s="14"/>
      <c r="AT110" s="244" t="s">
        <v>147</v>
      </c>
      <c r="AU110" s="244" t="s">
        <v>85</v>
      </c>
      <c r="AV110" s="14" t="s">
        <v>85</v>
      </c>
      <c r="AW110" s="14" t="s">
        <v>37</v>
      </c>
      <c r="AX110" s="14" t="s">
        <v>83</v>
      </c>
      <c r="AY110" s="244" t="s">
        <v>135</v>
      </c>
    </row>
    <row r="111" s="2" customFormat="1" ht="24.15" customHeight="1">
      <c r="A111" s="39"/>
      <c r="B111" s="40"/>
      <c r="C111" s="206" t="s">
        <v>188</v>
      </c>
      <c r="D111" s="206" t="s">
        <v>138</v>
      </c>
      <c r="E111" s="207" t="s">
        <v>428</v>
      </c>
      <c r="F111" s="208" t="s">
        <v>429</v>
      </c>
      <c r="G111" s="209" t="s">
        <v>100</v>
      </c>
      <c r="H111" s="210">
        <v>1.3020000000000001</v>
      </c>
      <c r="I111" s="211"/>
      <c r="J111" s="212">
        <f>ROUND(I111*H111,2)</f>
        <v>0</v>
      </c>
      <c r="K111" s="208" t="s">
        <v>142</v>
      </c>
      <c r="L111" s="45"/>
      <c r="M111" s="213" t="s">
        <v>19</v>
      </c>
      <c r="N111" s="214" t="s">
        <v>46</v>
      </c>
      <c r="O111" s="85"/>
      <c r="P111" s="215">
        <f>O111*H111</f>
        <v>0</v>
      </c>
      <c r="Q111" s="215">
        <v>0.017090000000000001</v>
      </c>
      <c r="R111" s="215">
        <f>Q111*H111</f>
        <v>0.022251180000000002</v>
      </c>
      <c r="S111" s="215">
        <v>0</v>
      </c>
      <c r="T111" s="216">
        <f>S111*H111</f>
        <v>0</v>
      </c>
      <c r="U111" s="39"/>
      <c r="V111" s="39"/>
      <c r="W111" s="39"/>
      <c r="X111" s="39"/>
      <c r="Y111" s="39"/>
      <c r="Z111" s="39"/>
      <c r="AA111" s="39"/>
      <c r="AB111" s="39"/>
      <c r="AC111" s="39"/>
      <c r="AD111" s="39"/>
      <c r="AE111" s="39"/>
      <c r="AR111" s="217" t="s">
        <v>143</v>
      </c>
      <c r="AT111" s="217" t="s">
        <v>138</v>
      </c>
      <c r="AU111" s="217" t="s">
        <v>85</v>
      </c>
      <c r="AY111" s="18" t="s">
        <v>135</v>
      </c>
      <c r="BE111" s="218">
        <f>IF(N111="základní",J111,0)</f>
        <v>0</v>
      </c>
      <c r="BF111" s="218">
        <f>IF(N111="snížená",J111,0)</f>
        <v>0</v>
      </c>
      <c r="BG111" s="218">
        <f>IF(N111="zákl. přenesená",J111,0)</f>
        <v>0</v>
      </c>
      <c r="BH111" s="218">
        <f>IF(N111="sníž. přenesená",J111,0)</f>
        <v>0</v>
      </c>
      <c r="BI111" s="218">
        <f>IF(N111="nulová",J111,0)</f>
        <v>0</v>
      </c>
      <c r="BJ111" s="18" t="s">
        <v>83</v>
      </c>
      <c r="BK111" s="218">
        <f>ROUND(I111*H111,2)</f>
        <v>0</v>
      </c>
      <c r="BL111" s="18" t="s">
        <v>143</v>
      </c>
      <c r="BM111" s="217" t="s">
        <v>430</v>
      </c>
    </row>
    <row r="112" s="2" customFormat="1">
      <c r="A112" s="39"/>
      <c r="B112" s="40"/>
      <c r="C112" s="41"/>
      <c r="D112" s="219" t="s">
        <v>145</v>
      </c>
      <c r="E112" s="41"/>
      <c r="F112" s="220" t="s">
        <v>431</v>
      </c>
      <c r="G112" s="41"/>
      <c r="H112" s="41"/>
      <c r="I112" s="221"/>
      <c r="J112" s="41"/>
      <c r="K112" s="41"/>
      <c r="L112" s="45"/>
      <c r="M112" s="222"/>
      <c r="N112" s="223"/>
      <c r="O112" s="85"/>
      <c r="P112" s="85"/>
      <c r="Q112" s="85"/>
      <c r="R112" s="85"/>
      <c r="S112" s="85"/>
      <c r="T112" s="86"/>
      <c r="U112" s="39"/>
      <c r="V112" s="39"/>
      <c r="W112" s="39"/>
      <c r="X112" s="39"/>
      <c r="Y112" s="39"/>
      <c r="Z112" s="39"/>
      <c r="AA112" s="39"/>
      <c r="AB112" s="39"/>
      <c r="AC112" s="39"/>
      <c r="AD112" s="39"/>
      <c r="AE112" s="39"/>
      <c r="AT112" s="18" t="s">
        <v>145</v>
      </c>
      <c r="AU112" s="18" t="s">
        <v>85</v>
      </c>
    </row>
    <row r="113" s="13" customFormat="1">
      <c r="A113" s="13"/>
      <c r="B113" s="224"/>
      <c r="C113" s="225"/>
      <c r="D113" s="219" t="s">
        <v>147</v>
      </c>
      <c r="E113" s="226" t="s">
        <v>19</v>
      </c>
      <c r="F113" s="227" t="s">
        <v>432</v>
      </c>
      <c r="G113" s="225"/>
      <c r="H113" s="226" t="s">
        <v>19</v>
      </c>
      <c r="I113" s="228"/>
      <c r="J113" s="225"/>
      <c r="K113" s="225"/>
      <c r="L113" s="229"/>
      <c r="M113" s="230"/>
      <c r="N113" s="231"/>
      <c r="O113" s="231"/>
      <c r="P113" s="231"/>
      <c r="Q113" s="231"/>
      <c r="R113" s="231"/>
      <c r="S113" s="231"/>
      <c r="T113" s="232"/>
      <c r="U113" s="13"/>
      <c r="V113" s="13"/>
      <c r="W113" s="13"/>
      <c r="X113" s="13"/>
      <c r="Y113" s="13"/>
      <c r="Z113" s="13"/>
      <c r="AA113" s="13"/>
      <c r="AB113" s="13"/>
      <c r="AC113" s="13"/>
      <c r="AD113" s="13"/>
      <c r="AE113" s="13"/>
      <c r="AT113" s="233" t="s">
        <v>147</v>
      </c>
      <c r="AU113" s="233" t="s">
        <v>85</v>
      </c>
      <c r="AV113" s="13" t="s">
        <v>83</v>
      </c>
      <c r="AW113" s="13" t="s">
        <v>37</v>
      </c>
      <c r="AX113" s="13" t="s">
        <v>75</v>
      </c>
      <c r="AY113" s="233" t="s">
        <v>135</v>
      </c>
    </row>
    <row r="114" s="14" customFormat="1">
      <c r="A114" s="14"/>
      <c r="B114" s="234"/>
      <c r="C114" s="235"/>
      <c r="D114" s="219" t="s">
        <v>147</v>
      </c>
      <c r="E114" s="236" t="s">
        <v>19</v>
      </c>
      <c r="F114" s="237" t="s">
        <v>433</v>
      </c>
      <c r="G114" s="235"/>
      <c r="H114" s="238">
        <v>0.14999999999999999</v>
      </c>
      <c r="I114" s="239"/>
      <c r="J114" s="235"/>
      <c r="K114" s="235"/>
      <c r="L114" s="240"/>
      <c r="M114" s="241"/>
      <c r="N114" s="242"/>
      <c r="O114" s="242"/>
      <c r="P114" s="242"/>
      <c r="Q114" s="242"/>
      <c r="R114" s="242"/>
      <c r="S114" s="242"/>
      <c r="T114" s="243"/>
      <c r="U114" s="14"/>
      <c r="V114" s="14"/>
      <c r="W114" s="14"/>
      <c r="X114" s="14"/>
      <c r="Y114" s="14"/>
      <c r="Z114" s="14"/>
      <c r="AA114" s="14"/>
      <c r="AB114" s="14"/>
      <c r="AC114" s="14"/>
      <c r="AD114" s="14"/>
      <c r="AE114" s="14"/>
      <c r="AT114" s="244" t="s">
        <v>147</v>
      </c>
      <c r="AU114" s="244" t="s">
        <v>85</v>
      </c>
      <c r="AV114" s="14" t="s">
        <v>85</v>
      </c>
      <c r="AW114" s="14" t="s">
        <v>37</v>
      </c>
      <c r="AX114" s="14" t="s">
        <v>75</v>
      </c>
      <c r="AY114" s="244" t="s">
        <v>135</v>
      </c>
    </row>
    <row r="115" s="14" customFormat="1">
      <c r="A115" s="14"/>
      <c r="B115" s="234"/>
      <c r="C115" s="235"/>
      <c r="D115" s="219" t="s">
        <v>147</v>
      </c>
      <c r="E115" s="236" t="s">
        <v>19</v>
      </c>
      <c r="F115" s="237" t="s">
        <v>434</v>
      </c>
      <c r="G115" s="235"/>
      <c r="H115" s="238">
        <v>0.087999999999999995</v>
      </c>
      <c r="I115" s="239"/>
      <c r="J115" s="235"/>
      <c r="K115" s="235"/>
      <c r="L115" s="240"/>
      <c r="M115" s="241"/>
      <c r="N115" s="242"/>
      <c r="O115" s="242"/>
      <c r="P115" s="242"/>
      <c r="Q115" s="242"/>
      <c r="R115" s="242"/>
      <c r="S115" s="242"/>
      <c r="T115" s="243"/>
      <c r="U115" s="14"/>
      <c r="V115" s="14"/>
      <c r="W115" s="14"/>
      <c r="X115" s="14"/>
      <c r="Y115" s="14"/>
      <c r="Z115" s="14"/>
      <c r="AA115" s="14"/>
      <c r="AB115" s="14"/>
      <c r="AC115" s="14"/>
      <c r="AD115" s="14"/>
      <c r="AE115" s="14"/>
      <c r="AT115" s="244" t="s">
        <v>147</v>
      </c>
      <c r="AU115" s="244" t="s">
        <v>85</v>
      </c>
      <c r="AV115" s="14" t="s">
        <v>85</v>
      </c>
      <c r="AW115" s="14" t="s">
        <v>37</v>
      </c>
      <c r="AX115" s="14" t="s">
        <v>75</v>
      </c>
      <c r="AY115" s="244" t="s">
        <v>135</v>
      </c>
    </row>
    <row r="116" s="14" customFormat="1">
      <c r="A116" s="14"/>
      <c r="B116" s="234"/>
      <c r="C116" s="235"/>
      <c r="D116" s="219" t="s">
        <v>147</v>
      </c>
      <c r="E116" s="236" t="s">
        <v>19</v>
      </c>
      <c r="F116" s="237" t="s">
        <v>435</v>
      </c>
      <c r="G116" s="235"/>
      <c r="H116" s="238">
        <v>0.087999999999999995</v>
      </c>
      <c r="I116" s="239"/>
      <c r="J116" s="235"/>
      <c r="K116" s="235"/>
      <c r="L116" s="240"/>
      <c r="M116" s="241"/>
      <c r="N116" s="242"/>
      <c r="O116" s="242"/>
      <c r="P116" s="242"/>
      <c r="Q116" s="242"/>
      <c r="R116" s="242"/>
      <c r="S116" s="242"/>
      <c r="T116" s="243"/>
      <c r="U116" s="14"/>
      <c r="V116" s="14"/>
      <c r="W116" s="14"/>
      <c r="X116" s="14"/>
      <c r="Y116" s="14"/>
      <c r="Z116" s="14"/>
      <c r="AA116" s="14"/>
      <c r="AB116" s="14"/>
      <c r="AC116" s="14"/>
      <c r="AD116" s="14"/>
      <c r="AE116" s="14"/>
      <c r="AT116" s="244" t="s">
        <v>147</v>
      </c>
      <c r="AU116" s="244" t="s">
        <v>85</v>
      </c>
      <c r="AV116" s="14" t="s">
        <v>85</v>
      </c>
      <c r="AW116" s="14" t="s">
        <v>37</v>
      </c>
      <c r="AX116" s="14" t="s">
        <v>75</v>
      </c>
      <c r="AY116" s="244" t="s">
        <v>135</v>
      </c>
    </row>
    <row r="117" s="14" customFormat="1">
      <c r="A117" s="14"/>
      <c r="B117" s="234"/>
      <c r="C117" s="235"/>
      <c r="D117" s="219" t="s">
        <v>147</v>
      </c>
      <c r="E117" s="236" t="s">
        <v>19</v>
      </c>
      <c r="F117" s="237" t="s">
        <v>436</v>
      </c>
      <c r="G117" s="235"/>
      <c r="H117" s="238">
        <v>0.38400000000000001</v>
      </c>
      <c r="I117" s="239"/>
      <c r="J117" s="235"/>
      <c r="K117" s="235"/>
      <c r="L117" s="240"/>
      <c r="M117" s="241"/>
      <c r="N117" s="242"/>
      <c r="O117" s="242"/>
      <c r="P117" s="242"/>
      <c r="Q117" s="242"/>
      <c r="R117" s="242"/>
      <c r="S117" s="242"/>
      <c r="T117" s="243"/>
      <c r="U117" s="14"/>
      <c r="V117" s="14"/>
      <c r="W117" s="14"/>
      <c r="X117" s="14"/>
      <c r="Y117" s="14"/>
      <c r="Z117" s="14"/>
      <c r="AA117" s="14"/>
      <c r="AB117" s="14"/>
      <c r="AC117" s="14"/>
      <c r="AD117" s="14"/>
      <c r="AE117" s="14"/>
      <c r="AT117" s="244" t="s">
        <v>147</v>
      </c>
      <c r="AU117" s="244" t="s">
        <v>85</v>
      </c>
      <c r="AV117" s="14" t="s">
        <v>85</v>
      </c>
      <c r="AW117" s="14" t="s">
        <v>37</v>
      </c>
      <c r="AX117" s="14" t="s">
        <v>75</v>
      </c>
      <c r="AY117" s="244" t="s">
        <v>135</v>
      </c>
    </row>
    <row r="118" s="14" customFormat="1">
      <c r="A118" s="14"/>
      <c r="B118" s="234"/>
      <c r="C118" s="235"/>
      <c r="D118" s="219" t="s">
        <v>147</v>
      </c>
      <c r="E118" s="236" t="s">
        <v>19</v>
      </c>
      <c r="F118" s="237" t="s">
        <v>437</v>
      </c>
      <c r="G118" s="235"/>
      <c r="H118" s="238">
        <v>0.28799999999999998</v>
      </c>
      <c r="I118" s="239"/>
      <c r="J118" s="235"/>
      <c r="K118" s="235"/>
      <c r="L118" s="240"/>
      <c r="M118" s="241"/>
      <c r="N118" s="242"/>
      <c r="O118" s="242"/>
      <c r="P118" s="242"/>
      <c r="Q118" s="242"/>
      <c r="R118" s="242"/>
      <c r="S118" s="242"/>
      <c r="T118" s="243"/>
      <c r="U118" s="14"/>
      <c r="V118" s="14"/>
      <c r="W118" s="14"/>
      <c r="X118" s="14"/>
      <c r="Y118" s="14"/>
      <c r="Z118" s="14"/>
      <c r="AA118" s="14"/>
      <c r="AB118" s="14"/>
      <c r="AC118" s="14"/>
      <c r="AD118" s="14"/>
      <c r="AE118" s="14"/>
      <c r="AT118" s="244" t="s">
        <v>147</v>
      </c>
      <c r="AU118" s="244" t="s">
        <v>85</v>
      </c>
      <c r="AV118" s="14" t="s">
        <v>85</v>
      </c>
      <c r="AW118" s="14" t="s">
        <v>37</v>
      </c>
      <c r="AX118" s="14" t="s">
        <v>75</v>
      </c>
      <c r="AY118" s="244" t="s">
        <v>135</v>
      </c>
    </row>
    <row r="119" s="14" customFormat="1">
      <c r="A119" s="14"/>
      <c r="B119" s="234"/>
      <c r="C119" s="235"/>
      <c r="D119" s="219" t="s">
        <v>147</v>
      </c>
      <c r="E119" s="236" t="s">
        <v>19</v>
      </c>
      <c r="F119" s="237" t="s">
        <v>438</v>
      </c>
      <c r="G119" s="235"/>
      <c r="H119" s="238">
        <v>0.30399999999999999</v>
      </c>
      <c r="I119" s="239"/>
      <c r="J119" s="235"/>
      <c r="K119" s="235"/>
      <c r="L119" s="240"/>
      <c r="M119" s="241"/>
      <c r="N119" s="242"/>
      <c r="O119" s="242"/>
      <c r="P119" s="242"/>
      <c r="Q119" s="242"/>
      <c r="R119" s="242"/>
      <c r="S119" s="242"/>
      <c r="T119" s="243"/>
      <c r="U119" s="14"/>
      <c r="V119" s="14"/>
      <c r="W119" s="14"/>
      <c r="X119" s="14"/>
      <c r="Y119" s="14"/>
      <c r="Z119" s="14"/>
      <c r="AA119" s="14"/>
      <c r="AB119" s="14"/>
      <c r="AC119" s="14"/>
      <c r="AD119" s="14"/>
      <c r="AE119" s="14"/>
      <c r="AT119" s="244" t="s">
        <v>147</v>
      </c>
      <c r="AU119" s="244" t="s">
        <v>85</v>
      </c>
      <c r="AV119" s="14" t="s">
        <v>85</v>
      </c>
      <c r="AW119" s="14" t="s">
        <v>37</v>
      </c>
      <c r="AX119" s="14" t="s">
        <v>75</v>
      </c>
      <c r="AY119" s="244" t="s">
        <v>135</v>
      </c>
    </row>
    <row r="120" s="15" customFormat="1">
      <c r="A120" s="15"/>
      <c r="B120" s="245"/>
      <c r="C120" s="246"/>
      <c r="D120" s="219" t="s">
        <v>147</v>
      </c>
      <c r="E120" s="247" t="s">
        <v>19</v>
      </c>
      <c r="F120" s="248" t="s">
        <v>153</v>
      </c>
      <c r="G120" s="246"/>
      <c r="H120" s="249">
        <v>1.3020000000000001</v>
      </c>
      <c r="I120" s="250"/>
      <c r="J120" s="246"/>
      <c r="K120" s="246"/>
      <c r="L120" s="251"/>
      <c r="M120" s="252"/>
      <c r="N120" s="253"/>
      <c r="O120" s="253"/>
      <c r="P120" s="253"/>
      <c r="Q120" s="253"/>
      <c r="R120" s="253"/>
      <c r="S120" s="253"/>
      <c r="T120" s="254"/>
      <c r="U120" s="15"/>
      <c r="V120" s="15"/>
      <c r="W120" s="15"/>
      <c r="X120" s="15"/>
      <c r="Y120" s="15"/>
      <c r="Z120" s="15"/>
      <c r="AA120" s="15"/>
      <c r="AB120" s="15"/>
      <c r="AC120" s="15"/>
      <c r="AD120" s="15"/>
      <c r="AE120" s="15"/>
      <c r="AT120" s="255" t="s">
        <v>147</v>
      </c>
      <c r="AU120" s="255" t="s">
        <v>85</v>
      </c>
      <c r="AV120" s="15" t="s">
        <v>143</v>
      </c>
      <c r="AW120" s="15" t="s">
        <v>37</v>
      </c>
      <c r="AX120" s="15" t="s">
        <v>83</v>
      </c>
      <c r="AY120" s="255" t="s">
        <v>135</v>
      </c>
    </row>
    <row r="121" s="2" customFormat="1" ht="14.4" customHeight="1">
      <c r="A121" s="39"/>
      <c r="B121" s="40"/>
      <c r="C121" s="259" t="s">
        <v>195</v>
      </c>
      <c r="D121" s="259" t="s">
        <v>439</v>
      </c>
      <c r="E121" s="260" t="s">
        <v>440</v>
      </c>
      <c r="F121" s="261" t="s">
        <v>441</v>
      </c>
      <c r="G121" s="262" t="s">
        <v>100</v>
      </c>
      <c r="H121" s="263">
        <v>0.16200000000000001</v>
      </c>
      <c r="I121" s="264"/>
      <c r="J121" s="265">
        <f>ROUND(I121*H121,2)</f>
        <v>0</v>
      </c>
      <c r="K121" s="261" t="s">
        <v>142</v>
      </c>
      <c r="L121" s="266"/>
      <c r="M121" s="267" t="s">
        <v>19</v>
      </c>
      <c r="N121" s="268" t="s">
        <v>46</v>
      </c>
      <c r="O121" s="85"/>
      <c r="P121" s="215">
        <f>O121*H121</f>
        <v>0</v>
      </c>
      <c r="Q121" s="215">
        <v>1</v>
      </c>
      <c r="R121" s="215">
        <f>Q121*H121</f>
        <v>0.16200000000000001</v>
      </c>
      <c r="S121" s="215">
        <v>0</v>
      </c>
      <c r="T121" s="216">
        <f>S121*H121</f>
        <v>0</v>
      </c>
      <c r="U121" s="39"/>
      <c r="V121" s="39"/>
      <c r="W121" s="39"/>
      <c r="X121" s="39"/>
      <c r="Y121" s="39"/>
      <c r="Z121" s="39"/>
      <c r="AA121" s="39"/>
      <c r="AB121" s="39"/>
      <c r="AC121" s="39"/>
      <c r="AD121" s="39"/>
      <c r="AE121" s="39"/>
      <c r="AR121" s="217" t="s">
        <v>218</v>
      </c>
      <c r="AT121" s="217" t="s">
        <v>439</v>
      </c>
      <c r="AU121" s="217" t="s">
        <v>85</v>
      </c>
      <c r="AY121" s="18" t="s">
        <v>135</v>
      </c>
      <c r="BE121" s="218">
        <f>IF(N121="základní",J121,0)</f>
        <v>0</v>
      </c>
      <c r="BF121" s="218">
        <f>IF(N121="snížená",J121,0)</f>
        <v>0</v>
      </c>
      <c r="BG121" s="218">
        <f>IF(N121="zákl. přenesená",J121,0)</f>
        <v>0</v>
      </c>
      <c r="BH121" s="218">
        <f>IF(N121="sníž. přenesená",J121,0)</f>
        <v>0</v>
      </c>
      <c r="BI121" s="218">
        <f>IF(N121="nulová",J121,0)</f>
        <v>0</v>
      </c>
      <c r="BJ121" s="18" t="s">
        <v>83</v>
      </c>
      <c r="BK121" s="218">
        <f>ROUND(I121*H121,2)</f>
        <v>0</v>
      </c>
      <c r="BL121" s="18" t="s">
        <v>143</v>
      </c>
      <c r="BM121" s="217" t="s">
        <v>442</v>
      </c>
    </row>
    <row r="122" s="2" customFormat="1">
      <c r="A122" s="39"/>
      <c r="B122" s="40"/>
      <c r="C122" s="41"/>
      <c r="D122" s="219" t="s">
        <v>443</v>
      </c>
      <c r="E122" s="41"/>
      <c r="F122" s="220" t="s">
        <v>444</v>
      </c>
      <c r="G122" s="41"/>
      <c r="H122" s="41"/>
      <c r="I122" s="221"/>
      <c r="J122" s="41"/>
      <c r="K122" s="41"/>
      <c r="L122" s="45"/>
      <c r="M122" s="222"/>
      <c r="N122" s="223"/>
      <c r="O122" s="85"/>
      <c r="P122" s="85"/>
      <c r="Q122" s="85"/>
      <c r="R122" s="85"/>
      <c r="S122" s="85"/>
      <c r="T122" s="86"/>
      <c r="U122" s="39"/>
      <c r="V122" s="39"/>
      <c r="W122" s="39"/>
      <c r="X122" s="39"/>
      <c r="Y122" s="39"/>
      <c r="Z122" s="39"/>
      <c r="AA122" s="39"/>
      <c r="AB122" s="39"/>
      <c r="AC122" s="39"/>
      <c r="AD122" s="39"/>
      <c r="AE122" s="39"/>
      <c r="AT122" s="18" t="s">
        <v>443</v>
      </c>
      <c r="AU122" s="18" t="s">
        <v>85</v>
      </c>
    </row>
    <row r="123" s="14" customFormat="1">
      <c r="A123" s="14"/>
      <c r="B123" s="234"/>
      <c r="C123" s="235"/>
      <c r="D123" s="219" t="s">
        <v>147</v>
      </c>
      <c r="E123" s="236" t="s">
        <v>19</v>
      </c>
      <c r="F123" s="237" t="s">
        <v>433</v>
      </c>
      <c r="G123" s="235"/>
      <c r="H123" s="238">
        <v>0.14999999999999999</v>
      </c>
      <c r="I123" s="239"/>
      <c r="J123" s="235"/>
      <c r="K123" s="235"/>
      <c r="L123" s="240"/>
      <c r="M123" s="241"/>
      <c r="N123" s="242"/>
      <c r="O123" s="242"/>
      <c r="P123" s="242"/>
      <c r="Q123" s="242"/>
      <c r="R123" s="242"/>
      <c r="S123" s="242"/>
      <c r="T123" s="243"/>
      <c r="U123" s="14"/>
      <c r="V123" s="14"/>
      <c r="W123" s="14"/>
      <c r="X123" s="14"/>
      <c r="Y123" s="14"/>
      <c r="Z123" s="14"/>
      <c r="AA123" s="14"/>
      <c r="AB123" s="14"/>
      <c r="AC123" s="14"/>
      <c r="AD123" s="14"/>
      <c r="AE123" s="14"/>
      <c r="AT123" s="244" t="s">
        <v>147</v>
      </c>
      <c r="AU123" s="244" t="s">
        <v>85</v>
      </c>
      <c r="AV123" s="14" t="s">
        <v>85</v>
      </c>
      <c r="AW123" s="14" t="s">
        <v>37</v>
      </c>
      <c r="AX123" s="14" t="s">
        <v>83</v>
      </c>
      <c r="AY123" s="244" t="s">
        <v>135</v>
      </c>
    </row>
    <row r="124" s="14" customFormat="1">
      <c r="A124" s="14"/>
      <c r="B124" s="234"/>
      <c r="C124" s="235"/>
      <c r="D124" s="219" t="s">
        <v>147</v>
      </c>
      <c r="E124" s="235"/>
      <c r="F124" s="237" t="s">
        <v>445</v>
      </c>
      <c r="G124" s="235"/>
      <c r="H124" s="238">
        <v>0.16200000000000001</v>
      </c>
      <c r="I124" s="239"/>
      <c r="J124" s="235"/>
      <c r="K124" s="235"/>
      <c r="L124" s="240"/>
      <c r="M124" s="241"/>
      <c r="N124" s="242"/>
      <c r="O124" s="242"/>
      <c r="P124" s="242"/>
      <c r="Q124" s="242"/>
      <c r="R124" s="242"/>
      <c r="S124" s="242"/>
      <c r="T124" s="243"/>
      <c r="U124" s="14"/>
      <c r="V124" s="14"/>
      <c r="W124" s="14"/>
      <c r="X124" s="14"/>
      <c r="Y124" s="14"/>
      <c r="Z124" s="14"/>
      <c r="AA124" s="14"/>
      <c r="AB124" s="14"/>
      <c r="AC124" s="14"/>
      <c r="AD124" s="14"/>
      <c r="AE124" s="14"/>
      <c r="AT124" s="244" t="s">
        <v>147</v>
      </c>
      <c r="AU124" s="244" t="s">
        <v>85</v>
      </c>
      <c r="AV124" s="14" t="s">
        <v>85</v>
      </c>
      <c r="AW124" s="14" t="s">
        <v>4</v>
      </c>
      <c r="AX124" s="14" t="s">
        <v>83</v>
      </c>
      <c r="AY124" s="244" t="s">
        <v>135</v>
      </c>
    </row>
    <row r="125" s="2" customFormat="1" ht="14.4" customHeight="1">
      <c r="A125" s="39"/>
      <c r="B125" s="40"/>
      <c r="C125" s="259" t="s">
        <v>218</v>
      </c>
      <c r="D125" s="259" t="s">
        <v>439</v>
      </c>
      <c r="E125" s="260" t="s">
        <v>446</v>
      </c>
      <c r="F125" s="261" t="s">
        <v>447</v>
      </c>
      <c r="G125" s="262" t="s">
        <v>100</v>
      </c>
      <c r="H125" s="263">
        <v>0.19</v>
      </c>
      <c r="I125" s="264"/>
      <c r="J125" s="265">
        <f>ROUND(I125*H125,2)</f>
        <v>0</v>
      </c>
      <c r="K125" s="261" t="s">
        <v>142</v>
      </c>
      <c r="L125" s="266"/>
      <c r="M125" s="267" t="s">
        <v>19</v>
      </c>
      <c r="N125" s="268" t="s">
        <v>46</v>
      </c>
      <c r="O125" s="85"/>
      <c r="P125" s="215">
        <f>O125*H125</f>
        <v>0</v>
      </c>
      <c r="Q125" s="215">
        <v>1</v>
      </c>
      <c r="R125" s="215">
        <f>Q125*H125</f>
        <v>0.19</v>
      </c>
      <c r="S125" s="215">
        <v>0</v>
      </c>
      <c r="T125" s="216">
        <f>S125*H125</f>
        <v>0</v>
      </c>
      <c r="U125" s="39"/>
      <c r="V125" s="39"/>
      <c r="W125" s="39"/>
      <c r="X125" s="39"/>
      <c r="Y125" s="39"/>
      <c r="Z125" s="39"/>
      <c r="AA125" s="39"/>
      <c r="AB125" s="39"/>
      <c r="AC125" s="39"/>
      <c r="AD125" s="39"/>
      <c r="AE125" s="39"/>
      <c r="AR125" s="217" t="s">
        <v>218</v>
      </c>
      <c r="AT125" s="217" t="s">
        <v>439</v>
      </c>
      <c r="AU125" s="217" t="s">
        <v>85</v>
      </c>
      <c r="AY125" s="18" t="s">
        <v>135</v>
      </c>
      <c r="BE125" s="218">
        <f>IF(N125="základní",J125,0)</f>
        <v>0</v>
      </c>
      <c r="BF125" s="218">
        <f>IF(N125="snížená",J125,0)</f>
        <v>0</v>
      </c>
      <c r="BG125" s="218">
        <f>IF(N125="zákl. přenesená",J125,0)</f>
        <v>0</v>
      </c>
      <c r="BH125" s="218">
        <f>IF(N125="sníž. přenesená",J125,0)</f>
        <v>0</v>
      </c>
      <c r="BI125" s="218">
        <f>IF(N125="nulová",J125,0)</f>
        <v>0</v>
      </c>
      <c r="BJ125" s="18" t="s">
        <v>83</v>
      </c>
      <c r="BK125" s="218">
        <f>ROUND(I125*H125,2)</f>
        <v>0</v>
      </c>
      <c r="BL125" s="18" t="s">
        <v>143</v>
      </c>
      <c r="BM125" s="217" t="s">
        <v>448</v>
      </c>
    </row>
    <row r="126" s="2" customFormat="1">
      <c r="A126" s="39"/>
      <c r="B126" s="40"/>
      <c r="C126" s="41"/>
      <c r="D126" s="219" t="s">
        <v>443</v>
      </c>
      <c r="E126" s="41"/>
      <c r="F126" s="220" t="s">
        <v>449</v>
      </c>
      <c r="G126" s="41"/>
      <c r="H126" s="41"/>
      <c r="I126" s="221"/>
      <c r="J126" s="41"/>
      <c r="K126" s="41"/>
      <c r="L126" s="45"/>
      <c r="M126" s="222"/>
      <c r="N126" s="223"/>
      <c r="O126" s="85"/>
      <c r="P126" s="85"/>
      <c r="Q126" s="85"/>
      <c r="R126" s="85"/>
      <c r="S126" s="85"/>
      <c r="T126" s="86"/>
      <c r="U126" s="39"/>
      <c r="V126" s="39"/>
      <c r="W126" s="39"/>
      <c r="X126" s="39"/>
      <c r="Y126" s="39"/>
      <c r="Z126" s="39"/>
      <c r="AA126" s="39"/>
      <c r="AB126" s="39"/>
      <c r="AC126" s="39"/>
      <c r="AD126" s="39"/>
      <c r="AE126" s="39"/>
      <c r="AT126" s="18" t="s">
        <v>443</v>
      </c>
      <c r="AU126" s="18" t="s">
        <v>85</v>
      </c>
    </row>
    <row r="127" s="14" customFormat="1">
      <c r="A127" s="14"/>
      <c r="B127" s="234"/>
      <c r="C127" s="235"/>
      <c r="D127" s="219" t="s">
        <v>147</v>
      </c>
      <c r="E127" s="236" t="s">
        <v>19</v>
      </c>
      <c r="F127" s="237" t="s">
        <v>434</v>
      </c>
      <c r="G127" s="235"/>
      <c r="H127" s="238">
        <v>0.087999999999999995</v>
      </c>
      <c r="I127" s="239"/>
      <c r="J127" s="235"/>
      <c r="K127" s="235"/>
      <c r="L127" s="240"/>
      <c r="M127" s="241"/>
      <c r="N127" s="242"/>
      <c r="O127" s="242"/>
      <c r="P127" s="242"/>
      <c r="Q127" s="242"/>
      <c r="R127" s="242"/>
      <c r="S127" s="242"/>
      <c r="T127" s="243"/>
      <c r="U127" s="14"/>
      <c r="V127" s="14"/>
      <c r="W127" s="14"/>
      <c r="X127" s="14"/>
      <c r="Y127" s="14"/>
      <c r="Z127" s="14"/>
      <c r="AA127" s="14"/>
      <c r="AB127" s="14"/>
      <c r="AC127" s="14"/>
      <c r="AD127" s="14"/>
      <c r="AE127" s="14"/>
      <c r="AT127" s="244" t="s">
        <v>147</v>
      </c>
      <c r="AU127" s="244" t="s">
        <v>85</v>
      </c>
      <c r="AV127" s="14" t="s">
        <v>85</v>
      </c>
      <c r="AW127" s="14" t="s">
        <v>37</v>
      </c>
      <c r="AX127" s="14" t="s">
        <v>75</v>
      </c>
      <c r="AY127" s="244" t="s">
        <v>135</v>
      </c>
    </row>
    <row r="128" s="14" customFormat="1">
      <c r="A128" s="14"/>
      <c r="B128" s="234"/>
      <c r="C128" s="235"/>
      <c r="D128" s="219" t="s">
        <v>147</v>
      </c>
      <c r="E128" s="236" t="s">
        <v>19</v>
      </c>
      <c r="F128" s="237" t="s">
        <v>435</v>
      </c>
      <c r="G128" s="235"/>
      <c r="H128" s="238">
        <v>0.087999999999999995</v>
      </c>
      <c r="I128" s="239"/>
      <c r="J128" s="235"/>
      <c r="K128" s="235"/>
      <c r="L128" s="240"/>
      <c r="M128" s="241"/>
      <c r="N128" s="242"/>
      <c r="O128" s="242"/>
      <c r="P128" s="242"/>
      <c r="Q128" s="242"/>
      <c r="R128" s="242"/>
      <c r="S128" s="242"/>
      <c r="T128" s="243"/>
      <c r="U128" s="14"/>
      <c r="V128" s="14"/>
      <c r="W128" s="14"/>
      <c r="X128" s="14"/>
      <c r="Y128" s="14"/>
      <c r="Z128" s="14"/>
      <c r="AA128" s="14"/>
      <c r="AB128" s="14"/>
      <c r="AC128" s="14"/>
      <c r="AD128" s="14"/>
      <c r="AE128" s="14"/>
      <c r="AT128" s="244" t="s">
        <v>147</v>
      </c>
      <c r="AU128" s="244" t="s">
        <v>85</v>
      </c>
      <c r="AV128" s="14" t="s">
        <v>85</v>
      </c>
      <c r="AW128" s="14" t="s">
        <v>37</v>
      </c>
      <c r="AX128" s="14" t="s">
        <v>75</v>
      </c>
      <c r="AY128" s="244" t="s">
        <v>135</v>
      </c>
    </row>
    <row r="129" s="15" customFormat="1">
      <c r="A129" s="15"/>
      <c r="B129" s="245"/>
      <c r="C129" s="246"/>
      <c r="D129" s="219" t="s">
        <v>147</v>
      </c>
      <c r="E129" s="247" t="s">
        <v>19</v>
      </c>
      <c r="F129" s="248" t="s">
        <v>153</v>
      </c>
      <c r="G129" s="246"/>
      <c r="H129" s="249">
        <v>0.17599999999999999</v>
      </c>
      <c r="I129" s="250"/>
      <c r="J129" s="246"/>
      <c r="K129" s="246"/>
      <c r="L129" s="251"/>
      <c r="M129" s="252"/>
      <c r="N129" s="253"/>
      <c r="O129" s="253"/>
      <c r="P129" s="253"/>
      <c r="Q129" s="253"/>
      <c r="R129" s="253"/>
      <c r="S129" s="253"/>
      <c r="T129" s="254"/>
      <c r="U129" s="15"/>
      <c r="V129" s="15"/>
      <c r="W129" s="15"/>
      <c r="X129" s="15"/>
      <c r="Y129" s="15"/>
      <c r="Z129" s="15"/>
      <c r="AA129" s="15"/>
      <c r="AB129" s="15"/>
      <c r="AC129" s="15"/>
      <c r="AD129" s="15"/>
      <c r="AE129" s="15"/>
      <c r="AT129" s="255" t="s">
        <v>147</v>
      </c>
      <c r="AU129" s="255" t="s">
        <v>85</v>
      </c>
      <c r="AV129" s="15" t="s">
        <v>143</v>
      </c>
      <c r="AW129" s="15" t="s">
        <v>37</v>
      </c>
      <c r="AX129" s="15" t="s">
        <v>83</v>
      </c>
      <c r="AY129" s="255" t="s">
        <v>135</v>
      </c>
    </row>
    <row r="130" s="14" customFormat="1">
      <c r="A130" s="14"/>
      <c r="B130" s="234"/>
      <c r="C130" s="235"/>
      <c r="D130" s="219" t="s">
        <v>147</v>
      </c>
      <c r="E130" s="235"/>
      <c r="F130" s="237" t="s">
        <v>450</v>
      </c>
      <c r="G130" s="235"/>
      <c r="H130" s="238">
        <v>0.19</v>
      </c>
      <c r="I130" s="239"/>
      <c r="J130" s="235"/>
      <c r="K130" s="235"/>
      <c r="L130" s="240"/>
      <c r="M130" s="241"/>
      <c r="N130" s="242"/>
      <c r="O130" s="242"/>
      <c r="P130" s="242"/>
      <c r="Q130" s="242"/>
      <c r="R130" s="242"/>
      <c r="S130" s="242"/>
      <c r="T130" s="243"/>
      <c r="U130" s="14"/>
      <c r="V130" s="14"/>
      <c r="W130" s="14"/>
      <c r="X130" s="14"/>
      <c r="Y130" s="14"/>
      <c r="Z130" s="14"/>
      <c r="AA130" s="14"/>
      <c r="AB130" s="14"/>
      <c r="AC130" s="14"/>
      <c r="AD130" s="14"/>
      <c r="AE130" s="14"/>
      <c r="AT130" s="244" t="s">
        <v>147</v>
      </c>
      <c r="AU130" s="244" t="s">
        <v>85</v>
      </c>
      <c r="AV130" s="14" t="s">
        <v>85</v>
      </c>
      <c r="AW130" s="14" t="s">
        <v>4</v>
      </c>
      <c r="AX130" s="14" t="s">
        <v>83</v>
      </c>
      <c r="AY130" s="244" t="s">
        <v>135</v>
      </c>
    </row>
    <row r="131" s="2" customFormat="1" ht="14.4" customHeight="1">
      <c r="A131" s="39"/>
      <c r="B131" s="40"/>
      <c r="C131" s="259" t="s">
        <v>201</v>
      </c>
      <c r="D131" s="259" t="s">
        <v>439</v>
      </c>
      <c r="E131" s="260" t="s">
        <v>451</v>
      </c>
      <c r="F131" s="261" t="s">
        <v>452</v>
      </c>
      <c r="G131" s="262" t="s">
        <v>100</v>
      </c>
      <c r="H131" s="263">
        <v>0.41499999999999998</v>
      </c>
      <c r="I131" s="264"/>
      <c r="J131" s="265">
        <f>ROUND(I131*H131,2)</f>
        <v>0</v>
      </c>
      <c r="K131" s="261" t="s">
        <v>142</v>
      </c>
      <c r="L131" s="266"/>
      <c r="M131" s="267" t="s">
        <v>19</v>
      </c>
      <c r="N131" s="268" t="s">
        <v>46</v>
      </c>
      <c r="O131" s="85"/>
      <c r="P131" s="215">
        <f>O131*H131</f>
        <v>0</v>
      </c>
      <c r="Q131" s="215">
        <v>1</v>
      </c>
      <c r="R131" s="215">
        <f>Q131*H131</f>
        <v>0.41499999999999998</v>
      </c>
      <c r="S131" s="215">
        <v>0</v>
      </c>
      <c r="T131" s="216">
        <f>S131*H131</f>
        <v>0</v>
      </c>
      <c r="U131" s="39"/>
      <c r="V131" s="39"/>
      <c r="W131" s="39"/>
      <c r="X131" s="39"/>
      <c r="Y131" s="39"/>
      <c r="Z131" s="39"/>
      <c r="AA131" s="39"/>
      <c r="AB131" s="39"/>
      <c r="AC131" s="39"/>
      <c r="AD131" s="39"/>
      <c r="AE131" s="39"/>
      <c r="AR131" s="217" t="s">
        <v>218</v>
      </c>
      <c r="AT131" s="217" t="s">
        <v>439</v>
      </c>
      <c r="AU131" s="217" t="s">
        <v>85</v>
      </c>
      <c r="AY131" s="18" t="s">
        <v>135</v>
      </c>
      <c r="BE131" s="218">
        <f>IF(N131="základní",J131,0)</f>
        <v>0</v>
      </c>
      <c r="BF131" s="218">
        <f>IF(N131="snížená",J131,0)</f>
        <v>0</v>
      </c>
      <c r="BG131" s="218">
        <f>IF(N131="zákl. přenesená",J131,0)</f>
        <v>0</v>
      </c>
      <c r="BH131" s="218">
        <f>IF(N131="sníž. přenesená",J131,0)</f>
        <v>0</v>
      </c>
      <c r="BI131" s="218">
        <f>IF(N131="nulová",J131,0)</f>
        <v>0</v>
      </c>
      <c r="BJ131" s="18" t="s">
        <v>83</v>
      </c>
      <c r="BK131" s="218">
        <f>ROUND(I131*H131,2)</f>
        <v>0</v>
      </c>
      <c r="BL131" s="18" t="s">
        <v>143</v>
      </c>
      <c r="BM131" s="217" t="s">
        <v>453</v>
      </c>
    </row>
    <row r="132" s="2" customFormat="1">
      <c r="A132" s="39"/>
      <c r="B132" s="40"/>
      <c r="C132" s="41"/>
      <c r="D132" s="219" t="s">
        <v>443</v>
      </c>
      <c r="E132" s="41"/>
      <c r="F132" s="220" t="s">
        <v>454</v>
      </c>
      <c r="G132" s="41"/>
      <c r="H132" s="41"/>
      <c r="I132" s="221"/>
      <c r="J132" s="41"/>
      <c r="K132" s="41"/>
      <c r="L132" s="45"/>
      <c r="M132" s="222"/>
      <c r="N132" s="223"/>
      <c r="O132" s="85"/>
      <c r="P132" s="85"/>
      <c r="Q132" s="85"/>
      <c r="R132" s="85"/>
      <c r="S132" s="85"/>
      <c r="T132" s="86"/>
      <c r="U132" s="39"/>
      <c r="V132" s="39"/>
      <c r="W132" s="39"/>
      <c r="X132" s="39"/>
      <c r="Y132" s="39"/>
      <c r="Z132" s="39"/>
      <c r="AA132" s="39"/>
      <c r="AB132" s="39"/>
      <c r="AC132" s="39"/>
      <c r="AD132" s="39"/>
      <c r="AE132" s="39"/>
      <c r="AT132" s="18" t="s">
        <v>443</v>
      </c>
      <c r="AU132" s="18" t="s">
        <v>85</v>
      </c>
    </row>
    <row r="133" s="14" customFormat="1">
      <c r="A133" s="14"/>
      <c r="B133" s="234"/>
      <c r="C133" s="235"/>
      <c r="D133" s="219" t="s">
        <v>147</v>
      </c>
      <c r="E133" s="236" t="s">
        <v>19</v>
      </c>
      <c r="F133" s="237" t="s">
        <v>436</v>
      </c>
      <c r="G133" s="235"/>
      <c r="H133" s="238">
        <v>0.38400000000000001</v>
      </c>
      <c r="I133" s="239"/>
      <c r="J133" s="235"/>
      <c r="K133" s="235"/>
      <c r="L133" s="240"/>
      <c r="M133" s="241"/>
      <c r="N133" s="242"/>
      <c r="O133" s="242"/>
      <c r="P133" s="242"/>
      <c r="Q133" s="242"/>
      <c r="R133" s="242"/>
      <c r="S133" s="242"/>
      <c r="T133" s="243"/>
      <c r="U133" s="14"/>
      <c r="V133" s="14"/>
      <c r="W133" s="14"/>
      <c r="X133" s="14"/>
      <c r="Y133" s="14"/>
      <c r="Z133" s="14"/>
      <c r="AA133" s="14"/>
      <c r="AB133" s="14"/>
      <c r="AC133" s="14"/>
      <c r="AD133" s="14"/>
      <c r="AE133" s="14"/>
      <c r="AT133" s="244" t="s">
        <v>147</v>
      </c>
      <c r="AU133" s="244" t="s">
        <v>85</v>
      </c>
      <c r="AV133" s="14" t="s">
        <v>85</v>
      </c>
      <c r="AW133" s="14" t="s">
        <v>37</v>
      </c>
      <c r="AX133" s="14" t="s">
        <v>83</v>
      </c>
      <c r="AY133" s="244" t="s">
        <v>135</v>
      </c>
    </row>
    <row r="134" s="14" customFormat="1">
      <c r="A134" s="14"/>
      <c r="B134" s="234"/>
      <c r="C134" s="235"/>
      <c r="D134" s="219" t="s">
        <v>147</v>
      </c>
      <c r="E134" s="235"/>
      <c r="F134" s="237" t="s">
        <v>455</v>
      </c>
      <c r="G134" s="235"/>
      <c r="H134" s="238">
        <v>0.41499999999999998</v>
      </c>
      <c r="I134" s="239"/>
      <c r="J134" s="235"/>
      <c r="K134" s="235"/>
      <c r="L134" s="240"/>
      <c r="M134" s="241"/>
      <c r="N134" s="242"/>
      <c r="O134" s="242"/>
      <c r="P134" s="242"/>
      <c r="Q134" s="242"/>
      <c r="R134" s="242"/>
      <c r="S134" s="242"/>
      <c r="T134" s="243"/>
      <c r="U134" s="14"/>
      <c r="V134" s="14"/>
      <c r="W134" s="14"/>
      <c r="X134" s="14"/>
      <c r="Y134" s="14"/>
      <c r="Z134" s="14"/>
      <c r="AA134" s="14"/>
      <c r="AB134" s="14"/>
      <c r="AC134" s="14"/>
      <c r="AD134" s="14"/>
      <c r="AE134" s="14"/>
      <c r="AT134" s="244" t="s">
        <v>147</v>
      </c>
      <c r="AU134" s="244" t="s">
        <v>85</v>
      </c>
      <c r="AV134" s="14" t="s">
        <v>85</v>
      </c>
      <c r="AW134" s="14" t="s">
        <v>4</v>
      </c>
      <c r="AX134" s="14" t="s">
        <v>83</v>
      </c>
      <c r="AY134" s="244" t="s">
        <v>135</v>
      </c>
    </row>
    <row r="135" s="2" customFormat="1" ht="14.4" customHeight="1">
      <c r="A135" s="39"/>
      <c r="B135" s="40"/>
      <c r="C135" s="259" t="s">
        <v>211</v>
      </c>
      <c r="D135" s="259" t="s">
        <v>439</v>
      </c>
      <c r="E135" s="260" t="s">
        <v>456</v>
      </c>
      <c r="F135" s="261" t="s">
        <v>457</v>
      </c>
      <c r="G135" s="262" t="s">
        <v>100</v>
      </c>
      <c r="H135" s="263">
        <v>0.63900000000000001</v>
      </c>
      <c r="I135" s="264"/>
      <c r="J135" s="265">
        <f>ROUND(I135*H135,2)</f>
        <v>0</v>
      </c>
      <c r="K135" s="261" t="s">
        <v>142</v>
      </c>
      <c r="L135" s="266"/>
      <c r="M135" s="267" t="s">
        <v>19</v>
      </c>
      <c r="N135" s="268" t="s">
        <v>46</v>
      </c>
      <c r="O135" s="85"/>
      <c r="P135" s="215">
        <f>O135*H135</f>
        <v>0</v>
      </c>
      <c r="Q135" s="215">
        <v>1</v>
      </c>
      <c r="R135" s="215">
        <f>Q135*H135</f>
        <v>0.63900000000000001</v>
      </c>
      <c r="S135" s="215">
        <v>0</v>
      </c>
      <c r="T135" s="216">
        <f>S135*H135</f>
        <v>0</v>
      </c>
      <c r="U135" s="39"/>
      <c r="V135" s="39"/>
      <c r="W135" s="39"/>
      <c r="X135" s="39"/>
      <c r="Y135" s="39"/>
      <c r="Z135" s="39"/>
      <c r="AA135" s="39"/>
      <c r="AB135" s="39"/>
      <c r="AC135" s="39"/>
      <c r="AD135" s="39"/>
      <c r="AE135" s="39"/>
      <c r="AR135" s="217" t="s">
        <v>218</v>
      </c>
      <c r="AT135" s="217" t="s">
        <v>439</v>
      </c>
      <c r="AU135" s="217" t="s">
        <v>85</v>
      </c>
      <c r="AY135" s="18" t="s">
        <v>135</v>
      </c>
      <c r="BE135" s="218">
        <f>IF(N135="základní",J135,0)</f>
        <v>0</v>
      </c>
      <c r="BF135" s="218">
        <f>IF(N135="snížená",J135,0)</f>
        <v>0</v>
      </c>
      <c r="BG135" s="218">
        <f>IF(N135="zákl. přenesená",J135,0)</f>
        <v>0</v>
      </c>
      <c r="BH135" s="218">
        <f>IF(N135="sníž. přenesená",J135,0)</f>
        <v>0</v>
      </c>
      <c r="BI135" s="218">
        <f>IF(N135="nulová",J135,0)</f>
        <v>0</v>
      </c>
      <c r="BJ135" s="18" t="s">
        <v>83</v>
      </c>
      <c r="BK135" s="218">
        <f>ROUND(I135*H135,2)</f>
        <v>0</v>
      </c>
      <c r="BL135" s="18" t="s">
        <v>143</v>
      </c>
      <c r="BM135" s="217" t="s">
        <v>458</v>
      </c>
    </row>
    <row r="136" s="2" customFormat="1">
      <c r="A136" s="39"/>
      <c r="B136" s="40"/>
      <c r="C136" s="41"/>
      <c r="D136" s="219" t="s">
        <v>443</v>
      </c>
      <c r="E136" s="41"/>
      <c r="F136" s="220" t="s">
        <v>459</v>
      </c>
      <c r="G136" s="41"/>
      <c r="H136" s="41"/>
      <c r="I136" s="221"/>
      <c r="J136" s="41"/>
      <c r="K136" s="41"/>
      <c r="L136" s="45"/>
      <c r="M136" s="222"/>
      <c r="N136" s="223"/>
      <c r="O136" s="85"/>
      <c r="P136" s="85"/>
      <c r="Q136" s="85"/>
      <c r="R136" s="85"/>
      <c r="S136" s="85"/>
      <c r="T136" s="86"/>
      <c r="U136" s="39"/>
      <c r="V136" s="39"/>
      <c r="W136" s="39"/>
      <c r="X136" s="39"/>
      <c r="Y136" s="39"/>
      <c r="Z136" s="39"/>
      <c r="AA136" s="39"/>
      <c r="AB136" s="39"/>
      <c r="AC136" s="39"/>
      <c r="AD136" s="39"/>
      <c r="AE136" s="39"/>
      <c r="AT136" s="18" t="s">
        <v>443</v>
      </c>
      <c r="AU136" s="18" t="s">
        <v>85</v>
      </c>
    </row>
    <row r="137" s="14" customFormat="1">
      <c r="A137" s="14"/>
      <c r="B137" s="234"/>
      <c r="C137" s="235"/>
      <c r="D137" s="219" t="s">
        <v>147</v>
      </c>
      <c r="E137" s="236" t="s">
        <v>19</v>
      </c>
      <c r="F137" s="237" t="s">
        <v>437</v>
      </c>
      <c r="G137" s="235"/>
      <c r="H137" s="238">
        <v>0.28799999999999998</v>
      </c>
      <c r="I137" s="239"/>
      <c r="J137" s="235"/>
      <c r="K137" s="235"/>
      <c r="L137" s="240"/>
      <c r="M137" s="241"/>
      <c r="N137" s="242"/>
      <c r="O137" s="242"/>
      <c r="P137" s="242"/>
      <c r="Q137" s="242"/>
      <c r="R137" s="242"/>
      <c r="S137" s="242"/>
      <c r="T137" s="243"/>
      <c r="U137" s="14"/>
      <c r="V137" s="14"/>
      <c r="W137" s="14"/>
      <c r="X137" s="14"/>
      <c r="Y137" s="14"/>
      <c r="Z137" s="14"/>
      <c r="AA137" s="14"/>
      <c r="AB137" s="14"/>
      <c r="AC137" s="14"/>
      <c r="AD137" s="14"/>
      <c r="AE137" s="14"/>
      <c r="AT137" s="244" t="s">
        <v>147</v>
      </c>
      <c r="AU137" s="244" t="s">
        <v>85</v>
      </c>
      <c r="AV137" s="14" t="s">
        <v>85</v>
      </c>
      <c r="AW137" s="14" t="s">
        <v>37</v>
      </c>
      <c r="AX137" s="14" t="s">
        <v>75</v>
      </c>
      <c r="AY137" s="244" t="s">
        <v>135</v>
      </c>
    </row>
    <row r="138" s="14" customFormat="1">
      <c r="A138" s="14"/>
      <c r="B138" s="234"/>
      <c r="C138" s="235"/>
      <c r="D138" s="219" t="s">
        <v>147</v>
      </c>
      <c r="E138" s="236" t="s">
        <v>19</v>
      </c>
      <c r="F138" s="237" t="s">
        <v>438</v>
      </c>
      <c r="G138" s="235"/>
      <c r="H138" s="238">
        <v>0.30399999999999999</v>
      </c>
      <c r="I138" s="239"/>
      <c r="J138" s="235"/>
      <c r="K138" s="235"/>
      <c r="L138" s="240"/>
      <c r="M138" s="241"/>
      <c r="N138" s="242"/>
      <c r="O138" s="242"/>
      <c r="P138" s="242"/>
      <c r="Q138" s="242"/>
      <c r="R138" s="242"/>
      <c r="S138" s="242"/>
      <c r="T138" s="243"/>
      <c r="U138" s="14"/>
      <c r="V138" s="14"/>
      <c r="W138" s="14"/>
      <c r="X138" s="14"/>
      <c r="Y138" s="14"/>
      <c r="Z138" s="14"/>
      <c r="AA138" s="14"/>
      <c r="AB138" s="14"/>
      <c r="AC138" s="14"/>
      <c r="AD138" s="14"/>
      <c r="AE138" s="14"/>
      <c r="AT138" s="244" t="s">
        <v>147</v>
      </c>
      <c r="AU138" s="244" t="s">
        <v>85</v>
      </c>
      <c r="AV138" s="14" t="s">
        <v>85</v>
      </c>
      <c r="AW138" s="14" t="s">
        <v>37</v>
      </c>
      <c r="AX138" s="14" t="s">
        <v>75</v>
      </c>
      <c r="AY138" s="244" t="s">
        <v>135</v>
      </c>
    </row>
    <row r="139" s="15" customFormat="1">
      <c r="A139" s="15"/>
      <c r="B139" s="245"/>
      <c r="C139" s="246"/>
      <c r="D139" s="219" t="s">
        <v>147</v>
      </c>
      <c r="E139" s="247" t="s">
        <v>19</v>
      </c>
      <c r="F139" s="248" t="s">
        <v>153</v>
      </c>
      <c r="G139" s="246"/>
      <c r="H139" s="249">
        <v>0.59199999999999997</v>
      </c>
      <c r="I139" s="250"/>
      <c r="J139" s="246"/>
      <c r="K139" s="246"/>
      <c r="L139" s="251"/>
      <c r="M139" s="252"/>
      <c r="N139" s="253"/>
      <c r="O139" s="253"/>
      <c r="P139" s="253"/>
      <c r="Q139" s="253"/>
      <c r="R139" s="253"/>
      <c r="S139" s="253"/>
      <c r="T139" s="254"/>
      <c r="U139" s="15"/>
      <c r="V139" s="15"/>
      <c r="W139" s="15"/>
      <c r="X139" s="15"/>
      <c r="Y139" s="15"/>
      <c r="Z139" s="15"/>
      <c r="AA139" s="15"/>
      <c r="AB139" s="15"/>
      <c r="AC139" s="15"/>
      <c r="AD139" s="15"/>
      <c r="AE139" s="15"/>
      <c r="AT139" s="255" t="s">
        <v>147</v>
      </c>
      <c r="AU139" s="255" t="s">
        <v>85</v>
      </c>
      <c r="AV139" s="15" t="s">
        <v>143</v>
      </c>
      <c r="AW139" s="15" t="s">
        <v>37</v>
      </c>
      <c r="AX139" s="15" t="s">
        <v>83</v>
      </c>
      <c r="AY139" s="255" t="s">
        <v>135</v>
      </c>
    </row>
    <row r="140" s="14" customFormat="1">
      <c r="A140" s="14"/>
      <c r="B140" s="234"/>
      <c r="C140" s="235"/>
      <c r="D140" s="219" t="s">
        <v>147</v>
      </c>
      <c r="E140" s="235"/>
      <c r="F140" s="237" t="s">
        <v>460</v>
      </c>
      <c r="G140" s="235"/>
      <c r="H140" s="238">
        <v>0.63900000000000001</v>
      </c>
      <c r="I140" s="239"/>
      <c r="J140" s="235"/>
      <c r="K140" s="235"/>
      <c r="L140" s="240"/>
      <c r="M140" s="241"/>
      <c r="N140" s="242"/>
      <c r="O140" s="242"/>
      <c r="P140" s="242"/>
      <c r="Q140" s="242"/>
      <c r="R140" s="242"/>
      <c r="S140" s="242"/>
      <c r="T140" s="243"/>
      <c r="U140" s="14"/>
      <c r="V140" s="14"/>
      <c r="W140" s="14"/>
      <c r="X140" s="14"/>
      <c r="Y140" s="14"/>
      <c r="Z140" s="14"/>
      <c r="AA140" s="14"/>
      <c r="AB140" s="14"/>
      <c r="AC140" s="14"/>
      <c r="AD140" s="14"/>
      <c r="AE140" s="14"/>
      <c r="AT140" s="244" t="s">
        <v>147</v>
      </c>
      <c r="AU140" s="244" t="s">
        <v>85</v>
      </c>
      <c r="AV140" s="14" t="s">
        <v>85</v>
      </c>
      <c r="AW140" s="14" t="s">
        <v>4</v>
      </c>
      <c r="AX140" s="14" t="s">
        <v>83</v>
      </c>
      <c r="AY140" s="244" t="s">
        <v>135</v>
      </c>
    </row>
    <row r="141" s="2" customFormat="1" ht="24.15" customHeight="1">
      <c r="A141" s="39"/>
      <c r="B141" s="40"/>
      <c r="C141" s="206" t="s">
        <v>219</v>
      </c>
      <c r="D141" s="206" t="s">
        <v>138</v>
      </c>
      <c r="E141" s="207" t="s">
        <v>461</v>
      </c>
      <c r="F141" s="208" t="s">
        <v>462</v>
      </c>
      <c r="G141" s="209" t="s">
        <v>141</v>
      </c>
      <c r="H141" s="210">
        <v>3.6360000000000001</v>
      </c>
      <c r="I141" s="211"/>
      <c r="J141" s="212">
        <f>ROUND(I141*H141,2)</f>
        <v>0</v>
      </c>
      <c r="K141" s="208" t="s">
        <v>142</v>
      </c>
      <c r="L141" s="45"/>
      <c r="M141" s="213" t="s">
        <v>19</v>
      </c>
      <c r="N141" s="214" t="s">
        <v>46</v>
      </c>
      <c r="O141" s="85"/>
      <c r="P141" s="215">
        <f>O141*H141</f>
        <v>0</v>
      </c>
      <c r="Q141" s="215">
        <v>0.052859999999999997</v>
      </c>
      <c r="R141" s="215">
        <f>Q141*H141</f>
        <v>0.19219896</v>
      </c>
      <c r="S141" s="215">
        <v>0</v>
      </c>
      <c r="T141" s="216">
        <f>S141*H141</f>
        <v>0</v>
      </c>
      <c r="U141" s="39"/>
      <c r="V141" s="39"/>
      <c r="W141" s="39"/>
      <c r="X141" s="39"/>
      <c r="Y141" s="39"/>
      <c r="Z141" s="39"/>
      <c r="AA141" s="39"/>
      <c r="AB141" s="39"/>
      <c r="AC141" s="39"/>
      <c r="AD141" s="39"/>
      <c r="AE141" s="39"/>
      <c r="AR141" s="217" t="s">
        <v>143</v>
      </c>
      <c r="AT141" s="217" t="s">
        <v>138</v>
      </c>
      <c r="AU141" s="217" t="s">
        <v>85</v>
      </c>
      <c r="AY141" s="18" t="s">
        <v>135</v>
      </c>
      <c r="BE141" s="218">
        <f>IF(N141="základní",J141,0)</f>
        <v>0</v>
      </c>
      <c r="BF141" s="218">
        <f>IF(N141="snížená",J141,0)</f>
        <v>0</v>
      </c>
      <c r="BG141" s="218">
        <f>IF(N141="zákl. přenesená",J141,0)</f>
        <v>0</v>
      </c>
      <c r="BH141" s="218">
        <f>IF(N141="sníž. přenesená",J141,0)</f>
        <v>0</v>
      </c>
      <c r="BI141" s="218">
        <f>IF(N141="nulová",J141,0)</f>
        <v>0</v>
      </c>
      <c r="BJ141" s="18" t="s">
        <v>83</v>
      </c>
      <c r="BK141" s="218">
        <f>ROUND(I141*H141,2)</f>
        <v>0</v>
      </c>
      <c r="BL141" s="18" t="s">
        <v>143</v>
      </c>
      <c r="BM141" s="217" t="s">
        <v>463</v>
      </c>
    </row>
    <row r="142" s="14" customFormat="1">
      <c r="A142" s="14"/>
      <c r="B142" s="234"/>
      <c r="C142" s="235"/>
      <c r="D142" s="219" t="s">
        <v>147</v>
      </c>
      <c r="E142" s="236" t="s">
        <v>19</v>
      </c>
      <c r="F142" s="237" t="s">
        <v>464</v>
      </c>
      <c r="G142" s="235"/>
      <c r="H142" s="238">
        <v>3.6360000000000001</v>
      </c>
      <c r="I142" s="239"/>
      <c r="J142" s="235"/>
      <c r="K142" s="235"/>
      <c r="L142" s="240"/>
      <c r="M142" s="241"/>
      <c r="N142" s="242"/>
      <c r="O142" s="242"/>
      <c r="P142" s="242"/>
      <c r="Q142" s="242"/>
      <c r="R142" s="242"/>
      <c r="S142" s="242"/>
      <c r="T142" s="243"/>
      <c r="U142" s="14"/>
      <c r="V142" s="14"/>
      <c r="W142" s="14"/>
      <c r="X142" s="14"/>
      <c r="Y142" s="14"/>
      <c r="Z142" s="14"/>
      <c r="AA142" s="14"/>
      <c r="AB142" s="14"/>
      <c r="AC142" s="14"/>
      <c r="AD142" s="14"/>
      <c r="AE142" s="14"/>
      <c r="AT142" s="244" t="s">
        <v>147</v>
      </c>
      <c r="AU142" s="244" t="s">
        <v>85</v>
      </c>
      <c r="AV142" s="14" t="s">
        <v>85</v>
      </c>
      <c r="AW142" s="14" t="s">
        <v>37</v>
      </c>
      <c r="AX142" s="14" t="s">
        <v>83</v>
      </c>
      <c r="AY142" s="244" t="s">
        <v>135</v>
      </c>
    </row>
    <row r="143" s="2" customFormat="1" ht="24.15" customHeight="1">
      <c r="A143" s="39"/>
      <c r="B143" s="40"/>
      <c r="C143" s="206" t="s">
        <v>226</v>
      </c>
      <c r="D143" s="206" t="s">
        <v>138</v>
      </c>
      <c r="E143" s="207" t="s">
        <v>465</v>
      </c>
      <c r="F143" s="208" t="s">
        <v>466</v>
      </c>
      <c r="G143" s="209" t="s">
        <v>141</v>
      </c>
      <c r="H143" s="210">
        <v>3.0299999999999998</v>
      </c>
      <c r="I143" s="211"/>
      <c r="J143" s="212">
        <f>ROUND(I143*H143,2)</f>
        <v>0</v>
      </c>
      <c r="K143" s="208" t="s">
        <v>142</v>
      </c>
      <c r="L143" s="45"/>
      <c r="M143" s="213" t="s">
        <v>19</v>
      </c>
      <c r="N143" s="214" t="s">
        <v>46</v>
      </c>
      <c r="O143" s="85"/>
      <c r="P143" s="215">
        <f>O143*H143</f>
        <v>0</v>
      </c>
      <c r="Q143" s="215">
        <v>0.079210000000000003</v>
      </c>
      <c r="R143" s="215">
        <f>Q143*H143</f>
        <v>0.24000630000000001</v>
      </c>
      <c r="S143" s="215">
        <v>0</v>
      </c>
      <c r="T143" s="216">
        <f>S143*H143</f>
        <v>0</v>
      </c>
      <c r="U143" s="39"/>
      <c r="V143" s="39"/>
      <c r="W143" s="39"/>
      <c r="X143" s="39"/>
      <c r="Y143" s="39"/>
      <c r="Z143" s="39"/>
      <c r="AA143" s="39"/>
      <c r="AB143" s="39"/>
      <c r="AC143" s="39"/>
      <c r="AD143" s="39"/>
      <c r="AE143" s="39"/>
      <c r="AR143" s="217" t="s">
        <v>143</v>
      </c>
      <c r="AT143" s="217" t="s">
        <v>138</v>
      </c>
      <c r="AU143" s="217" t="s">
        <v>85</v>
      </c>
      <c r="AY143" s="18" t="s">
        <v>135</v>
      </c>
      <c r="BE143" s="218">
        <f>IF(N143="základní",J143,0)</f>
        <v>0</v>
      </c>
      <c r="BF143" s="218">
        <f>IF(N143="snížená",J143,0)</f>
        <v>0</v>
      </c>
      <c r="BG143" s="218">
        <f>IF(N143="zákl. přenesená",J143,0)</f>
        <v>0</v>
      </c>
      <c r="BH143" s="218">
        <f>IF(N143="sníž. přenesená",J143,0)</f>
        <v>0</v>
      </c>
      <c r="BI143" s="218">
        <f>IF(N143="nulová",J143,0)</f>
        <v>0</v>
      </c>
      <c r="BJ143" s="18" t="s">
        <v>83</v>
      </c>
      <c r="BK143" s="218">
        <f>ROUND(I143*H143,2)</f>
        <v>0</v>
      </c>
      <c r="BL143" s="18" t="s">
        <v>143</v>
      </c>
      <c r="BM143" s="217" t="s">
        <v>467</v>
      </c>
    </row>
    <row r="144" s="14" customFormat="1">
      <c r="A144" s="14"/>
      <c r="B144" s="234"/>
      <c r="C144" s="235"/>
      <c r="D144" s="219" t="s">
        <v>147</v>
      </c>
      <c r="E144" s="236" t="s">
        <v>19</v>
      </c>
      <c r="F144" s="237" t="s">
        <v>468</v>
      </c>
      <c r="G144" s="235"/>
      <c r="H144" s="238">
        <v>3.0299999999999998</v>
      </c>
      <c r="I144" s="239"/>
      <c r="J144" s="235"/>
      <c r="K144" s="235"/>
      <c r="L144" s="240"/>
      <c r="M144" s="241"/>
      <c r="N144" s="242"/>
      <c r="O144" s="242"/>
      <c r="P144" s="242"/>
      <c r="Q144" s="242"/>
      <c r="R144" s="242"/>
      <c r="S144" s="242"/>
      <c r="T144" s="243"/>
      <c r="U144" s="14"/>
      <c r="V144" s="14"/>
      <c r="W144" s="14"/>
      <c r="X144" s="14"/>
      <c r="Y144" s="14"/>
      <c r="Z144" s="14"/>
      <c r="AA144" s="14"/>
      <c r="AB144" s="14"/>
      <c r="AC144" s="14"/>
      <c r="AD144" s="14"/>
      <c r="AE144" s="14"/>
      <c r="AT144" s="244" t="s">
        <v>147</v>
      </c>
      <c r="AU144" s="244" t="s">
        <v>85</v>
      </c>
      <c r="AV144" s="14" t="s">
        <v>85</v>
      </c>
      <c r="AW144" s="14" t="s">
        <v>37</v>
      </c>
      <c r="AX144" s="14" t="s">
        <v>83</v>
      </c>
      <c r="AY144" s="244" t="s">
        <v>135</v>
      </c>
    </row>
    <row r="145" s="2" customFormat="1" ht="24.15" customHeight="1">
      <c r="A145" s="39"/>
      <c r="B145" s="40"/>
      <c r="C145" s="206" t="s">
        <v>239</v>
      </c>
      <c r="D145" s="206" t="s">
        <v>138</v>
      </c>
      <c r="E145" s="207" t="s">
        <v>469</v>
      </c>
      <c r="F145" s="208" t="s">
        <v>470</v>
      </c>
      <c r="G145" s="209" t="s">
        <v>100</v>
      </c>
      <c r="H145" s="210">
        <v>0.033000000000000002</v>
      </c>
      <c r="I145" s="211"/>
      <c r="J145" s="212">
        <f>ROUND(I145*H145,2)</f>
        <v>0</v>
      </c>
      <c r="K145" s="208" t="s">
        <v>142</v>
      </c>
      <c r="L145" s="45"/>
      <c r="M145" s="213" t="s">
        <v>19</v>
      </c>
      <c r="N145" s="214" t="s">
        <v>46</v>
      </c>
      <c r="O145" s="85"/>
      <c r="P145" s="215">
        <f>O145*H145</f>
        <v>0</v>
      </c>
      <c r="Q145" s="215">
        <v>1.0463199999999999</v>
      </c>
      <c r="R145" s="215">
        <f>Q145*H145</f>
        <v>0.03452856</v>
      </c>
      <c r="S145" s="215">
        <v>0</v>
      </c>
      <c r="T145" s="216">
        <f>S145*H145</f>
        <v>0</v>
      </c>
      <c r="U145" s="39"/>
      <c r="V145" s="39"/>
      <c r="W145" s="39"/>
      <c r="X145" s="39"/>
      <c r="Y145" s="39"/>
      <c r="Z145" s="39"/>
      <c r="AA145" s="39"/>
      <c r="AB145" s="39"/>
      <c r="AC145" s="39"/>
      <c r="AD145" s="39"/>
      <c r="AE145" s="39"/>
      <c r="AR145" s="217" t="s">
        <v>143</v>
      </c>
      <c r="AT145" s="217" t="s">
        <v>138</v>
      </c>
      <c r="AU145" s="217" t="s">
        <v>85</v>
      </c>
      <c r="AY145" s="18" t="s">
        <v>135</v>
      </c>
      <c r="BE145" s="218">
        <f>IF(N145="základní",J145,0)</f>
        <v>0</v>
      </c>
      <c r="BF145" s="218">
        <f>IF(N145="snížená",J145,0)</f>
        <v>0</v>
      </c>
      <c r="BG145" s="218">
        <f>IF(N145="zákl. přenesená",J145,0)</f>
        <v>0</v>
      </c>
      <c r="BH145" s="218">
        <f>IF(N145="sníž. přenesená",J145,0)</f>
        <v>0</v>
      </c>
      <c r="BI145" s="218">
        <f>IF(N145="nulová",J145,0)</f>
        <v>0</v>
      </c>
      <c r="BJ145" s="18" t="s">
        <v>83</v>
      </c>
      <c r="BK145" s="218">
        <f>ROUND(I145*H145,2)</f>
        <v>0</v>
      </c>
      <c r="BL145" s="18" t="s">
        <v>143</v>
      </c>
      <c r="BM145" s="217" t="s">
        <v>471</v>
      </c>
    </row>
    <row r="146" s="14" customFormat="1">
      <c r="A146" s="14"/>
      <c r="B146" s="234"/>
      <c r="C146" s="235"/>
      <c r="D146" s="219" t="s">
        <v>147</v>
      </c>
      <c r="E146" s="236" t="s">
        <v>19</v>
      </c>
      <c r="F146" s="237" t="s">
        <v>472</v>
      </c>
      <c r="G146" s="235"/>
      <c r="H146" s="238">
        <v>0.023</v>
      </c>
      <c r="I146" s="239"/>
      <c r="J146" s="235"/>
      <c r="K146" s="235"/>
      <c r="L146" s="240"/>
      <c r="M146" s="241"/>
      <c r="N146" s="242"/>
      <c r="O146" s="242"/>
      <c r="P146" s="242"/>
      <c r="Q146" s="242"/>
      <c r="R146" s="242"/>
      <c r="S146" s="242"/>
      <c r="T146" s="243"/>
      <c r="U146" s="14"/>
      <c r="V146" s="14"/>
      <c r="W146" s="14"/>
      <c r="X146" s="14"/>
      <c r="Y146" s="14"/>
      <c r="Z146" s="14"/>
      <c r="AA146" s="14"/>
      <c r="AB146" s="14"/>
      <c r="AC146" s="14"/>
      <c r="AD146" s="14"/>
      <c r="AE146" s="14"/>
      <c r="AT146" s="244" t="s">
        <v>147</v>
      </c>
      <c r="AU146" s="244" t="s">
        <v>85</v>
      </c>
      <c r="AV146" s="14" t="s">
        <v>85</v>
      </c>
      <c r="AW146" s="14" t="s">
        <v>37</v>
      </c>
      <c r="AX146" s="14" t="s">
        <v>75</v>
      </c>
      <c r="AY146" s="244" t="s">
        <v>135</v>
      </c>
    </row>
    <row r="147" s="14" customFormat="1">
      <c r="A147" s="14"/>
      <c r="B147" s="234"/>
      <c r="C147" s="235"/>
      <c r="D147" s="219" t="s">
        <v>147</v>
      </c>
      <c r="E147" s="236" t="s">
        <v>19</v>
      </c>
      <c r="F147" s="237" t="s">
        <v>473</v>
      </c>
      <c r="G147" s="235"/>
      <c r="H147" s="238">
        <v>0.01</v>
      </c>
      <c r="I147" s="239"/>
      <c r="J147" s="235"/>
      <c r="K147" s="235"/>
      <c r="L147" s="240"/>
      <c r="M147" s="241"/>
      <c r="N147" s="242"/>
      <c r="O147" s="242"/>
      <c r="P147" s="242"/>
      <c r="Q147" s="242"/>
      <c r="R147" s="242"/>
      <c r="S147" s="242"/>
      <c r="T147" s="243"/>
      <c r="U147" s="14"/>
      <c r="V147" s="14"/>
      <c r="W147" s="14"/>
      <c r="X147" s="14"/>
      <c r="Y147" s="14"/>
      <c r="Z147" s="14"/>
      <c r="AA147" s="14"/>
      <c r="AB147" s="14"/>
      <c r="AC147" s="14"/>
      <c r="AD147" s="14"/>
      <c r="AE147" s="14"/>
      <c r="AT147" s="244" t="s">
        <v>147</v>
      </c>
      <c r="AU147" s="244" t="s">
        <v>85</v>
      </c>
      <c r="AV147" s="14" t="s">
        <v>85</v>
      </c>
      <c r="AW147" s="14" t="s">
        <v>37</v>
      </c>
      <c r="AX147" s="14" t="s">
        <v>75</v>
      </c>
      <c r="AY147" s="244" t="s">
        <v>135</v>
      </c>
    </row>
    <row r="148" s="15" customFormat="1">
      <c r="A148" s="15"/>
      <c r="B148" s="245"/>
      <c r="C148" s="246"/>
      <c r="D148" s="219" t="s">
        <v>147</v>
      </c>
      <c r="E148" s="247" t="s">
        <v>19</v>
      </c>
      <c r="F148" s="248" t="s">
        <v>153</v>
      </c>
      <c r="G148" s="246"/>
      <c r="H148" s="249">
        <v>0.033000000000000002</v>
      </c>
      <c r="I148" s="250"/>
      <c r="J148" s="246"/>
      <c r="K148" s="246"/>
      <c r="L148" s="251"/>
      <c r="M148" s="252"/>
      <c r="N148" s="253"/>
      <c r="O148" s="253"/>
      <c r="P148" s="253"/>
      <c r="Q148" s="253"/>
      <c r="R148" s="253"/>
      <c r="S148" s="253"/>
      <c r="T148" s="254"/>
      <c r="U148" s="15"/>
      <c r="V148" s="15"/>
      <c r="W148" s="15"/>
      <c r="X148" s="15"/>
      <c r="Y148" s="15"/>
      <c r="Z148" s="15"/>
      <c r="AA148" s="15"/>
      <c r="AB148" s="15"/>
      <c r="AC148" s="15"/>
      <c r="AD148" s="15"/>
      <c r="AE148" s="15"/>
      <c r="AT148" s="255" t="s">
        <v>147</v>
      </c>
      <c r="AU148" s="255" t="s">
        <v>85</v>
      </c>
      <c r="AV148" s="15" t="s">
        <v>143</v>
      </c>
      <c r="AW148" s="15" t="s">
        <v>37</v>
      </c>
      <c r="AX148" s="15" t="s">
        <v>83</v>
      </c>
      <c r="AY148" s="255" t="s">
        <v>135</v>
      </c>
    </row>
    <row r="149" s="2" customFormat="1" ht="24.15" customHeight="1">
      <c r="A149" s="39"/>
      <c r="B149" s="40"/>
      <c r="C149" s="206" t="s">
        <v>474</v>
      </c>
      <c r="D149" s="206" t="s">
        <v>138</v>
      </c>
      <c r="E149" s="207" t="s">
        <v>475</v>
      </c>
      <c r="F149" s="208" t="s">
        <v>476</v>
      </c>
      <c r="G149" s="209" t="s">
        <v>141</v>
      </c>
      <c r="H149" s="210">
        <v>24.282</v>
      </c>
      <c r="I149" s="211"/>
      <c r="J149" s="212">
        <f>ROUND(I149*H149,2)</f>
        <v>0</v>
      </c>
      <c r="K149" s="208" t="s">
        <v>142</v>
      </c>
      <c r="L149" s="45"/>
      <c r="M149" s="213" t="s">
        <v>19</v>
      </c>
      <c r="N149" s="214" t="s">
        <v>46</v>
      </c>
      <c r="O149" s="85"/>
      <c r="P149" s="215">
        <f>O149*H149</f>
        <v>0</v>
      </c>
      <c r="Q149" s="215">
        <v>0.07571</v>
      </c>
      <c r="R149" s="215">
        <f>Q149*H149</f>
        <v>1.83839022</v>
      </c>
      <c r="S149" s="215">
        <v>0</v>
      </c>
      <c r="T149" s="216">
        <f>S149*H149</f>
        <v>0</v>
      </c>
      <c r="U149" s="39"/>
      <c r="V149" s="39"/>
      <c r="W149" s="39"/>
      <c r="X149" s="39"/>
      <c r="Y149" s="39"/>
      <c r="Z149" s="39"/>
      <c r="AA149" s="39"/>
      <c r="AB149" s="39"/>
      <c r="AC149" s="39"/>
      <c r="AD149" s="39"/>
      <c r="AE149" s="39"/>
      <c r="AR149" s="217" t="s">
        <v>143</v>
      </c>
      <c r="AT149" s="217" t="s">
        <v>138</v>
      </c>
      <c r="AU149" s="217" t="s">
        <v>85</v>
      </c>
      <c r="AY149" s="18" t="s">
        <v>135</v>
      </c>
      <c r="BE149" s="218">
        <f>IF(N149="základní",J149,0)</f>
        <v>0</v>
      </c>
      <c r="BF149" s="218">
        <f>IF(N149="snížená",J149,0)</f>
        <v>0</v>
      </c>
      <c r="BG149" s="218">
        <f>IF(N149="zákl. přenesená",J149,0)</f>
        <v>0</v>
      </c>
      <c r="BH149" s="218">
        <f>IF(N149="sníž. přenesená",J149,0)</f>
        <v>0</v>
      </c>
      <c r="BI149" s="218">
        <f>IF(N149="nulová",J149,0)</f>
        <v>0</v>
      </c>
      <c r="BJ149" s="18" t="s">
        <v>83</v>
      </c>
      <c r="BK149" s="218">
        <f>ROUND(I149*H149,2)</f>
        <v>0</v>
      </c>
      <c r="BL149" s="18" t="s">
        <v>143</v>
      </c>
      <c r="BM149" s="217" t="s">
        <v>477</v>
      </c>
    </row>
    <row r="150" s="13" customFormat="1">
      <c r="A150" s="13"/>
      <c r="B150" s="224"/>
      <c r="C150" s="225"/>
      <c r="D150" s="219" t="s">
        <v>147</v>
      </c>
      <c r="E150" s="226" t="s">
        <v>19</v>
      </c>
      <c r="F150" s="227" t="s">
        <v>478</v>
      </c>
      <c r="G150" s="225"/>
      <c r="H150" s="226" t="s">
        <v>19</v>
      </c>
      <c r="I150" s="228"/>
      <c r="J150" s="225"/>
      <c r="K150" s="225"/>
      <c r="L150" s="229"/>
      <c r="M150" s="230"/>
      <c r="N150" s="231"/>
      <c r="O150" s="231"/>
      <c r="P150" s="231"/>
      <c r="Q150" s="231"/>
      <c r="R150" s="231"/>
      <c r="S150" s="231"/>
      <c r="T150" s="232"/>
      <c r="U150" s="13"/>
      <c r="V150" s="13"/>
      <c r="W150" s="13"/>
      <c r="X150" s="13"/>
      <c r="Y150" s="13"/>
      <c r="Z150" s="13"/>
      <c r="AA150" s="13"/>
      <c r="AB150" s="13"/>
      <c r="AC150" s="13"/>
      <c r="AD150" s="13"/>
      <c r="AE150" s="13"/>
      <c r="AT150" s="233" t="s">
        <v>147</v>
      </c>
      <c r="AU150" s="233" t="s">
        <v>85</v>
      </c>
      <c r="AV150" s="13" t="s">
        <v>83</v>
      </c>
      <c r="AW150" s="13" t="s">
        <v>37</v>
      </c>
      <c r="AX150" s="13" t="s">
        <v>75</v>
      </c>
      <c r="AY150" s="233" t="s">
        <v>135</v>
      </c>
    </row>
    <row r="151" s="14" customFormat="1">
      <c r="A151" s="14"/>
      <c r="B151" s="234"/>
      <c r="C151" s="235"/>
      <c r="D151" s="219" t="s">
        <v>147</v>
      </c>
      <c r="E151" s="236" t="s">
        <v>19</v>
      </c>
      <c r="F151" s="237" t="s">
        <v>479</v>
      </c>
      <c r="G151" s="235"/>
      <c r="H151" s="238">
        <v>24.282</v>
      </c>
      <c r="I151" s="239"/>
      <c r="J151" s="235"/>
      <c r="K151" s="235"/>
      <c r="L151" s="240"/>
      <c r="M151" s="241"/>
      <c r="N151" s="242"/>
      <c r="O151" s="242"/>
      <c r="P151" s="242"/>
      <c r="Q151" s="242"/>
      <c r="R151" s="242"/>
      <c r="S151" s="242"/>
      <c r="T151" s="243"/>
      <c r="U151" s="14"/>
      <c r="V151" s="14"/>
      <c r="W151" s="14"/>
      <c r="X151" s="14"/>
      <c r="Y151" s="14"/>
      <c r="Z151" s="14"/>
      <c r="AA151" s="14"/>
      <c r="AB151" s="14"/>
      <c r="AC151" s="14"/>
      <c r="AD151" s="14"/>
      <c r="AE151" s="14"/>
      <c r="AT151" s="244" t="s">
        <v>147</v>
      </c>
      <c r="AU151" s="244" t="s">
        <v>85</v>
      </c>
      <c r="AV151" s="14" t="s">
        <v>85</v>
      </c>
      <c r="AW151" s="14" t="s">
        <v>37</v>
      </c>
      <c r="AX151" s="14" t="s">
        <v>75</v>
      </c>
      <c r="AY151" s="244" t="s">
        <v>135</v>
      </c>
    </row>
    <row r="152" s="15" customFormat="1">
      <c r="A152" s="15"/>
      <c r="B152" s="245"/>
      <c r="C152" s="246"/>
      <c r="D152" s="219" t="s">
        <v>147</v>
      </c>
      <c r="E152" s="247" t="s">
        <v>19</v>
      </c>
      <c r="F152" s="248" t="s">
        <v>153</v>
      </c>
      <c r="G152" s="246"/>
      <c r="H152" s="249">
        <v>24.282</v>
      </c>
      <c r="I152" s="250"/>
      <c r="J152" s="246"/>
      <c r="K152" s="246"/>
      <c r="L152" s="251"/>
      <c r="M152" s="252"/>
      <c r="N152" s="253"/>
      <c r="O152" s="253"/>
      <c r="P152" s="253"/>
      <c r="Q152" s="253"/>
      <c r="R152" s="253"/>
      <c r="S152" s="253"/>
      <c r="T152" s="254"/>
      <c r="U152" s="15"/>
      <c r="V152" s="15"/>
      <c r="W152" s="15"/>
      <c r="X152" s="15"/>
      <c r="Y152" s="15"/>
      <c r="Z152" s="15"/>
      <c r="AA152" s="15"/>
      <c r="AB152" s="15"/>
      <c r="AC152" s="15"/>
      <c r="AD152" s="15"/>
      <c r="AE152" s="15"/>
      <c r="AT152" s="255" t="s">
        <v>147</v>
      </c>
      <c r="AU152" s="255" t="s">
        <v>85</v>
      </c>
      <c r="AV152" s="15" t="s">
        <v>143</v>
      </c>
      <c r="AW152" s="15" t="s">
        <v>37</v>
      </c>
      <c r="AX152" s="15" t="s">
        <v>83</v>
      </c>
      <c r="AY152" s="255" t="s">
        <v>135</v>
      </c>
    </row>
    <row r="153" s="2" customFormat="1" ht="14.4" customHeight="1">
      <c r="A153" s="39"/>
      <c r="B153" s="40"/>
      <c r="C153" s="206" t="s">
        <v>8</v>
      </c>
      <c r="D153" s="206" t="s">
        <v>138</v>
      </c>
      <c r="E153" s="207" t="s">
        <v>480</v>
      </c>
      <c r="F153" s="208" t="s">
        <v>481</v>
      </c>
      <c r="G153" s="209" t="s">
        <v>141</v>
      </c>
      <c r="H153" s="210">
        <v>2.7839999999999998</v>
      </c>
      <c r="I153" s="211"/>
      <c r="J153" s="212">
        <f>ROUND(I153*H153,2)</f>
        <v>0</v>
      </c>
      <c r="K153" s="208" t="s">
        <v>142</v>
      </c>
      <c r="L153" s="45"/>
      <c r="M153" s="213" t="s">
        <v>19</v>
      </c>
      <c r="N153" s="214" t="s">
        <v>46</v>
      </c>
      <c r="O153" s="85"/>
      <c r="P153" s="215">
        <f>O153*H153</f>
        <v>0</v>
      </c>
      <c r="Q153" s="215">
        <v>0.17818000000000001</v>
      </c>
      <c r="R153" s="215">
        <f>Q153*H153</f>
        <v>0.49605311999999996</v>
      </c>
      <c r="S153" s="215">
        <v>0</v>
      </c>
      <c r="T153" s="216">
        <f>S153*H153</f>
        <v>0</v>
      </c>
      <c r="U153" s="39"/>
      <c r="V153" s="39"/>
      <c r="W153" s="39"/>
      <c r="X153" s="39"/>
      <c r="Y153" s="39"/>
      <c r="Z153" s="39"/>
      <c r="AA153" s="39"/>
      <c r="AB153" s="39"/>
      <c r="AC153" s="39"/>
      <c r="AD153" s="39"/>
      <c r="AE153" s="39"/>
      <c r="AR153" s="217" t="s">
        <v>143</v>
      </c>
      <c r="AT153" s="217" t="s">
        <v>138</v>
      </c>
      <c r="AU153" s="217" t="s">
        <v>85</v>
      </c>
      <c r="AY153" s="18" t="s">
        <v>135</v>
      </c>
      <c r="BE153" s="218">
        <f>IF(N153="základní",J153,0)</f>
        <v>0</v>
      </c>
      <c r="BF153" s="218">
        <f>IF(N153="snížená",J153,0)</f>
        <v>0</v>
      </c>
      <c r="BG153" s="218">
        <f>IF(N153="zákl. přenesená",J153,0)</f>
        <v>0</v>
      </c>
      <c r="BH153" s="218">
        <f>IF(N153="sníž. přenesená",J153,0)</f>
        <v>0</v>
      </c>
      <c r="BI153" s="218">
        <f>IF(N153="nulová",J153,0)</f>
        <v>0</v>
      </c>
      <c r="BJ153" s="18" t="s">
        <v>83</v>
      </c>
      <c r="BK153" s="218">
        <f>ROUND(I153*H153,2)</f>
        <v>0</v>
      </c>
      <c r="BL153" s="18" t="s">
        <v>143</v>
      </c>
      <c r="BM153" s="217" t="s">
        <v>482</v>
      </c>
    </row>
    <row r="154" s="14" customFormat="1">
      <c r="A154" s="14"/>
      <c r="B154" s="234"/>
      <c r="C154" s="235"/>
      <c r="D154" s="219" t="s">
        <v>147</v>
      </c>
      <c r="E154" s="236" t="s">
        <v>19</v>
      </c>
      <c r="F154" s="237" t="s">
        <v>483</v>
      </c>
      <c r="G154" s="235"/>
      <c r="H154" s="238">
        <v>1.3440000000000001</v>
      </c>
      <c r="I154" s="239"/>
      <c r="J154" s="235"/>
      <c r="K154" s="235"/>
      <c r="L154" s="240"/>
      <c r="M154" s="241"/>
      <c r="N154" s="242"/>
      <c r="O154" s="242"/>
      <c r="P154" s="242"/>
      <c r="Q154" s="242"/>
      <c r="R154" s="242"/>
      <c r="S154" s="242"/>
      <c r="T154" s="243"/>
      <c r="U154" s="14"/>
      <c r="V154" s="14"/>
      <c r="W154" s="14"/>
      <c r="X154" s="14"/>
      <c r="Y154" s="14"/>
      <c r="Z154" s="14"/>
      <c r="AA154" s="14"/>
      <c r="AB154" s="14"/>
      <c r="AC154" s="14"/>
      <c r="AD154" s="14"/>
      <c r="AE154" s="14"/>
      <c r="AT154" s="244" t="s">
        <v>147</v>
      </c>
      <c r="AU154" s="244" t="s">
        <v>85</v>
      </c>
      <c r="AV154" s="14" t="s">
        <v>85</v>
      </c>
      <c r="AW154" s="14" t="s">
        <v>37</v>
      </c>
      <c r="AX154" s="14" t="s">
        <v>75</v>
      </c>
      <c r="AY154" s="244" t="s">
        <v>135</v>
      </c>
    </row>
    <row r="155" s="14" customFormat="1">
      <c r="A155" s="14"/>
      <c r="B155" s="234"/>
      <c r="C155" s="235"/>
      <c r="D155" s="219" t="s">
        <v>147</v>
      </c>
      <c r="E155" s="236" t="s">
        <v>19</v>
      </c>
      <c r="F155" s="237" t="s">
        <v>484</v>
      </c>
      <c r="G155" s="235"/>
      <c r="H155" s="238">
        <v>1.44</v>
      </c>
      <c r="I155" s="239"/>
      <c r="J155" s="235"/>
      <c r="K155" s="235"/>
      <c r="L155" s="240"/>
      <c r="M155" s="241"/>
      <c r="N155" s="242"/>
      <c r="O155" s="242"/>
      <c r="P155" s="242"/>
      <c r="Q155" s="242"/>
      <c r="R155" s="242"/>
      <c r="S155" s="242"/>
      <c r="T155" s="243"/>
      <c r="U155" s="14"/>
      <c r="V155" s="14"/>
      <c r="W155" s="14"/>
      <c r="X155" s="14"/>
      <c r="Y155" s="14"/>
      <c r="Z155" s="14"/>
      <c r="AA155" s="14"/>
      <c r="AB155" s="14"/>
      <c r="AC155" s="14"/>
      <c r="AD155" s="14"/>
      <c r="AE155" s="14"/>
      <c r="AT155" s="244" t="s">
        <v>147</v>
      </c>
      <c r="AU155" s="244" t="s">
        <v>85</v>
      </c>
      <c r="AV155" s="14" t="s">
        <v>85</v>
      </c>
      <c r="AW155" s="14" t="s">
        <v>37</v>
      </c>
      <c r="AX155" s="14" t="s">
        <v>75</v>
      </c>
      <c r="AY155" s="244" t="s">
        <v>135</v>
      </c>
    </row>
    <row r="156" s="15" customFormat="1">
      <c r="A156" s="15"/>
      <c r="B156" s="245"/>
      <c r="C156" s="246"/>
      <c r="D156" s="219" t="s">
        <v>147</v>
      </c>
      <c r="E156" s="247" t="s">
        <v>19</v>
      </c>
      <c r="F156" s="248" t="s">
        <v>153</v>
      </c>
      <c r="G156" s="246"/>
      <c r="H156" s="249">
        <v>2.7839999999999998</v>
      </c>
      <c r="I156" s="250"/>
      <c r="J156" s="246"/>
      <c r="K156" s="246"/>
      <c r="L156" s="251"/>
      <c r="M156" s="252"/>
      <c r="N156" s="253"/>
      <c r="O156" s="253"/>
      <c r="P156" s="253"/>
      <c r="Q156" s="253"/>
      <c r="R156" s="253"/>
      <c r="S156" s="253"/>
      <c r="T156" s="254"/>
      <c r="U156" s="15"/>
      <c r="V156" s="15"/>
      <c r="W156" s="15"/>
      <c r="X156" s="15"/>
      <c r="Y156" s="15"/>
      <c r="Z156" s="15"/>
      <c r="AA156" s="15"/>
      <c r="AB156" s="15"/>
      <c r="AC156" s="15"/>
      <c r="AD156" s="15"/>
      <c r="AE156" s="15"/>
      <c r="AT156" s="255" t="s">
        <v>147</v>
      </c>
      <c r="AU156" s="255" t="s">
        <v>85</v>
      </c>
      <c r="AV156" s="15" t="s">
        <v>143</v>
      </c>
      <c r="AW156" s="15" t="s">
        <v>37</v>
      </c>
      <c r="AX156" s="15" t="s">
        <v>83</v>
      </c>
      <c r="AY156" s="255" t="s">
        <v>135</v>
      </c>
    </row>
    <row r="157" s="2" customFormat="1" ht="24.15" customHeight="1">
      <c r="A157" s="39"/>
      <c r="B157" s="40"/>
      <c r="C157" s="206" t="s">
        <v>251</v>
      </c>
      <c r="D157" s="206" t="s">
        <v>138</v>
      </c>
      <c r="E157" s="207" t="s">
        <v>485</v>
      </c>
      <c r="F157" s="208" t="s">
        <v>486</v>
      </c>
      <c r="G157" s="209" t="s">
        <v>141</v>
      </c>
      <c r="H157" s="210">
        <v>4.2089999999999996</v>
      </c>
      <c r="I157" s="211"/>
      <c r="J157" s="212">
        <f>ROUND(I157*H157,2)</f>
        <v>0</v>
      </c>
      <c r="K157" s="208" t="s">
        <v>142</v>
      </c>
      <c r="L157" s="45"/>
      <c r="M157" s="213" t="s">
        <v>19</v>
      </c>
      <c r="N157" s="214" t="s">
        <v>46</v>
      </c>
      <c r="O157" s="85"/>
      <c r="P157" s="215">
        <f>O157*H157</f>
        <v>0</v>
      </c>
      <c r="Q157" s="215">
        <v>0.0078499999999999993</v>
      </c>
      <c r="R157" s="215">
        <f>Q157*H157</f>
        <v>0.033040649999999991</v>
      </c>
      <c r="S157" s="215">
        <v>0</v>
      </c>
      <c r="T157" s="216">
        <f>S157*H157</f>
        <v>0</v>
      </c>
      <c r="U157" s="39"/>
      <c r="V157" s="39"/>
      <c r="W157" s="39"/>
      <c r="X157" s="39"/>
      <c r="Y157" s="39"/>
      <c r="Z157" s="39"/>
      <c r="AA157" s="39"/>
      <c r="AB157" s="39"/>
      <c r="AC157" s="39"/>
      <c r="AD157" s="39"/>
      <c r="AE157" s="39"/>
      <c r="AR157" s="217" t="s">
        <v>143</v>
      </c>
      <c r="AT157" s="217" t="s">
        <v>138</v>
      </c>
      <c r="AU157" s="217" t="s">
        <v>85</v>
      </c>
      <c r="AY157" s="18" t="s">
        <v>135</v>
      </c>
      <c r="BE157" s="218">
        <f>IF(N157="základní",J157,0)</f>
        <v>0</v>
      </c>
      <c r="BF157" s="218">
        <f>IF(N157="snížená",J157,0)</f>
        <v>0</v>
      </c>
      <c r="BG157" s="218">
        <f>IF(N157="zákl. přenesená",J157,0)</f>
        <v>0</v>
      </c>
      <c r="BH157" s="218">
        <f>IF(N157="sníž. přenesená",J157,0)</f>
        <v>0</v>
      </c>
      <c r="BI157" s="218">
        <f>IF(N157="nulová",J157,0)</f>
        <v>0</v>
      </c>
      <c r="BJ157" s="18" t="s">
        <v>83</v>
      </c>
      <c r="BK157" s="218">
        <f>ROUND(I157*H157,2)</f>
        <v>0</v>
      </c>
      <c r="BL157" s="18" t="s">
        <v>143</v>
      </c>
      <c r="BM157" s="217" t="s">
        <v>487</v>
      </c>
    </row>
    <row r="158" s="2" customFormat="1">
      <c r="A158" s="39"/>
      <c r="B158" s="40"/>
      <c r="C158" s="41"/>
      <c r="D158" s="219" t="s">
        <v>145</v>
      </c>
      <c r="E158" s="41"/>
      <c r="F158" s="220" t="s">
        <v>488</v>
      </c>
      <c r="G158" s="41"/>
      <c r="H158" s="41"/>
      <c r="I158" s="221"/>
      <c r="J158" s="41"/>
      <c r="K158" s="41"/>
      <c r="L158" s="45"/>
      <c r="M158" s="222"/>
      <c r="N158" s="223"/>
      <c r="O158" s="85"/>
      <c r="P158" s="85"/>
      <c r="Q158" s="85"/>
      <c r="R158" s="85"/>
      <c r="S158" s="85"/>
      <c r="T158" s="86"/>
      <c r="U158" s="39"/>
      <c r="V158" s="39"/>
      <c r="W158" s="39"/>
      <c r="X158" s="39"/>
      <c r="Y158" s="39"/>
      <c r="Z158" s="39"/>
      <c r="AA158" s="39"/>
      <c r="AB158" s="39"/>
      <c r="AC158" s="39"/>
      <c r="AD158" s="39"/>
      <c r="AE158" s="39"/>
      <c r="AT158" s="18" t="s">
        <v>145</v>
      </c>
      <c r="AU158" s="18" t="s">
        <v>85</v>
      </c>
    </row>
    <row r="159" s="14" customFormat="1">
      <c r="A159" s="14"/>
      <c r="B159" s="234"/>
      <c r="C159" s="235"/>
      <c r="D159" s="219" t="s">
        <v>147</v>
      </c>
      <c r="E159" s="236" t="s">
        <v>19</v>
      </c>
      <c r="F159" s="237" t="s">
        <v>489</v>
      </c>
      <c r="G159" s="235"/>
      <c r="H159" s="238">
        <v>2.0190000000000001</v>
      </c>
      <c r="I159" s="239"/>
      <c r="J159" s="235"/>
      <c r="K159" s="235"/>
      <c r="L159" s="240"/>
      <c r="M159" s="241"/>
      <c r="N159" s="242"/>
      <c r="O159" s="242"/>
      <c r="P159" s="242"/>
      <c r="Q159" s="242"/>
      <c r="R159" s="242"/>
      <c r="S159" s="242"/>
      <c r="T159" s="243"/>
      <c r="U159" s="14"/>
      <c r="V159" s="14"/>
      <c r="W159" s="14"/>
      <c r="X159" s="14"/>
      <c r="Y159" s="14"/>
      <c r="Z159" s="14"/>
      <c r="AA159" s="14"/>
      <c r="AB159" s="14"/>
      <c r="AC159" s="14"/>
      <c r="AD159" s="14"/>
      <c r="AE159" s="14"/>
      <c r="AT159" s="244" t="s">
        <v>147</v>
      </c>
      <c r="AU159" s="244" t="s">
        <v>85</v>
      </c>
      <c r="AV159" s="14" t="s">
        <v>85</v>
      </c>
      <c r="AW159" s="14" t="s">
        <v>37</v>
      </c>
      <c r="AX159" s="14" t="s">
        <v>75</v>
      </c>
      <c r="AY159" s="244" t="s">
        <v>135</v>
      </c>
    </row>
    <row r="160" s="14" customFormat="1">
      <c r="A160" s="14"/>
      <c r="B160" s="234"/>
      <c r="C160" s="235"/>
      <c r="D160" s="219" t="s">
        <v>147</v>
      </c>
      <c r="E160" s="236" t="s">
        <v>19</v>
      </c>
      <c r="F160" s="237" t="s">
        <v>490</v>
      </c>
      <c r="G160" s="235"/>
      <c r="H160" s="238">
        <v>2.1899999999999999</v>
      </c>
      <c r="I160" s="239"/>
      <c r="J160" s="235"/>
      <c r="K160" s="235"/>
      <c r="L160" s="240"/>
      <c r="M160" s="241"/>
      <c r="N160" s="242"/>
      <c r="O160" s="242"/>
      <c r="P160" s="242"/>
      <c r="Q160" s="242"/>
      <c r="R160" s="242"/>
      <c r="S160" s="242"/>
      <c r="T160" s="243"/>
      <c r="U160" s="14"/>
      <c r="V160" s="14"/>
      <c r="W160" s="14"/>
      <c r="X160" s="14"/>
      <c r="Y160" s="14"/>
      <c r="Z160" s="14"/>
      <c r="AA160" s="14"/>
      <c r="AB160" s="14"/>
      <c r="AC160" s="14"/>
      <c r="AD160" s="14"/>
      <c r="AE160" s="14"/>
      <c r="AT160" s="244" t="s">
        <v>147</v>
      </c>
      <c r="AU160" s="244" t="s">
        <v>85</v>
      </c>
      <c r="AV160" s="14" t="s">
        <v>85</v>
      </c>
      <c r="AW160" s="14" t="s">
        <v>37</v>
      </c>
      <c r="AX160" s="14" t="s">
        <v>75</v>
      </c>
      <c r="AY160" s="244" t="s">
        <v>135</v>
      </c>
    </row>
    <row r="161" s="15" customFormat="1">
      <c r="A161" s="15"/>
      <c r="B161" s="245"/>
      <c r="C161" s="246"/>
      <c r="D161" s="219" t="s">
        <v>147</v>
      </c>
      <c r="E161" s="247" t="s">
        <v>19</v>
      </c>
      <c r="F161" s="248" t="s">
        <v>153</v>
      </c>
      <c r="G161" s="246"/>
      <c r="H161" s="249">
        <v>4.2089999999999996</v>
      </c>
      <c r="I161" s="250"/>
      <c r="J161" s="246"/>
      <c r="K161" s="246"/>
      <c r="L161" s="251"/>
      <c r="M161" s="252"/>
      <c r="N161" s="253"/>
      <c r="O161" s="253"/>
      <c r="P161" s="253"/>
      <c r="Q161" s="253"/>
      <c r="R161" s="253"/>
      <c r="S161" s="253"/>
      <c r="T161" s="254"/>
      <c r="U161" s="15"/>
      <c r="V161" s="15"/>
      <c r="W161" s="15"/>
      <c r="X161" s="15"/>
      <c r="Y161" s="15"/>
      <c r="Z161" s="15"/>
      <c r="AA161" s="15"/>
      <c r="AB161" s="15"/>
      <c r="AC161" s="15"/>
      <c r="AD161" s="15"/>
      <c r="AE161" s="15"/>
      <c r="AT161" s="255" t="s">
        <v>147</v>
      </c>
      <c r="AU161" s="255" t="s">
        <v>85</v>
      </c>
      <c r="AV161" s="15" t="s">
        <v>143</v>
      </c>
      <c r="AW161" s="15" t="s">
        <v>37</v>
      </c>
      <c r="AX161" s="15" t="s">
        <v>83</v>
      </c>
      <c r="AY161" s="255" t="s">
        <v>135</v>
      </c>
    </row>
    <row r="162" s="12" customFormat="1" ht="22.8" customHeight="1">
      <c r="A162" s="12"/>
      <c r="B162" s="190"/>
      <c r="C162" s="191"/>
      <c r="D162" s="192" t="s">
        <v>74</v>
      </c>
      <c r="E162" s="204" t="s">
        <v>143</v>
      </c>
      <c r="F162" s="204" t="s">
        <v>491</v>
      </c>
      <c r="G162" s="191"/>
      <c r="H162" s="191"/>
      <c r="I162" s="194"/>
      <c r="J162" s="205">
        <f>BK162</f>
        <v>0</v>
      </c>
      <c r="K162" s="191"/>
      <c r="L162" s="196"/>
      <c r="M162" s="197"/>
      <c r="N162" s="198"/>
      <c r="O162" s="198"/>
      <c r="P162" s="199">
        <f>SUM(P163:P180)</f>
        <v>0</v>
      </c>
      <c r="Q162" s="198"/>
      <c r="R162" s="199">
        <f>SUM(R163:R180)</f>
        <v>0.29323979999999999</v>
      </c>
      <c r="S162" s="198"/>
      <c r="T162" s="200">
        <f>SUM(T163:T180)</f>
        <v>0</v>
      </c>
      <c r="U162" s="12"/>
      <c r="V162" s="12"/>
      <c r="W162" s="12"/>
      <c r="X162" s="12"/>
      <c r="Y162" s="12"/>
      <c r="Z162" s="12"/>
      <c r="AA162" s="12"/>
      <c r="AB162" s="12"/>
      <c r="AC162" s="12"/>
      <c r="AD162" s="12"/>
      <c r="AE162" s="12"/>
      <c r="AR162" s="201" t="s">
        <v>83</v>
      </c>
      <c r="AT162" s="202" t="s">
        <v>74</v>
      </c>
      <c r="AU162" s="202" t="s">
        <v>83</v>
      </c>
      <c r="AY162" s="201" t="s">
        <v>135</v>
      </c>
      <c r="BK162" s="203">
        <f>SUM(BK163:BK180)</f>
        <v>0</v>
      </c>
    </row>
    <row r="163" s="2" customFormat="1" ht="14.4" customHeight="1">
      <c r="A163" s="39"/>
      <c r="B163" s="40"/>
      <c r="C163" s="206" t="s">
        <v>260</v>
      </c>
      <c r="D163" s="206" t="s">
        <v>138</v>
      </c>
      <c r="E163" s="207" t="s">
        <v>492</v>
      </c>
      <c r="F163" s="208" t="s">
        <v>493</v>
      </c>
      <c r="G163" s="209" t="s">
        <v>204</v>
      </c>
      <c r="H163" s="210">
        <v>0.11700000000000001</v>
      </c>
      <c r="I163" s="211"/>
      <c r="J163" s="212">
        <f>ROUND(I163*H163,2)</f>
        <v>0</v>
      </c>
      <c r="K163" s="208" t="s">
        <v>142</v>
      </c>
      <c r="L163" s="45"/>
      <c r="M163" s="213" t="s">
        <v>19</v>
      </c>
      <c r="N163" s="214" t="s">
        <v>46</v>
      </c>
      <c r="O163" s="85"/>
      <c r="P163" s="215">
        <f>O163*H163</f>
        <v>0</v>
      </c>
      <c r="Q163" s="215">
        <v>2.4533999999999998</v>
      </c>
      <c r="R163" s="215">
        <f>Q163*H163</f>
        <v>0.28704780000000002</v>
      </c>
      <c r="S163" s="215">
        <v>0</v>
      </c>
      <c r="T163" s="216">
        <f>S163*H163</f>
        <v>0</v>
      </c>
      <c r="U163" s="39"/>
      <c r="V163" s="39"/>
      <c r="W163" s="39"/>
      <c r="X163" s="39"/>
      <c r="Y163" s="39"/>
      <c r="Z163" s="39"/>
      <c r="AA163" s="39"/>
      <c r="AB163" s="39"/>
      <c r="AC163" s="39"/>
      <c r="AD163" s="39"/>
      <c r="AE163" s="39"/>
      <c r="AR163" s="217" t="s">
        <v>143</v>
      </c>
      <c r="AT163" s="217" t="s">
        <v>138</v>
      </c>
      <c r="AU163" s="217" t="s">
        <v>85</v>
      </c>
      <c r="AY163" s="18" t="s">
        <v>135</v>
      </c>
      <c r="BE163" s="218">
        <f>IF(N163="základní",J163,0)</f>
        <v>0</v>
      </c>
      <c r="BF163" s="218">
        <f>IF(N163="snížená",J163,0)</f>
        <v>0</v>
      </c>
      <c r="BG163" s="218">
        <f>IF(N163="zákl. přenesená",J163,0)</f>
        <v>0</v>
      </c>
      <c r="BH163" s="218">
        <f>IF(N163="sníž. přenesená",J163,0)</f>
        <v>0</v>
      </c>
      <c r="BI163" s="218">
        <f>IF(N163="nulová",J163,0)</f>
        <v>0</v>
      </c>
      <c r="BJ163" s="18" t="s">
        <v>83</v>
      </c>
      <c r="BK163" s="218">
        <f>ROUND(I163*H163,2)</f>
        <v>0</v>
      </c>
      <c r="BL163" s="18" t="s">
        <v>143</v>
      </c>
      <c r="BM163" s="217" t="s">
        <v>494</v>
      </c>
    </row>
    <row r="164" s="13" customFormat="1">
      <c r="A164" s="13"/>
      <c r="B164" s="224"/>
      <c r="C164" s="225"/>
      <c r="D164" s="219" t="s">
        <v>147</v>
      </c>
      <c r="E164" s="226" t="s">
        <v>19</v>
      </c>
      <c r="F164" s="227" t="s">
        <v>495</v>
      </c>
      <c r="G164" s="225"/>
      <c r="H164" s="226" t="s">
        <v>19</v>
      </c>
      <c r="I164" s="228"/>
      <c r="J164" s="225"/>
      <c r="K164" s="225"/>
      <c r="L164" s="229"/>
      <c r="M164" s="230"/>
      <c r="N164" s="231"/>
      <c r="O164" s="231"/>
      <c r="P164" s="231"/>
      <c r="Q164" s="231"/>
      <c r="R164" s="231"/>
      <c r="S164" s="231"/>
      <c r="T164" s="232"/>
      <c r="U164" s="13"/>
      <c r="V164" s="13"/>
      <c r="W164" s="13"/>
      <c r="X164" s="13"/>
      <c r="Y164" s="13"/>
      <c r="Z164" s="13"/>
      <c r="AA164" s="13"/>
      <c r="AB164" s="13"/>
      <c r="AC164" s="13"/>
      <c r="AD164" s="13"/>
      <c r="AE164" s="13"/>
      <c r="AT164" s="233" t="s">
        <v>147</v>
      </c>
      <c r="AU164" s="233" t="s">
        <v>85</v>
      </c>
      <c r="AV164" s="13" t="s">
        <v>83</v>
      </c>
      <c r="AW164" s="13" t="s">
        <v>37</v>
      </c>
      <c r="AX164" s="13" t="s">
        <v>75</v>
      </c>
      <c r="AY164" s="233" t="s">
        <v>135</v>
      </c>
    </row>
    <row r="165" s="14" customFormat="1">
      <c r="A165" s="14"/>
      <c r="B165" s="234"/>
      <c r="C165" s="235"/>
      <c r="D165" s="219" t="s">
        <v>147</v>
      </c>
      <c r="E165" s="236" t="s">
        <v>19</v>
      </c>
      <c r="F165" s="237" t="s">
        <v>496</v>
      </c>
      <c r="G165" s="235"/>
      <c r="H165" s="238">
        <v>0.034000000000000002</v>
      </c>
      <c r="I165" s="239"/>
      <c r="J165" s="235"/>
      <c r="K165" s="235"/>
      <c r="L165" s="240"/>
      <c r="M165" s="241"/>
      <c r="N165" s="242"/>
      <c r="O165" s="242"/>
      <c r="P165" s="242"/>
      <c r="Q165" s="242"/>
      <c r="R165" s="242"/>
      <c r="S165" s="242"/>
      <c r="T165" s="243"/>
      <c r="U165" s="14"/>
      <c r="V165" s="14"/>
      <c r="W165" s="14"/>
      <c r="X165" s="14"/>
      <c r="Y165" s="14"/>
      <c r="Z165" s="14"/>
      <c r="AA165" s="14"/>
      <c r="AB165" s="14"/>
      <c r="AC165" s="14"/>
      <c r="AD165" s="14"/>
      <c r="AE165" s="14"/>
      <c r="AT165" s="244" t="s">
        <v>147</v>
      </c>
      <c r="AU165" s="244" t="s">
        <v>85</v>
      </c>
      <c r="AV165" s="14" t="s">
        <v>85</v>
      </c>
      <c r="AW165" s="14" t="s">
        <v>37</v>
      </c>
      <c r="AX165" s="14" t="s">
        <v>75</v>
      </c>
      <c r="AY165" s="244" t="s">
        <v>135</v>
      </c>
    </row>
    <row r="166" s="14" customFormat="1">
      <c r="A166" s="14"/>
      <c r="B166" s="234"/>
      <c r="C166" s="235"/>
      <c r="D166" s="219" t="s">
        <v>147</v>
      </c>
      <c r="E166" s="236" t="s">
        <v>19</v>
      </c>
      <c r="F166" s="237" t="s">
        <v>497</v>
      </c>
      <c r="G166" s="235"/>
      <c r="H166" s="238">
        <v>0.023</v>
      </c>
      <c r="I166" s="239"/>
      <c r="J166" s="235"/>
      <c r="K166" s="235"/>
      <c r="L166" s="240"/>
      <c r="M166" s="241"/>
      <c r="N166" s="242"/>
      <c r="O166" s="242"/>
      <c r="P166" s="242"/>
      <c r="Q166" s="242"/>
      <c r="R166" s="242"/>
      <c r="S166" s="242"/>
      <c r="T166" s="243"/>
      <c r="U166" s="14"/>
      <c r="V166" s="14"/>
      <c r="W166" s="14"/>
      <c r="X166" s="14"/>
      <c r="Y166" s="14"/>
      <c r="Z166" s="14"/>
      <c r="AA166" s="14"/>
      <c r="AB166" s="14"/>
      <c r="AC166" s="14"/>
      <c r="AD166" s="14"/>
      <c r="AE166" s="14"/>
      <c r="AT166" s="244" t="s">
        <v>147</v>
      </c>
      <c r="AU166" s="244" t="s">
        <v>85</v>
      </c>
      <c r="AV166" s="14" t="s">
        <v>85</v>
      </c>
      <c r="AW166" s="14" t="s">
        <v>37</v>
      </c>
      <c r="AX166" s="14" t="s">
        <v>75</v>
      </c>
      <c r="AY166" s="244" t="s">
        <v>135</v>
      </c>
    </row>
    <row r="167" s="14" customFormat="1">
      <c r="A167" s="14"/>
      <c r="B167" s="234"/>
      <c r="C167" s="235"/>
      <c r="D167" s="219" t="s">
        <v>147</v>
      </c>
      <c r="E167" s="236" t="s">
        <v>19</v>
      </c>
      <c r="F167" s="237" t="s">
        <v>498</v>
      </c>
      <c r="G167" s="235"/>
      <c r="H167" s="238">
        <v>0.059999999999999998</v>
      </c>
      <c r="I167" s="239"/>
      <c r="J167" s="235"/>
      <c r="K167" s="235"/>
      <c r="L167" s="240"/>
      <c r="M167" s="241"/>
      <c r="N167" s="242"/>
      <c r="O167" s="242"/>
      <c r="P167" s="242"/>
      <c r="Q167" s="242"/>
      <c r="R167" s="242"/>
      <c r="S167" s="242"/>
      <c r="T167" s="243"/>
      <c r="U167" s="14"/>
      <c r="V167" s="14"/>
      <c r="W167" s="14"/>
      <c r="X167" s="14"/>
      <c r="Y167" s="14"/>
      <c r="Z167" s="14"/>
      <c r="AA167" s="14"/>
      <c r="AB167" s="14"/>
      <c r="AC167" s="14"/>
      <c r="AD167" s="14"/>
      <c r="AE167" s="14"/>
      <c r="AT167" s="244" t="s">
        <v>147</v>
      </c>
      <c r="AU167" s="244" t="s">
        <v>85</v>
      </c>
      <c r="AV167" s="14" t="s">
        <v>85</v>
      </c>
      <c r="AW167" s="14" t="s">
        <v>37</v>
      </c>
      <c r="AX167" s="14" t="s">
        <v>75</v>
      </c>
      <c r="AY167" s="244" t="s">
        <v>135</v>
      </c>
    </row>
    <row r="168" s="15" customFormat="1">
      <c r="A168" s="15"/>
      <c r="B168" s="245"/>
      <c r="C168" s="246"/>
      <c r="D168" s="219" t="s">
        <v>147</v>
      </c>
      <c r="E168" s="247" t="s">
        <v>19</v>
      </c>
      <c r="F168" s="248" t="s">
        <v>153</v>
      </c>
      <c r="G168" s="246"/>
      <c r="H168" s="249">
        <v>0.11700000000000001</v>
      </c>
      <c r="I168" s="250"/>
      <c r="J168" s="246"/>
      <c r="K168" s="246"/>
      <c r="L168" s="251"/>
      <c r="M168" s="252"/>
      <c r="N168" s="253"/>
      <c r="O168" s="253"/>
      <c r="P168" s="253"/>
      <c r="Q168" s="253"/>
      <c r="R168" s="253"/>
      <c r="S168" s="253"/>
      <c r="T168" s="254"/>
      <c r="U168" s="15"/>
      <c r="V168" s="15"/>
      <c r="W168" s="15"/>
      <c r="X168" s="15"/>
      <c r="Y168" s="15"/>
      <c r="Z168" s="15"/>
      <c r="AA168" s="15"/>
      <c r="AB168" s="15"/>
      <c r="AC168" s="15"/>
      <c r="AD168" s="15"/>
      <c r="AE168" s="15"/>
      <c r="AT168" s="255" t="s">
        <v>147</v>
      </c>
      <c r="AU168" s="255" t="s">
        <v>85</v>
      </c>
      <c r="AV168" s="15" t="s">
        <v>143</v>
      </c>
      <c r="AW168" s="15" t="s">
        <v>37</v>
      </c>
      <c r="AX168" s="15" t="s">
        <v>83</v>
      </c>
      <c r="AY168" s="255" t="s">
        <v>135</v>
      </c>
    </row>
    <row r="169" s="2" customFormat="1" ht="14.4" customHeight="1">
      <c r="A169" s="39"/>
      <c r="B169" s="40"/>
      <c r="C169" s="206" t="s">
        <v>499</v>
      </c>
      <c r="D169" s="206" t="s">
        <v>138</v>
      </c>
      <c r="E169" s="207" t="s">
        <v>500</v>
      </c>
      <c r="F169" s="208" t="s">
        <v>501</v>
      </c>
      <c r="G169" s="209" t="s">
        <v>141</v>
      </c>
      <c r="H169" s="210">
        <v>1.075</v>
      </c>
      <c r="I169" s="211"/>
      <c r="J169" s="212">
        <f>ROUND(I169*H169,2)</f>
        <v>0</v>
      </c>
      <c r="K169" s="208" t="s">
        <v>142</v>
      </c>
      <c r="L169" s="45"/>
      <c r="M169" s="213" t="s">
        <v>19</v>
      </c>
      <c r="N169" s="214" t="s">
        <v>46</v>
      </c>
      <c r="O169" s="85"/>
      <c r="P169" s="215">
        <f>O169*H169</f>
        <v>0</v>
      </c>
      <c r="Q169" s="215">
        <v>0.0057600000000000004</v>
      </c>
      <c r="R169" s="215">
        <f>Q169*H169</f>
        <v>0.0061920000000000005</v>
      </c>
      <c r="S169" s="215">
        <v>0</v>
      </c>
      <c r="T169" s="216">
        <f>S169*H169</f>
        <v>0</v>
      </c>
      <c r="U169" s="39"/>
      <c r="V169" s="39"/>
      <c r="W169" s="39"/>
      <c r="X169" s="39"/>
      <c r="Y169" s="39"/>
      <c r="Z169" s="39"/>
      <c r="AA169" s="39"/>
      <c r="AB169" s="39"/>
      <c r="AC169" s="39"/>
      <c r="AD169" s="39"/>
      <c r="AE169" s="39"/>
      <c r="AR169" s="217" t="s">
        <v>143</v>
      </c>
      <c r="AT169" s="217" t="s">
        <v>138</v>
      </c>
      <c r="AU169" s="217" t="s">
        <v>85</v>
      </c>
      <c r="AY169" s="18" t="s">
        <v>135</v>
      </c>
      <c r="BE169" s="218">
        <f>IF(N169="základní",J169,0)</f>
        <v>0</v>
      </c>
      <c r="BF169" s="218">
        <f>IF(N169="snížená",J169,0)</f>
        <v>0</v>
      </c>
      <c r="BG169" s="218">
        <f>IF(N169="zákl. přenesená",J169,0)</f>
        <v>0</v>
      </c>
      <c r="BH169" s="218">
        <f>IF(N169="sníž. přenesená",J169,0)</f>
        <v>0</v>
      </c>
      <c r="BI169" s="218">
        <f>IF(N169="nulová",J169,0)</f>
        <v>0</v>
      </c>
      <c r="BJ169" s="18" t="s">
        <v>83</v>
      </c>
      <c r="BK169" s="218">
        <f>ROUND(I169*H169,2)</f>
        <v>0</v>
      </c>
      <c r="BL169" s="18" t="s">
        <v>143</v>
      </c>
      <c r="BM169" s="217" t="s">
        <v>502</v>
      </c>
    </row>
    <row r="170" s="13" customFormat="1">
      <c r="A170" s="13"/>
      <c r="B170" s="224"/>
      <c r="C170" s="225"/>
      <c r="D170" s="219" t="s">
        <v>147</v>
      </c>
      <c r="E170" s="226" t="s">
        <v>19</v>
      </c>
      <c r="F170" s="227" t="s">
        <v>495</v>
      </c>
      <c r="G170" s="225"/>
      <c r="H170" s="226" t="s">
        <v>19</v>
      </c>
      <c r="I170" s="228"/>
      <c r="J170" s="225"/>
      <c r="K170" s="225"/>
      <c r="L170" s="229"/>
      <c r="M170" s="230"/>
      <c r="N170" s="231"/>
      <c r="O170" s="231"/>
      <c r="P170" s="231"/>
      <c r="Q170" s="231"/>
      <c r="R170" s="231"/>
      <c r="S170" s="231"/>
      <c r="T170" s="232"/>
      <c r="U170" s="13"/>
      <c r="V170" s="13"/>
      <c r="W170" s="13"/>
      <c r="X170" s="13"/>
      <c r="Y170" s="13"/>
      <c r="Z170" s="13"/>
      <c r="AA170" s="13"/>
      <c r="AB170" s="13"/>
      <c r="AC170" s="13"/>
      <c r="AD170" s="13"/>
      <c r="AE170" s="13"/>
      <c r="AT170" s="233" t="s">
        <v>147</v>
      </c>
      <c r="AU170" s="233" t="s">
        <v>85</v>
      </c>
      <c r="AV170" s="13" t="s">
        <v>83</v>
      </c>
      <c r="AW170" s="13" t="s">
        <v>37</v>
      </c>
      <c r="AX170" s="13" t="s">
        <v>75</v>
      </c>
      <c r="AY170" s="233" t="s">
        <v>135</v>
      </c>
    </row>
    <row r="171" s="14" customFormat="1">
      <c r="A171" s="14"/>
      <c r="B171" s="234"/>
      <c r="C171" s="235"/>
      <c r="D171" s="219" t="s">
        <v>147</v>
      </c>
      <c r="E171" s="236" t="s">
        <v>19</v>
      </c>
      <c r="F171" s="237" t="s">
        <v>503</v>
      </c>
      <c r="G171" s="235"/>
      <c r="H171" s="238">
        <v>0.40500000000000003</v>
      </c>
      <c r="I171" s="239"/>
      <c r="J171" s="235"/>
      <c r="K171" s="235"/>
      <c r="L171" s="240"/>
      <c r="M171" s="241"/>
      <c r="N171" s="242"/>
      <c r="O171" s="242"/>
      <c r="P171" s="242"/>
      <c r="Q171" s="242"/>
      <c r="R171" s="242"/>
      <c r="S171" s="242"/>
      <c r="T171" s="243"/>
      <c r="U171" s="14"/>
      <c r="V171" s="14"/>
      <c r="W171" s="14"/>
      <c r="X171" s="14"/>
      <c r="Y171" s="14"/>
      <c r="Z171" s="14"/>
      <c r="AA171" s="14"/>
      <c r="AB171" s="14"/>
      <c r="AC171" s="14"/>
      <c r="AD171" s="14"/>
      <c r="AE171" s="14"/>
      <c r="AT171" s="244" t="s">
        <v>147</v>
      </c>
      <c r="AU171" s="244" t="s">
        <v>85</v>
      </c>
      <c r="AV171" s="14" t="s">
        <v>85</v>
      </c>
      <c r="AW171" s="14" t="s">
        <v>37</v>
      </c>
      <c r="AX171" s="14" t="s">
        <v>75</v>
      </c>
      <c r="AY171" s="244" t="s">
        <v>135</v>
      </c>
    </row>
    <row r="172" s="14" customFormat="1">
      <c r="A172" s="14"/>
      <c r="B172" s="234"/>
      <c r="C172" s="235"/>
      <c r="D172" s="219" t="s">
        <v>147</v>
      </c>
      <c r="E172" s="236" t="s">
        <v>19</v>
      </c>
      <c r="F172" s="237" t="s">
        <v>504</v>
      </c>
      <c r="G172" s="235"/>
      <c r="H172" s="238">
        <v>0.27000000000000002</v>
      </c>
      <c r="I172" s="239"/>
      <c r="J172" s="235"/>
      <c r="K172" s="235"/>
      <c r="L172" s="240"/>
      <c r="M172" s="241"/>
      <c r="N172" s="242"/>
      <c r="O172" s="242"/>
      <c r="P172" s="242"/>
      <c r="Q172" s="242"/>
      <c r="R172" s="242"/>
      <c r="S172" s="242"/>
      <c r="T172" s="243"/>
      <c r="U172" s="14"/>
      <c r="V172" s="14"/>
      <c r="W172" s="14"/>
      <c r="X172" s="14"/>
      <c r="Y172" s="14"/>
      <c r="Z172" s="14"/>
      <c r="AA172" s="14"/>
      <c r="AB172" s="14"/>
      <c r="AC172" s="14"/>
      <c r="AD172" s="14"/>
      <c r="AE172" s="14"/>
      <c r="AT172" s="244" t="s">
        <v>147</v>
      </c>
      <c r="AU172" s="244" t="s">
        <v>85</v>
      </c>
      <c r="AV172" s="14" t="s">
        <v>85</v>
      </c>
      <c r="AW172" s="14" t="s">
        <v>37</v>
      </c>
      <c r="AX172" s="14" t="s">
        <v>75</v>
      </c>
      <c r="AY172" s="244" t="s">
        <v>135</v>
      </c>
    </row>
    <row r="173" s="14" customFormat="1">
      <c r="A173" s="14"/>
      <c r="B173" s="234"/>
      <c r="C173" s="235"/>
      <c r="D173" s="219" t="s">
        <v>147</v>
      </c>
      <c r="E173" s="236" t="s">
        <v>19</v>
      </c>
      <c r="F173" s="237" t="s">
        <v>505</v>
      </c>
      <c r="G173" s="235"/>
      <c r="H173" s="238">
        <v>0.40000000000000002</v>
      </c>
      <c r="I173" s="239"/>
      <c r="J173" s="235"/>
      <c r="K173" s="235"/>
      <c r="L173" s="240"/>
      <c r="M173" s="241"/>
      <c r="N173" s="242"/>
      <c r="O173" s="242"/>
      <c r="P173" s="242"/>
      <c r="Q173" s="242"/>
      <c r="R173" s="242"/>
      <c r="S173" s="242"/>
      <c r="T173" s="243"/>
      <c r="U173" s="14"/>
      <c r="V173" s="14"/>
      <c r="W173" s="14"/>
      <c r="X173" s="14"/>
      <c r="Y173" s="14"/>
      <c r="Z173" s="14"/>
      <c r="AA173" s="14"/>
      <c r="AB173" s="14"/>
      <c r="AC173" s="14"/>
      <c r="AD173" s="14"/>
      <c r="AE173" s="14"/>
      <c r="AT173" s="244" t="s">
        <v>147</v>
      </c>
      <c r="AU173" s="244" t="s">
        <v>85</v>
      </c>
      <c r="AV173" s="14" t="s">
        <v>85</v>
      </c>
      <c r="AW173" s="14" t="s">
        <v>37</v>
      </c>
      <c r="AX173" s="14" t="s">
        <v>75</v>
      </c>
      <c r="AY173" s="244" t="s">
        <v>135</v>
      </c>
    </row>
    <row r="174" s="15" customFormat="1">
      <c r="A174" s="15"/>
      <c r="B174" s="245"/>
      <c r="C174" s="246"/>
      <c r="D174" s="219" t="s">
        <v>147</v>
      </c>
      <c r="E174" s="247" t="s">
        <v>19</v>
      </c>
      <c r="F174" s="248" t="s">
        <v>153</v>
      </c>
      <c r="G174" s="246"/>
      <c r="H174" s="249">
        <v>1.075</v>
      </c>
      <c r="I174" s="250"/>
      <c r="J174" s="246"/>
      <c r="K174" s="246"/>
      <c r="L174" s="251"/>
      <c r="M174" s="252"/>
      <c r="N174" s="253"/>
      <c r="O174" s="253"/>
      <c r="P174" s="253"/>
      <c r="Q174" s="253"/>
      <c r="R174" s="253"/>
      <c r="S174" s="253"/>
      <c r="T174" s="254"/>
      <c r="U174" s="15"/>
      <c r="V174" s="15"/>
      <c r="W174" s="15"/>
      <c r="X174" s="15"/>
      <c r="Y174" s="15"/>
      <c r="Z174" s="15"/>
      <c r="AA174" s="15"/>
      <c r="AB174" s="15"/>
      <c r="AC174" s="15"/>
      <c r="AD174" s="15"/>
      <c r="AE174" s="15"/>
      <c r="AT174" s="255" t="s">
        <v>147</v>
      </c>
      <c r="AU174" s="255" t="s">
        <v>85</v>
      </c>
      <c r="AV174" s="15" t="s">
        <v>143</v>
      </c>
      <c r="AW174" s="15" t="s">
        <v>37</v>
      </c>
      <c r="AX174" s="15" t="s">
        <v>83</v>
      </c>
      <c r="AY174" s="255" t="s">
        <v>135</v>
      </c>
    </row>
    <row r="175" s="2" customFormat="1" ht="14.4" customHeight="1">
      <c r="A175" s="39"/>
      <c r="B175" s="40"/>
      <c r="C175" s="206" t="s">
        <v>268</v>
      </c>
      <c r="D175" s="206" t="s">
        <v>138</v>
      </c>
      <c r="E175" s="207" t="s">
        <v>506</v>
      </c>
      <c r="F175" s="208" t="s">
        <v>507</v>
      </c>
      <c r="G175" s="209" t="s">
        <v>141</v>
      </c>
      <c r="H175" s="210">
        <v>1.075</v>
      </c>
      <c r="I175" s="211"/>
      <c r="J175" s="212">
        <f>ROUND(I175*H175,2)</f>
        <v>0</v>
      </c>
      <c r="K175" s="208" t="s">
        <v>142</v>
      </c>
      <c r="L175" s="45"/>
      <c r="M175" s="213" t="s">
        <v>19</v>
      </c>
      <c r="N175" s="214" t="s">
        <v>46</v>
      </c>
      <c r="O175" s="85"/>
      <c r="P175" s="215">
        <f>O175*H175</f>
        <v>0</v>
      </c>
      <c r="Q175" s="215">
        <v>0</v>
      </c>
      <c r="R175" s="215">
        <f>Q175*H175</f>
        <v>0</v>
      </c>
      <c r="S175" s="215">
        <v>0</v>
      </c>
      <c r="T175" s="216">
        <f>S175*H175</f>
        <v>0</v>
      </c>
      <c r="U175" s="39"/>
      <c r="V175" s="39"/>
      <c r="W175" s="39"/>
      <c r="X175" s="39"/>
      <c r="Y175" s="39"/>
      <c r="Z175" s="39"/>
      <c r="AA175" s="39"/>
      <c r="AB175" s="39"/>
      <c r="AC175" s="39"/>
      <c r="AD175" s="39"/>
      <c r="AE175" s="39"/>
      <c r="AR175" s="217" t="s">
        <v>143</v>
      </c>
      <c r="AT175" s="217" t="s">
        <v>138</v>
      </c>
      <c r="AU175" s="217" t="s">
        <v>85</v>
      </c>
      <c r="AY175" s="18" t="s">
        <v>135</v>
      </c>
      <c r="BE175" s="218">
        <f>IF(N175="základní",J175,0)</f>
        <v>0</v>
      </c>
      <c r="BF175" s="218">
        <f>IF(N175="snížená",J175,0)</f>
        <v>0</v>
      </c>
      <c r="BG175" s="218">
        <f>IF(N175="zákl. přenesená",J175,0)</f>
        <v>0</v>
      </c>
      <c r="BH175" s="218">
        <f>IF(N175="sníž. přenesená",J175,0)</f>
        <v>0</v>
      </c>
      <c r="BI175" s="218">
        <f>IF(N175="nulová",J175,0)</f>
        <v>0</v>
      </c>
      <c r="BJ175" s="18" t="s">
        <v>83</v>
      </c>
      <c r="BK175" s="218">
        <f>ROUND(I175*H175,2)</f>
        <v>0</v>
      </c>
      <c r="BL175" s="18" t="s">
        <v>143</v>
      </c>
      <c r="BM175" s="217" t="s">
        <v>508</v>
      </c>
    </row>
    <row r="176" s="13" customFormat="1">
      <c r="A176" s="13"/>
      <c r="B176" s="224"/>
      <c r="C176" s="225"/>
      <c r="D176" s="219" t="s">
        <v>147</v>
      </c>
      <c r="E176" s="226" t="s">
        <v>19</v>
      </c>
      <c r="F176" s="227" t="s">
        <v>495</v>
      </c>
      <c r="G176" s="225"/>
      <c r="H176" s="226" t="s">
        <v>19</v>
      </c>
      <c r="I176" s="228"/>
      <c r="J176" s="225"/>
      <c r="K176" s="225"/>
      <c r="L176" s="229"/>
      <c r="M176" s="230"/>
      <c r="N176" s="231"/>
      <c r="O176" s="231"/>
      <c r="P176" s="231"/>
      <c r="Q176" s="231"/>
      <c r="R176" s="231"/>
      <c r="S176" s="231"/>
      <c r="T176" s="232"/>
      <c r="U176" s="13"/>
      <c r="V176" s="13"/>
      <c r="W176" s="13"/>
      <c r="X176" s="13"/>
      <c r="Y176" s="13"/>
      <c r="Z176" s="13"/>
      <c r="AA176" s="13"/>
      <c r="AB176" s="13"/>
      <c r="AC176" s="13"/>
      <c r="AD176" s="13"/>
      <c r="AE176" s="13"/>
      <c r="AT176" s="233" t="s">
        <v>147</v>
      </c>
      <c r="AU176" s="233" t="s">
        <v>85</v>
      </c>
      <c r="AV176" s="13" t="s">
        <v>83</v>
      </c>
      <c r="AW176" s="13" t="s">
        <v>37</v>
      </c>
      <c r="AX176" s="13" t="s">
        <v>75</v>
      </c>
      <c r="AY176" s="233" t="s">
        <v>135</v>
      </c>
    </row>
    <row r="177" s="14" customFormat="1">
      <c r="A177" s="14"/>
      <c r="B177" s="234"/>
      <c r="C177" s="235"/>
      <c r="D177" s="219" t="s">
        <v>147</v>
      </c>
      <c r="E177" s="236" t="s">
        <v>19</v>
      </c>
      <c r="F177" s="237" t="s">
        <v>503</v>
      </c>
      <c r="G177" s="235"/>
      <c r="H177" s="238">
        <v>0.40500000000000003</v>
      </c>
      <c r="I177" s="239"/>
      <c r="J177" s="235"/>
      <c r="K177" s="235"/>
      <c r="L177" s="240"/>
      <c r="M177" s="241"/>
      <c r="N177" s="242"/>
      <c r="O177" s="242"/>
      <c r="P177" s="242"/>
      <c r="Q177" s="242"/>
      <c r="R177" s="242"/>
      <c r="S177" s="242"/>
      <c r="T177" s="243"/>
      <c r="U177" s="14"/>
      <c r="V177" s="14"/>
      <c r="W177" s="14"/>
      <c r="X177" s="14"/>
      <c r="Y177" s="14"/>
      <c r="Z177" s="14"/>
      <c r="AA177" s="14"/>
      <c r="AB177" s="14"/>
      <c r="AC177" s="14"/>
      <c r="AD177" s="14"/>
      <c r="AE177" s="14"/>
      <c r="AT177" s="244" t="s">
        <v>147</v>
      </c>
      <c r="AU177" s="244" t="s">
        <v>85</v>
      </c>
      <c r="AV177" s="14" t="s">
        <v>85</v>
      </c>
      <c r="AW177" s="14" t="s">
        <v>37</v>
      </c>
      <c r="AX177" s="14" t="s">
        <v>75</v>
      </c>
      <c r="AY177" s="244" t="s">
        <v>135</v>
      </c>
    </row>
    <row r="178" s="14" customFormat="1">
      <c r="A178" s="14"/>
      <c r="B178" s="234"/>
      <c r="C178" s="235"/>
      <c r="D178" s="219" t="s">
        <v>147</v>
      </c>
      <c r="E178" s="236" t="s">
        <v>19</v>
      </c>
      <c r="F178" s="237" t="s">
        <v>504</v>
      </c>
      <c r="G178" s="235"/>
      <c r="H178" s="238">
        <v>0.27000000000000002</v>
      </c>
      <c r="I178" s="239"/>
      <c r="J178" s="235"/>
      <c r="K178" s="235"/>
      <c r="L178" s="240"/>
      <c r="M178" s="241"/>
      <c r="N178" s="242"/>
      <c r="O178" s="242"/>
      <c r="P178" s="242"/>
      <c r="Q178" s="242"/>
      <c r="R178" s="242"/>
      <c r="S178" s="242"/>
      <c r="T178" s="243"/>
      <c r="U178" s="14"/>
      <c r="V178" s="14"/>
      <c r="W178" s="14"/>
      <c r="X178" s="14"/>
      <c r="Y178" s="14"/>
      <c r="Z178" s="14"/>
      <c r="AA178" s="14"/>
      <c r="AB178" s="14"/>
      <c r="AC178" s="14"/>
      <c r="AD178" s="14"/>
      <c r="AE178" s="14"/>
      <c r="AT178" s="244" t="s">
        <v>147</v>
      </c>
      <c r="AU178" s="244" t="s">
        <v>85</v>
      </c>
      <c r="AV178" s="14" t="s">
        <v>85</v>
      </c>
      <c r="AW178" s="14" t="s">
        <v>37</v>
      </c>
      <c r="AX178" s="14" t="s">
        <v>75</v>
      </c>
      <c r="AY178" s="244" t="s">
        <v>135</v>
      </c>
    </row>
    <row r="179" s="14" customFormat="1">
      <c r="A179" s="14"/>
      <c r="B179" s="234"/>
      <c r="C179" s="235"/>
      <c r="D179" s="219" t="s">
        <v>147</v>
      </c>
      <c r="E179" s="236" t="s">
        <v>19</v>
      </c>
      <c r="F179" s="237" t="s">
        <v>505</v>
      </c>
      <c r="G179" s="235"/>
      <c r="H179" s="238">
        <v>0.40000000000000002</v>
      </c>
      <c r="I179" s="239"/>
      <c r="J179" s="235"/>
      <c r="K179" s="235"/>
      <c r="L179" s="240"/>
      <c r="M179" s="241"/>
      <c r="N179" s="242"/>
      <c r="O179" s="242"/>
      <c r="P179" s="242"/>
      <c r="Q179" s="242"/>
      <c r="R179" s="242"/>
      <c r="S179" s="242"/>
      <c r="T179" s="243"/>
      <c r="U179" s="14"/>
      <c r="V179" s="14"/>
      <c r="W179" s="14"/>
      <c r="X179" s="14"/>
      <c r="Y179" s="14"/>
      <c r="Z179" s="14"/>
      <c r="AA179" s="14"/>
      <c r="AB179" s="14"/>
      <c r="AC179" s="14"/>
      <c r="AD179" s="14"/>
      <c r="AE179" s="14"/>
      <c r="AT179" s="244" t="s">
        <v>147</v>
      </c>
      <c r="AU179" s="244" t="s">
        <v>85</v>
      </c>
      <c r="AV179" s="14" t="s">
        <v>85</v>
      </c>
      <c r="AW179" s="14" t="s">
        <v>37</v>
      </c>
      <c r="AX179" s="14" t="s">
        <v>75</v>
      </c>
      <c r="AY179" s="244" t="s">
        <v>135</v>
      </c>
    </row>
    <row r="180" s="15" customFormat="1">
      <c r="A180" s="15"/>
      <c r="B180" s="245"/>
      <c r="C180" s="246"/>
      <c r="D180" s="219" t="s">
        <v>147</v>
      </c>
      <c r="E180" s="247" t="s">
        <v>19</v>
      </c>
      <c r="F180" s="248" t="s">
        <v>153</v>
      </c>
      <c r="G180" s="246"/>
      <c r="H180" s="249">
        <v>1.075</v>
      </c>
      <c r="I180" s="250"/>
      <c r="J180" s="246"/>
      <c r="K180" s="246"/>
      <c r="L180" s="251"/>
      <c r="M180" s="252"/>
      <c r="N180" s="253"/>
      <c r="O180" s="253"/>
      <c r="P180" s="253"/>
      <c r="Q180" s="253"/>
      <c r="R180" s="253"/>
      <c r="S180" s="253"/>
      <c r="T180" s="254"/>
      <c r="U180" s="15"/>
      <c r="V180" s="15"/>
      <c r="W180" s="15"/>
      <c r="X180" s="15"/>
      <c r="Y180" s="15"/>
      <c r="Z180" s="15"/>
      <c r="AA180" s="15"/>
      <c r="AB180" s="15"/>
      <c r="AC180" s="15"/>
      <c r="AD180" s="15"/>
      <c r="AE180" s="15"/>
      <c r="AT180" s="255" t="s">
        <v>147</v>
      </c>
      <c r="AU180" s="255" t="s">
        <v>85</v>
      </c>
      <c r="AV180" s="15" t="s">
        <v>143</v>
      </c>
      <c r="AW180" s="15" t="s">
        <v>37</v>
      </c>
      <c r="AX180" s="15" t="s">
        <v>83</v>
      </c>
      <c r="AY180" s="255" t="s">
        <v>135</v>
      </c>
    </row>
    <row r="181" s="12" customFormat="1" ht="22.8" customHeight="1">
      <c r="A181" s="12"/>
      <c r="B181" s="190"/>
      <c r="C181" s="191"/>
      <c r="D181" s="192" t="s">
        <v>74</v>
      </c>
      <c r="E181" s="204" t="s">
        <v>188</v>
      </c>
      <c r="F181" s="204" t="s">
        <v>509</v>
      </c>
      <c r="G181" s="191"/>
      <c r="H181" s="191"/>
      <c r="I181" s="194"/>
      <c r="J181" s="205">
        <f>BK181</f>
        <v>0</v>
      </c>
      <c r="K181" s="191"/>
      <c r="L181" s="196"/>
      <c r="M181" s="197"/>
      <c r="N181" s="198"/>
      <c r="O181" s="198"/>
      <c r="P181" s="199">
        <f>SUM(P182:P308)</f>
        <v>0</v>
      </c>
      <c r="Q181" s="198"/>
      <c r="R181" s="199">
        <f>SUM(R182:R308)</f>
        <v>32.084903909999987</v>
      </c>
      <c r="S181" s="198"/>
      <c r="T181" s="200">
        <f>SUM(T182:T308)</f>
        <v>0</v>
      </c>
      <c r="U181" s="12"/>
      <c r="V181" s="12"/>
      <c r="W181" s="12"/>
      <c r="X181" s="12"/>
      <c r="Y181" s="12"/>
      <c r="Z181" s="12"/>
      <c r="AA181" s="12"/>
      <c r="AB181" s="12"/>
      <c r="AC181" s="12"/>
      <c r="AD181" s="12"/>
      <c r="AE181" s="12"/>
      <c r="AR181" s="201" t="s">
        <v>83</v>
      </c>
      <c r="AT181" s="202" t="s">
        <v>74</v>
      </c>
      <c r="AU181" s="202" t="s">
        <v>83</v>
      </c>
      <c r="AY181" s="201" t="s">
        <v>135</v>
      </c>
      <c r="BK181" s="203">
        <f>SUM(BK182:BK308)</f>
        <v>0</v>
      </c>
    </row>
    <row r="182" s="2" customFormat="1" ht="14.4" customHeight="1">
      <c r="A182" s="39"/>
      <c r="B182" s="40"/>
      <c r="C182" s="206" t="s">
        <v>274</v>
      </c>
      <c r="D182" s="206" t="s">
        <v>138</v>
      </c>
      <c r="E182" s="207" t="s">
        <v>510</v>
      </c>
      <c r="F182" s="208" t="s">
        <v>511</v>
      </c>
      <c r="G182" s="209" t="s">
        <v>141</v>
      </c>
      <c r="H182" s="210">
        <v>280.33999999999997</v>
      </c>
      <c r="I182" s="211"/>
      <c r="J182" s="212">
        <f>ROUND(I182*H182,2)</f>
        <v>0</v>
      </c>
      <c r="K182" s="208" t="s">
        <v>142</v>
      </c>
      <c r="L182" s="45"/>
      <c r="M182" s="213" t="s">
        <v>19</v>
      </c>
      <c r="N182" s="214" t="s">
        <v>46</v>
      </c>
      <c r="O182" s="85"/>
      <c r="P182" s="215">
        <f>O182*H182</f>
        <v>0</v>
      </c>
      <c r="Q182" s="215">
        <v>0.00025999999999999998</v>
      </c>
      <c r="R182" s="215">
        <f>Q182*H182</f>
        <v>0.072888399999999992</v>
      </c>
      <c r="S182" s="215">
        <v>0</v>
      </c>
      <c r="T182" s="216">
        <f>S182*H182</f>
        <v>0</v>
      </c>
      <c r="U182" s="39"/>
      <c r="V182" s="39"/>
      <c r="W182" s="39"/>
      <c r="X182" s="39"/>
      <c r="Y182" s="39"/>
      <c r="Z182" s="39"/>
      <c r="AA182" s="39"/>
      <c r="AB182" s="39"/>
      <c r="AC182" s="39"/>
      <c r="AD182" s="39"/>
      <c r="AE182" s="39"/>
      <c r="AR182" s="217" t="s">
        <v>143</v>
      </c>
      <c r="AT182" s="217" t="s">
        <v>138</v>
      </c>
      <c r="AU182" s="217" t="s">
        <v>85</v>
      </c>
      <c r="AY182" s="18" t="s">
        <v>135</v>
      </c>
      <c r="BE182" s="218">
        <f>IF(N182="základní",J182,0)</f>
        <v>0</v>
      </c>
      <c r="BF182" s="218">
        <f>IF(N182="snížená",J182,0)</f>
        <v>0</v>
      </c>
      <c r="BG182" s="218">
        <f>IF(N182="zákl. přenesená",J182,0)</f>
        <v>0</v>
      </c>
      <c r="BH182" s="218">
        <f>IF(N182="sníž. přenesená",J182,0)</f>
        <v>0</v>
      </c>
      <c r="BI182" s="218">
        <f>IF(N182="nulová",J182,0)</f>
        <v>0</v>
      </c>
      <c r="BJ182" s="18" t="s">
        <v>83</v>
      </c>
      <c r="BK182" s="218">
        <f>ROUND(I182*H182,2)</f>
        <v>0</v>
      </c>
      <c r="BL182" s="18" t="s">
        <v>143</v>
      </c>
      <c r="BM182" s="217" t="s">
        <v>512</v>
      </c>
    </row>
    <row r="183" s="13" customFormat="1">
      <c r="A183" s="13"/>
      <c r="B183" s="224"/>
      <c r="C183" s="225"/>
      <c r="D183" s="219" t="s">
        <v>147</v>
      </c>
      <c r="E183" s="226" t="s">
        <v>19</v>
      </c>
      <c r="F183" s="227" t="s">
        <v>513</v>
      </c>
      <c r="G183" s="225"/>
      <c r="H183" s="226" t="s">
        <v>19</v>
      </c>
      <c r="I183" s="228"/>
      <c r="J183" s="225"/>
      <c r="K183" s="225"/>
      <c r="L183" s="229"/>
      <c r="M183" s="230"/>
      <c r="N183" s="231"/>
      <c r="O183" s="231"/>
      <c r="P183" s="231"/>
      <c r="Q183" s="231"/>
      <c r="R183" s="231"/>
      <c r="S183" s="231"/>
      <c r="T183" s="232"/>
      <c r="U183" s="13"/>
      <c r="V183" s="13"/>
      <c r="W183" s="13"/>
      <c r="X183" s="13"/>
      <c r="Y183" s="13"/>
      <c r="Z183" s="13"/>
      <c r="AA183" s="13"/>
      <c r="AB183" s="13"/>
      <c r="AC183" s="13"/>
      <c r="AD183" s="13"/>
      <c r="AE183" s="13"/>
      <c r="AT183" s="233" t="s">
        <v>147</v>
      </c>
      <c r="AU183" s="233" t="s">
        <v>85</v>
      </c>
      <c r="AV183" s="13" t="s">
        <v>83</v>
      </c>
      <c r="AW183" s="13" t="s">
        <v>37</v>
      </c>
      <c r="AX183" s="13" t="s">
        <v>75</v>
      </c>
      <c r="AY183" s="233" t="s">
        <v>135</v>
      </c>
    </row>
    <row r="184" s="13" customFormat="1">
      <c r="A184" s="13"/>
      <c r="B184" s="224"/>
      <c r="C184" s="225"/>
      <c r="D184" s="219" t="s">
        <v>147</v>
      </c>
      <c r="E184" s="226" t="s">
        <v>19</v>
      </c>
      <c r="F184" s="227" t="s">
        <v>514</v>
      </c>
      <c r="G184" s="225"/>
      <c r="H184" s="226" t="s">
        <v>19</v>
      </c>
      <c r="I184" s="228"/>
      <c r="J184" s="225"/>
      <c r="K184" s="225"/>
      <c r="L184" s="229"/>
      <c r="M184" s="230"/>
      <c r="N184" s="231"/>
      <c r="O184" s="231"/>
      <c r="P184" s="231"/>
      <c r="Q184" s="231"/>
      <c r="R184" s="231"/>
      <c r="S184" s="231"/>
      <c r="T184" s="232"/>
      <c r="U184" s="13"/>
      <c r="V184" s="13"/>
      <c r="W184" s="13"/>
      <c r="X184" s="13"/>
      <c r="Y184" s="13"/>
      <c r="Z184" s="13"/>
      <c r="AA184" s="13"/>
      <c r="AB184" s="13"/>
      <c r="AC184" s="13"/>
      <c r="AD184" s="13"/>
      <c r="AE184" s="13"/>
      <c r="AT184" s="233" t="s">
        <v>147</v>
      </c>
      <c r="AU184" s="233" t="s">
        <v>85</v>
      </c>
      <c r="AV184" s="13" t="s">
        <v>83</v>
      </c>
      <c r="AW184" s="13" t="s">
        <v>37</v>
      </c>
      <c r="AX184" s="13" t="s">
        <v>75</v>
      </c>
      <c r="AY184" s="233" t="s">
        <v>135</v>
      </c>
    </row>
    <row r="185" s="14" customFormat="1">
      <c r="A185" s="14"/>
      <c r="B185" s="234"/>
      <c r="C185" s="235"/>
      <c r="D185" s="219" t="s">
        <v>147</v>
      </c>
      <c r="E185" s="236" t="s">
        <v>19</v>
      </c>
      <c r="F185" s="237" t="s">
        <v>515</v>
      </c>
      <c r="G185" s="235"/>
      <c r="H185" s="238">
        <v>65.689999999999998</v>
      </c>
      <c r="I185" s="239"/>
      <c r="J185" s="235"/>
      <c r="K185" s="235"/>
      <c r="L185" s="240"/>
      <c r="M185" s="241"/>
      <c r="N185" s="242"/>
      <c r="O185" s="242"/>
      <c r="P185" s="242"/>
      <c r="Q185" s="242"/>
      <c r="R185" s="242"/>
      <c r="S185" s="242"/>
      <c r="T185" s="243"/>
      <c r="U185" s="14"/>
      <c r="V185" s="14"/>
      <c r="W185" s="14"/>
      <c r="X185" s="14"/>
      <c r="Y185" s="14"/>
      <c r="Z185" s="14"/>
      <c r="AA185" s="14"/>
      <c r="AB185" s="14"/>
      <c r="AC185" s="14"/>
      <c r="AD185" s="14"/>
      <c r="AE185" s="14"/>
      <c r="AT185" s="244" t="s">
        <v>147</v>
      </c>
      <c r="AU185" s="244" t="s">
        <v>85</v>
      </c>
      <c r="AV185" s="14" t="s">
        <v>85</v>
      </c>
      <c r="AW185" s="14" t="s">
        <v>37</v>
      </c>
      <c r="AX185" s="14" t="s">
        <v>75</v>
      </c>
      <c r="AY185" s="244" t="s">
        <v>135</v>
      </c>
    </row>
    <row r="186" s="13" customFormat="1">
      <c r="A186" s="13"/>
      <c r="B186" s="224"/>
      <c r="C186" s="225"/>
      <c r="D186" s="219" t="s">
        <v>147</v>
      </c>
      <c r="E186" s="226" t="s">
        <v>19</v>
      </c>
      <c r="F186" s="227" t="s">
        <v>516</v>
      </c>
      <c r="G186" s="225"/>
      <c r="H186" s="226" t="s">
        <v>19</v>
      </c>
      <c r="I186" s="228"/>
      <c r="J186" s="225"/>
      <c r="K186" s="225"/>
      <c r="L186" s="229"/>
      <c r="M186" s="230"/>
      <c r="N186" s="231"/>
      <c r="O186" s="231"/>
      <c r="P186" s="231"/>
      <c r="Q186" s="231"/>
      <c r="R186" s="231"/>
      <c r="S186" s="231"/>
      <c r="T186" s="232"/>
      <c r="U186" s="13"/>
      <c r="V186" s="13"/>
      <c r="W186" s="13"/>
      <c r="X186" s="13"/>
      <c r="Y186" s="13"/>
      <c r="Z186" s="13"/>
      <c r="AA186" s="13"/>
      <c r="AB186" s="13"/>
      <c r="AC186" s="13"/>
      <c r="AD186" s="13"/>
      <c r="AE186" s="13"/>
      <c r="AT186" s="233" t="s">
        <v>147</v>
      </c>
      <c r="AU186" s="233" t="s">
        <v>85</v>
      </c>
      <c r="AV186" s="13" t="s">
        <v>83</v>
      </c>
      <c r="AW186" s="13" t="s">
        <v>37</v>
      </c>
      <c r="AX186" s="13" t="s">
        <v>75</v>
      </c>
      <c r="AY186" s="233" t="s">
        <v>135</v>
      </c>
    </row>
    <row r="187" s="14" customFormat="1">
      <c r="A187" s="14"/>
      <c r="B187" s="234"/>
      <c r="C187" s="235"/>
      <c r="D187" s="219" t="s">
        <v>147</v>
      </c>
      <c r="E187" s="236" t="s">
        <v>19</v>
      </c>
      <c r="F187" s="237" t="s">
        <v>517</v>
      </c>
      <c r="G187" s="235"/>
      <c r="H187" s="238">
        <v>214.65000000000001</v>
      </c>
      <c r="I187" s="239"/>
      <c r="J187" s="235"/>
      <c r="K187" s="235"/>
      <c r="L187" s="240"/>
      <c r="M187" s="241"/>
      <c r="N187" s="242"/>
      <c r="O187" s="242"/>
      <c r="P187" s="242"/>
      <c r="Q187" s="242"/>
      <c r="R187" s="242"/>
      <c r="S187" s="242"/>
      <c r="T187" s="243"/>
      <c r="U187" s="14"/>
      <c r="V187" s="14"/>
      <c r="W187" s="14"/>
      <c r="X187" s="14"/>
      <c r="Y187" s="14"/>
      <c r="Z187" s="14"/>
      <c r="AA187" s="14"/>
      <c r="AB187" s="14"/>
      <c r="AC187" s="14"/>
      <c r="AD187" s="14"/>
      <c r="AE187" s="14"/>
      <c r="AT187" s="244" t="s">
        <v>147</v>
      </c>
      <c r="AU187" s="244" t="s">
        <v>85</v>
      </c>
      <c r="AV187" s="14" t="s">
        <v>85</v>
      </c>
      <c r="AW187" s="14" t="s">
        <v>37</v>
      </c>
      <c r="AX187" s="14" t="s">
        <v>75</v>
      </c>
      <c r="AY187" s="244" t="s">
        <v>135</v>
      </c>
    </row>
    <row r="188" s="15" customFormat="1">
      <c r="A188" s="15"/>
      <c r="B188" s="245"/>
      <c r="C188" s="246"/>
      <c r="D188" s="219" t="s">
        <v>147</v>
      </c>
      <c r="E188" s="247" t="s">
        <v>19</v>
      </c>
      <c r="F188" s="248" t="s">
        <v>153</v>
      </c>
      <c r="G188" s="246"/>
      <c r="H188" s="249">
        <v>280.33999999999997</v>
      </c>
      <c r="I188" s="250"/>
      <c r="J188" s="246"/>
      <c r="K188" s="246"/>
      <c r="L188" s="251"/>
      <c r="M188" s="252"/>
      <c r="N188" s="253"/>
      <c r="O188" s="253"/>
      <c r="P188" s="253"/>
      <c r="Q188" s="253"/>
      <c r="R188" s="253"/>
      <c r="S188" s="253"/>
      <c r="T188" s="254"/>
      <c r="U188" s="15"/>
      <c r="V188" s="15"/>
      <c r="W188" s="15"/>
      <c r="X188" s="15"/>
      <c r="Y188" s="15"/>
      <c r="Z188" s="15"/>
      <c r="AA188" s="15"/>
      <c r="AB188" s="15"/>
      <c r="AC188" s="15"/>
      <c r="AD188" s="15"/>
      <c r="AE188" s="15"/>
      <c r="AT188" s="255" t="s">
        <v>147</v>
      </c>
      <c r="AU188" s="255" t="s">
        <v>85</v>
      </c>
      <c r="AV188" s="15" t="s">
        <v>143</v>
      </c>
      <c r="AW188" s="15" t="s">
        <v>37</v>
      </c>
      <c r="AX188" s="15" t="s">
        <v>83</v>
      </c>
      <c r="AY188" s="255" t="s">
        <v>135</v>
      </c>
    </row>
    <row r="189" s="2" customFormat="1" ht="24.15" customHeight="1">
      <c r="A189" s="39"/>
      <c r="B189" s="40"/>
      <c r="C189" s="206" t="s">
        <v>7</v>
      </c>
      <c r="D189" s="206" t="s">
        <v>138</v>
      </c>
      <c r="E189" s="207" t="s">
        <v>518</v>
      </c>
      <c r="F189" s="208" t="s">
        <v>519</v>
      </c>
      <c r="G189" s="209" t="s">
        <v>141</v>
      </c>
      <c r="H189" s="210">
        <v>280.33999999999997</v>
      </c>
      <c r="I189" s="211"/>
      <c r="J189" s="212">
        <f>ROUND(I189*H189,2)</f>
        <v>0</v>
      </c>
      <c r="K189" s="208" t="s">
        <v>142</v>
      </c>
      <c r="L189" s="45"/>
      <c r="M189" s="213" t="s">
        <v>19</v>
      </c>
      <c r="N189" s="214" t="s">
        <v>46</v>
      </c>
      <c r="O189" s="85"/>
      <c r="P189" s="215">
        <f>O189*H189</f>
        <v>0</v>
      </c>
      <c r="Q189" s="215">
        <v>0.0043800000000000002</v>
      </c>
      <c r="R189" s="215">
        <f>Q189*H189</f>
        <v>1.2278891999999999</v>
      </c>
      <c r="S189" s="215">
        <v>0</v>
      </c>
      <c r="T189" s="216">
        <f>S189*H189</f>
        <v>0</v>
      </c>
      <c r="U189" s="39"/>
      <c r="V189" s="39"/>
      <c r="W189" s="39"/>
      <c r="X189" s="39"/>
      <c r="Y189" s="39"/>
      <c r="Z189" s="39"/>
      <c r="AA189" s="39"/>
      <c r="AB189" s="39"/>
      <c r="AC189" s="39"/>
      <c r="AD189" s="39"/>
      <c r="AE189" s="39"/>
      <c r="AR189" s="217" t="s">
        <v>143</v>
      </c>
      <c r="AT189" s="217" t="s">
        <v>138</v>
      </c>
      <c r="AU189" s="217" t="s">
        <v>85</v>
      </c>
      <c r="AY189" s="18" t="s">
        <v>135</v>
      </c>
      <c r="BE189" s="218">
        <f>IF(N189="základní",J189,0)</f>
        <v>0</v>
      </c>
      <c r="BF189" s="218">
        <f>IF(N189="snížená",J189,0)</f>
        <v>0</v>
      </c>
      <c r="BG189" s="218">
        <f>IF(N189="zákl. přenesená",J189,0)</f>
        <v>0</v>
      </c>
      <c r="BH189" s="218">
        <f>IF(N189="sníž. přenesená",J189,0)</f>
        <v>0</v>
      </c>
      <c r="BI189" s="218">
        <f>IF(N189="nulová",J189,0)</f>
        <v>0</v>
      </c>
      <c r="BJ189" s="18" t="s">
        <v>83</v>
      </c>
      <c r="BK189" s="218">
        <f>ROUND(I189*H189,2)</f>
        <v>0</v>
      </c>
      <c r="BL189" s="18" t="s">
        <v>143</v>
      </c>
      <c r="BM189" s="217" t="s">
        <v>520</v>
      </c>
    </row>
    <row r="190" s="2" customFormat="1">
      <c r="A190" s="39"/>
      <c r="B190" s="40"/>
      <c r="C190" s="41"/>
      <c r="D190" s="219" t="s">
        <v>145</v>
      </c>
      <c r="E190" s="41"/>
      <c r="F190" s="220" t="s">
        <v>521</v>
      </c>
      <c r="G190" s="41"/>
      <c r="H190" s="41"/>
      <c r="I190" s="221"/>
      <c r="J190" s="41"/>
      <c r="K190" s="41"/>
      <c r="L190" s="45"/>
      <c r="M190" s="222"/>
      <c r="N190" s="223"/>
      <c r="O190" s="85"/>
      <c r="P190" s="85"/>
      <c r="Q190" s="85"/>
      <c r="R190" s="85"/>
      <c r="S190" s="85"/>
      <c r="T190" s="86"/>
      <c r="U190" s="39"/>
      <c r="V190" s="39"/>
      <c r="W190" s="39"/>
      <c r="X190" s="39"/>
      <c r="Y190" s="39"/>
      <c r="Z190" s="39"/>
      <c r="AA190" s="39"/>
      <c r="AB190" s="39"/>
      <c r="AC190" s="39"/>
      <c r="AD190" s="39"/>
      <c r="AE190" s="39"/>
      <c r="AT190" s="18" t="s">
        <v>145</v>
      </c>
      <c r="AU190" s="18" t="s">
        <v>85</v>
      </c>
    </row>
    <row r="191" s="14" customFormat="1">
      <c r="A191" s="14"/>
      <c r="B191" s="234"/>
      <c r="C191" s="235"/>
      <c r="D191" s="219" t="s">
        <v>147</v>
      </c>
      <c r="E191" s="236" t="s">
        <v>19</v>
      </c>
      <c r="F191" s="237" t="s">
        <v>522</v>
      </c>
      <c r="G191" s="235"/>
      <c r="H191" s="238">
        <v>280.33999999999997</v>
      </c>
      <c r="I191" s="239"/>
      <c r="J191" s="235"/>
      <c r="K191" s="235"/>
      <c r="L191" s="240"/>
      <c r="M191" s="241"/>
      <c r="N191" s="242"/>
      <c r="O191" s="242"/>
      <c r="P191" s="242"/>
      <c r="Q191" s="242"/>
      <c r="R191" s="242"/>
      <c r="S191" s="242"/>
      <c r="T191" s="243"/>
      <c r="U191" s="14"/>
      <c r="V191" s="14"/>
      <c r="W191" s="14"/>
      <c r="X191" s="14"/>
      <c r="Y191" s="14"/>
      <c r="Z191" s="14"/>
      <c r="AA191" s="14"/>
      <c r="AB191" s="14"/>
      <c r="AC191" s="14"/>
      <c r="AD191" s="14"/>
      <c r="AE191" s="14"/>
      <c r="AT191" s="244" t="s">
        <v>147</v>
      </c>
      <c r="AU191" s="244" t="s">
        <v>85</v>
      </c>
      <c r="AV191" s="14" t="s">
        <v>85</v>
      </c>
      <c r="AW191" s="14" t="s">
        <v>37</v>
      </c>
      <c r="AX191" s="14" t="s">
        <v>83</v>
      </c>
      <c r="AY191" s="244" t="s">
        <v>135</v>
      </c>
    </row>
    <row r="192" s="2" customFormat="1" ht="14.4" customHeight="1">
      <c r="A192" s="39"/>
      <c r="B192" s="40"/>
      <c r="C192" s="206" t="s">
        <v>283</v>
      </c>
      <c r="D192" s="206" t="s">
        <v>138</v>
      </c>
      <c r="E192" s="207" t="s">
        <v>523</v>
      </c>
      <c r="F192" s="208" t="s">
        <v>524</v>
      </c>
      <c r="G192" s="209" t="s">
        <v>141</v>
      </c>
      <c r="H192" s="210">
        <v>1264.3409999999999</v>
      </c>
      <c r="I192" s="211"/>
      <c r="J192" s="212">
        <f>ROUND(I192*H192,2)</f>
        <v>0</v>
      </c>
      <c r="K192" s="208" t="s">
        <v>142</v>
      </c>
      <c r="L192" s="45"/>
      <c r="M192" s="213" t="s">
        <v>19</v>
      </c>
      <c r="N192" s="214" t="s">
        <v>46</v>
      </c>
      <c r="O192" s="85"/>
      <c r="P192" s="215">
        <f>O192*H192</f>
        <v>0</v>
      </c>
      <c r="Q192" s="215">
        <v>0.00025999999999999998</v>
      </c>
      <c r="R192" s="215">
        <f>Q192*H192</f>
        <v>0.32872865999999995</v>
      </c>
      <c r="S192" s="215">
        <v>0</v>
      </c>
      <c r="T192" s="216">
        <f>S192*H192</f>
        <v>0</v>
      </c>
      <c r="U192" s="39"/>
      <c r="V192" s="39"/>
      <c r="W192" s="39"/>
      <c r="X192" s="39"/>
      <c r="Y192" s="39"/>
      <c r="Z192" s="39"/>
      <c r="AA192" s="39"/>
      <c r="AB192" s="39"/>
      <c r="AC192" s="39"/>
      <c r="AD192" s="39"/>
      <c r="AE192" s="39"/>
      <c r="AR192" s="217" t="s">
        <v>143</v>
      </c>
      <c r="AT192" s="217" t="s">
        <v>138</v>
      </c>
      <c r="AU192" s="217" t="s">
        <v>85</v>
      </c>
      <c r="AY192" s="18" t="s">
        <v>135</v>
      </c>
      <c r="BE192" s="218">
        <f>IF(N192="základní",J192,0)</f>
        <v>0</v>
      </c>
      <c r="BF192" s="218">
        <f>IF(N192="snížená",J192,0)</f>
        <v>0</v>
      </c>
      <c r="BG192" s="218">
        <f>IF(N192="zákl. přenesená",J192,0)</f>
        <v>0</v>
      </c>
      <c r="BH192" s="218">
        <f>IF(N192="sníž. přenesená",J192,0)</f>
        <v>0</v>
      </c>
      <c r="BI192" s="218">
        <f>IF(N192="nulová",J192,0)</f>
        <v>0</v>
      </c>
      <c r="BJ192" s="18" t="s">
        <v>83</v>
      </c>
      <c r="BK192" s="218">
        <f>ROUND(I192*H192,2)</f>
        <v>0</v>
      </c>
      <c r="BL192" s="18" t="s">
        <v>143</v>
      </c>
      <c r="BM192" s="217" t="s">
        <v>525</v>
      </c>
    </row>
    <row r="193" s="13" customFormat="1">
      <c r="A193" s="13"/>
      <c r="B193" s="224"/>
      <c r="C193" s="225"/>
      <c r="D193" s="219" t="s">
        <v>147</v>
      </c>
      <c r="E193" s="226" t="s">
        <v>19</v>
      </c>
      <c r="F193" s="227" t="s">
        <v>526</v>
      </c>
      <c r="G193" s="225"/>
      <c r="H193" s="226" t="s">
        <v>19</v>
      </c>
      <c r="I193" s="228"/>
      <c r="J193" s="225"/>
      <c r="K193" s="225"/>
      <c r="L193" s="229"/>
      <c r="M193" s="230"/>
      <c r="N193" s="231"/>
      <c r="O193" s="231"/>
      <c r="P193" s="231"/>
      <c r="Q193" s="231"/>
      <c r="R193" s="231"/>
      <c r="S193" s="231"/>
      <c r="T193" s="232"/>
      <c r="U193" s="13"/>
      <c r="V193" s="13"/>
      <c r="W193" s="13"/>
      <c r="X193" s="13"/>
      <c r="Y193" s="13"/>
      <c r="Z193" s="13"/>
      <c r="AA193" s="13"/>
      <c r="AB193" s="13"/>
      <c r="AC193" s="13"/>
      <c r="AD193" s="13"/>
      <c r="AE193" s="13"/>
      <c r="AT193" s="233" t="s">
        <v>147</v>
      </c>
      <c r="AU193" s="233" t="s">
        <v>85</v>
      </c>
      <c r="AV193" s="13" t="s">
        <v>83</v>
      </c>
      <c r="AW193" s="13" t="s">
        <v>37</v>
      </c>
      <c r="AX193" s="13" t="s">
        <v>75</v>
      </c>
      <c r="AY193" s="233" t="s">
        <v>135</v>
      </c>
    </row>
    <row r="194" s="14" customFormat="1">
      <c r="A194" s="14"/>
      <c r="B194" s="234"/>
      <c r="C194" s="235"/>
      <c r="D194" s="219" t="s">
        <v>147</v>
      </c>
      <c r="E194" s="236" t="s">
        <v>19</v>
      </c>
      <c r="F194" s="237" t="s">
        <v>527</v>
      </c>
      <c r="G194" s="235"/>
      <c r="H194" s="238">
        <v>61.124000000000002</v>
      </c>
      <c r="I194" s="239"/>
      <c r="J194" s="235"/>
      <c r="K194" s="235"/>
      <c r="L194" s="240"/>
      <c r="M194" s="241"/>
      <c r="N194" s="242"/>
      <c r="O194" s="242"/>
      <c r="P194" s="242"/>
      <c r="Q194" s="242"/>
      <c r="R194" s="242"/>
      <c r="S194" s="242"/>
      <c r="T194" s="243"/>
      <c r="U194" s="14"/>
      <c r="V194" s="14"/>
      <c r="W194" s="14"/>
      <c r="X194" s="14"/>
      <c r="Y194" s="14"/>
      <c r="Z194" s="14"/>
      <c r="AA194" s="14"/>
      <c r="AB194" s="14"/>
      <c r="AC194" s="14"/>
      <c r="AD194" s="14"/>
      <c r="AE194" s="14"/>
      <c r="AT194" s="244" t="s">
        <v>147</v>
      </c>
      <c r="AU194" s="244" t="s">
        <v>85</v>
      </c>
      <c r="AV194" s="14" t="s">
        <v>85</v>
      </c>
      <c r="AW194" s="14" t="s">
        <v>37</v>
      </c>
      <c r="AX194" s="14" t="s">
        <v>75</v>
      </c>
      <c r="AY194" s="244" t="s">
        <v>135</v>
      </c>
    </row>
    <row r="195" s="14" customFormat="1">
      <c r="A195" s="14"/>
      <c r="B195" s="234"/>
      <c r="C195" s="235"/>
      <c r="D195" s="219" t="s">
        <v>147</v>
      </c>
      <c r="E195" s="236" t="s">
        <v>19</v>
      </c>
      <c r="F195" s="237" t="s">
        <v>528</v>
      </c>
      <c r="G195" s="235"/>
      <c r="H195" s="238">
        <v>61.124000000000002</v>
      </c>
      <c r="I195" s="239"/>
      <c r="J195" s="235"/>
      <c r="K195" s="235"/>
      <c r="L195" s="240"/>
      <c r="M195" s="241"/>
      <c r="N195" s="242"/>
      <c r="O195" s="242"/>
      <c r="P195" s="242"/>
      <c r="Q195" s="242"/>
      <c r="R195" s="242"/>
      <c r="S195" s="242"/>
      <c r="T195" s="243"/>
      <c r="U195" s="14"/>
      <c r="V195" s="14"/>
      <c r="W195" s="14"/>
      <c r="X195" s="14"/>
      <c r="Y195" s="14"/>
      <c r="Z195" s="14"/>
      <c r="AA195" s="14"/>
      <c r="AB195" s="14"/>
      <c r="AC195" s="14"/>
      <c r="AD195" s="14"/>
      <c r="AE195" s="14"/>
      <c r="AT195" s="244" t="s">
        <v>147</v>
      </c>
      <c r="AU195" s="244" t="s">
        <v>85</v>
      </c>
      <c r="AV195" s="14" t="s">
        <v>85</v>
      </c>
      <c r="AW195" s="14" t="s">
        <v>37</v>
      </c>
      <c r="AX195" s="14" t="s">
        <v>75</v>
      </c>
      <c r="AY195" s="244" t="s">
        <v>135</v>
      </c>
    </row>
    <row r="196" s="14" customFormat="1">
      <c r="A196" s="14"/>
      <c r="B196" s="234"/>
      <c r="C196" s="235"/>
      <c r="D196" s="219" t="s">
        <v>147</v>
      </c>
      <c r="E196" s="236" t="s">
        <v>19</v>
      </c>
      <c r="F196" s="237" t="s">
        <v>529</v>
      </c>
      <c r="G196" s="235"/>
      <c r="H196" s="238">
        <v>56.414000000000001</v>
      </c>
      <c r="I196" s="239"/>
      <c r="J196" s="235"/>
      <c r="K196" s="235"/>
      <c r="L196" s="240"/>
      <c r="M196" s="241"/>
      <c r="N196" s="242"/>
      <c r="O196" s="242"/>
      <c r="P196" s="242"/>
      <c r="Q196" s="242"/>
      <c r="R196" s="242"/>
      <c r="S196" s="242"/>
      <c r="T196" s="243"/>
      <c r="U196" s="14"/>
      <c r="V196" s="14"/>
      <c r="W196" s="14"/>
      <c r="X196" s="14"/>
      <c r="Y196" s="14"/>
      <c r="Z196" s="14"/>
      <c r="AA196" s="14"/>
      <c r="AB196" s="14"/>
      <c r="AC196" s="14"/>
      <c r="AD196" s="14"/>
      <c r="AE196" s="14"/>
      <c r="AT196" s="244" t="s">
        <v>147</v>
      </c>
      <c r="AU196" s="244" t="s">
        <v>85</v>
      </c>
      <c r="AV196" s="14" t="s">
        <v>85</v>
      </c>
      <c r="AW196" s="14" t="s">
        <v>37</v>
      </c>
      <c r="AX196" s="14" t="s">
        <v>75</v>
      </c>
      <c r="AY196" s="244" t="s">
        <v>135</v>
      </c>
    </row>
    <row r="197" s="14" customFormat="1">
      <c r="A197" s="14"/>
      <c r="B197" s="234"/>
      <c r="C197" s="235"/>
      <c r="D197" s="219" t="s">
        <v>147</v>
      </c>
      <c r="E197" s="236" t="s">
        <v>19</v>
      </c>
      <c r="F197" s="237" t="s">
        <v>530</v>
      </c>
      <c r="G197" s="235"/>
      <c r="H197" s="238">
        <v>41.884</v>
      </c>
      <c r="I197" s="239"/>
      <c r="J197" s="235"/>
      <c r="K197" s="235"/>
      <c r="L197" s="240"/>
      <c r="M197" s="241"/>
      <c r="N197" s="242"/>
      <c r="O197" s="242"/>
      <c r="P197" s="242"/>
      <c r="Q197" s="242"/>
      <c r="R197" s="242"/>
      <c r="S197" s="242"/>
      <c r="T197" s="243"/>
      <c r="U197" s="14"/>
      <c r="V197" s="14"/>
      <c r="W197" s="14"/>
      <c r="X197" s="14"/>
      <c r="Y197" s="14"/>
      <c r="Z197" s="14"/>
      <c r="AA197" s="14"/>
      <c r="AB197" s="14"/>
      <c r="AC197" s="14"/>
      <c r="AD197" s="14"/>
      <c r="AE197" s="14"/>
      <c r="AT197" s="244" t="s">
        <v>147</v>
      </c>
      <c r="AU197" s="244" t="s">
        <v>85</v>
      </c>
      <c r="AV197" s="14" t="s">
        <v>85</v>
      </c>
      <c r="AW197" s="14" t="s">
        <v>37</v>
      </c>
      <c r="AX197" s="14" t="s">
        <v>75</v>
      </c>
      <c r="AY197" s="244" t="s">
        <v>135</v>
      </c>
    </row>
    <row r="198" s="14" customFormat="1">
      <c r="A198" s="14"/>
      <c r="B198" s="234"/>
      <c r="C198" s="235"/>
      <c r="D198" s="219" t="s">
        <v>147</v>
      </c>
      <c r="E198" s="236" t="s">
        <v>19</v>
      </c>
      <c r="F198" s="237" t="s">
        <v>531</v>
      </c>
      <c r="G198" s="235"/>
      <c r="H198" s="238">
        <v>24</v>
      </c>
      <c r="I198" s="239"/>
      <c r="J198" s="235"/>
      <c r="K198" s="235"/>
      <c r="L198" s="240"/>
      <c r="M198" s="241"/>
      <c r="N198" s="242"/>
      <c r="O198" s="242"/>
      <c r="P198" s="242"/>
      <c r="Q198" s="242"/>
      <c r="R198" s="242"/>
      <c r="S198" s="242"/>
      <c r="T198" s="243"/>
      <c r="U198" s="14"/>
      <c r="V198" s="14"/>
      <c r="W198" s="14"/>
      <c r="X198" s="14"/>
      <c r="Y198" s="14"/>
      <c r="Z198" s="14"/>
      <c r="AA198" s="14"/>
      <c r="AB198" s="14"/>
      <c r="AC198" s="14"/>
      <c r="AD198" s="14"/>
      <c r="AE198" s="14"/>
      <c r="AT198" s="244" t="s">
        <v>147</v>
      </c>
      <c r="AU198" s="244" t="s">
        <v>85</v>
      </c>
      <c r="AV198" s="14" t="s">
        <v>85</v>
      </c>
      <c r="AW198" s="14" t="s">
        <v>37</v>
      </c>
      <c r="AX198" s="14" t="s">
        <v>75</v>
      </c>
      <c r="AY198" s="244" t="s">
        <v>135</v>
      </c>
    </row>
    <row r="199" s="14" customFormat="1">
      <c r="A199" s="14"/>
      <c r="B199" s="234"/>
      <c r="C199" s="235"/>
      <c r="D199" s="219" t="s">
        <v>147</v>
      </c>
      <c r="E199" s="236" t="s">
        <v>19</v>
      </c>
      <c r="F199" s="237" t="s">
        <v>532</v>
      </c>
      <c r="G199" s="235"/>
      <c r="H199" s="238">
        <v>64.799999999999997</v>
      </c>
      <c r="I199" s="239"/>
      <c r="J199" s="235"/>
      <c r="K199" s="235"/>
      <c r="L199" s="240"/>
      <c r="M199" s="241"/>
      <c r="N199" s="242"/>
      <c r="O199" s="242"/>
      <c r="P199" s="242"/>
      <c r="Q199" s="242"/>
      <c r="R199" s="242"/>
      <c r="S199" s="242"/>
      <c r="T199" s="243"/>
      <c r="U199" s="14"/>
      <c r="V199" s="14"/>
      <c r="W199" s="14"/>
      <c r="X199" s="14"/>
      <c r="Y199" s="14"/>
      <c r="Z199" s="14"/>
      <c r="AA199" s="14"/>
      <c r="AB199" s="14"/>
      <c r="AC199" s="14"/>
      <c r="AD199" s="14"/>
      <c r="AE199" s="14"/>
      <c r="AT199" s="244" t="s">
        <v>147</v>
      </c>
      <c r="AU199" s="244" t="s">
        <v>85</v>
      </c>
      <c r="AV199" s="14" t="s">
        <v>85</v>
      </c>
      <c r="AW199" s="14" t="s">
        <v>37</v>
      </c>
      <c r="AX199" s="14" t="s">
        <v>75</v>
      </c>
      <c r="AY199" s="244" t="s">
        <v>135</v>
      </c>
    </row>
    <row r="200" s="14" customFormat="1">
      <c r="A200" s="14"/>
      <c r="B200" s="234"/>
      <c r="C200" s="235"/>
      <c r="D200" s="219" t="s">
        <v>147</v>
      </c>
      <c r="E200" s="236" t="s">
        <v>19</v>
      </c>
      <c r="F200" s="237" t="s">
        <v>533</v>
      </c>
      <c r="G200" s="235"/>
      <c r="H200" s="238">
        <v>85.304000000000002</v>
      </c>
      <c r="I200" s="239"/>
      <c r="J200" s="235"/>
      <c r="K200" s="235"/>
      <c r="L200" s="240"/>
      <c r="M200" s="241"/>
      <c r="N200" s="242"/>
      <c r="O200" s="242"/>
      <c r="P200" s="242"/>
      <c r="Q200" s="242"/>
      <c r="R200" s="242"/>
      <c r="S200" s="242"/>
      <c r="T200" s="243"/>
      <c r="U200" s="14"/>
      <c r="V200" s="14"/>
      <c r="W200" s="14"/>
      <c r="X200" s="14"/>
      <c r="Y200" s="14"/>
      <c r="Z200" s="14"/>
      <c r="AA200" s="14"/>
      <c r="AB200" s="14"/>
      <c r="AC200" s="14"/>
      <c r="AD200" s="14"/>
      <c r="AE200" s="14"/>
      <c r="AT200" s="244" t="s">
        <v>147</v>
      </c>
      <c r="AU200" s="244" t="s">
        <v>85</v>
      </c>
      <c r="AV200" s="14" t="s">
        <v>85</v>
      </c>
      <c r="AW200" s="14" t="s">
        <v>37</v>
      </c>
      <c r="AX200" s="14" t="s">
        <v>75</v>
      </c>
      <c r="AY200" s="244" t="s">
        <v>135</v>
      </c>
    </row>
    <row r="201" s="14" customFormat="1">
      <c r="A201" s="14"/>
      <c r="B201" s="234"/>
      <c r="C201" s="235"/>
      <c r="D201" s="219" t="s">
        <v>147</v>
      </c>
      <c r="E201" s="236" t="s">
        <v>19</v>
      </c>
      <c r="F201" s="237" t="s">
        <v>534</v>
      </c>
      <c r="G201" s="235"/>
      <c r="H201" s="238">
        <v>87.010999999999996</v>
      </c>
      <c r="I201" s="239"/>
      <c r="J201" s="235"/>
      <c r="K201" s="235"/>
      <c r="L201" s="240"/>
      <c r="M201" s="241"/>
      <c r="N201" s="242"/>
      <c r="O201" s="242"/>
      <c r="P201" s="242"/>
      <c r="Q201" s="242"/>
      <c r="R201" s="242"/>
      <c r="S201" s="242"/>
      <c r="T201" s="243"/>
      <c r="U201" s="14"/>
      <c r="V201" s="14"/>
      <c r="W201" s="14"/>
      <c r="X201" s="14"/>
      <c r="Y201" s="14"/>
      <c r="Z201" s="14"/>
      <c r="AA201" s="14"/>
      <c r="AB201" s="14"/>
      <c r="AC201" s="14"/>
      <c r="AD201" s="14"/>
      <c r="AE201" s="14"/>
      <c r="AT201" s="244" t="s">
        <v>147</v>
      </c>
      <c r="AU201" s="244" t="s">
        <v>85</v>
      </c>
      <c r="AV201" s="14" t="s">
        <v>85</v>
      </c>
      <c r="AW201" s="14" t="s">
        <v>37</v>
      </c>
      <c r="AX201" s="14" t="s">
        <v>75</v>
      </c>
      <c r="AY201" s="244" t="s">
        <v>135</v>
      </c>
    </row>
    <row r="202" s="14" customFormat="1">
      <c r="A202" s="14"/>
      <c r="B202" s="234"/>
      <c r="C202" s="235"/>
      <c r="D202" s="219" t="s">
        <v>147</v>
      </c>
      <c r="E202" s="236" t="s">
        <v>19</v>
      </c>
      <c r="F202" s="237" t="s">
        <v>535</v>
      </c>
      <c r="G202" s="235"/>
      <c r="H202" s="238">
        <v>46.723999999999997</v>
      </c>
      <c r="I202" s="239"/>
      <c r="J202" s="235"/>
      <c r="K202" s="235"/>
      <c r="L202" s="240"/>
      <c r="M202" s="241"/>
      <c r="N202" s="242"/>
      <c r="O202" s="242"/>
      <c r="P202" s="242"/>
      <c r="Q202" s="242"/>
      <c r="R202" s="242"/>
      <c r="S202" s="242"/>
      <c r="T202" s="243"/>
      <c r="U202" s="14"/>
      <c r="V202" s="14"/>
      <c r="W202" s="14"/>
      <c r="X202" s="14"/>
      <c r="Y202" s="14"/>
      <c r="Z202" s="14"/>
      <c r="AA202" s="14"/>
      <c r="AB202" s="14"/>
      <c r="AC202" s="14"/>
      <c r="AD202" s="14"/>
      <c r="AE202" s="14"/>
      <c r="AT202" s="244" t="s">
        <v>147</v>
      </c>
      <c r="AU202" s="244" t="s">
        <v>85</v>
      </c>
      <c r="AV202" s="14" t="s">
        <v>85</v>
      </c>
      <c r="AW202" s="14" t="s">
        <v>37</v>
      </c>
      <c r="AX202" s="14" t="s">
        <v>75</v>
      </c>
      <c r="AY202" s="244" t="s">
        <v>135</v>
      </c>
    </row>
    <row r="203" s="14" customFormat="1">
      <c r="A203" s="14"/>
      <c r="B203" s="234"/>
      <c r="C203" s="235"/>
      <c r="D203" s="219" t="s">
        <v>147</v>
      </c>
      <c r="E203" s="236" t="s">
        <v>19</v>
      </c>
      <c r="F203" s="237" t="s">
        <v>536</v>
      </c>
      <c r="G203" s="235"/>
      <c r="H203" s="238">
        <v>43.723999999999997</v>
      </c>
      <c r="I203" s="239"/>
      <c r="J203" s="235"/>
      <c r="K203" s="235"/>
      <c r="L203" s="240"/>
      <c r="M203" s="241"/>
      <c r="N203" s="242"/>
      <c r="O203" s="242"/>
      <c r="P203" s="242"/>
      <c r="Q203" s="242"/>
      <c r="R203" s="242"/>
      <c r="S203" s="242"/>
      <c r="T203" s="243"/>
      <c r="U203" s="14"/>
      <c r="V203" s="14"/>
      <c r="W203" s="14"/>
      <c r="X203" s="14"/>
      <c r="Y203" s="14"/>
      <c r="Z203" s="14"/>
      <c r="AA203" s="14"/>
      <c r="AB203" s="14"/>
      <c r="AC203" s="14"/>
      <c r="AD203" s="14"/>
      <c r="AE203" s="14"/>
      <c r="AT203" s="244" t="s">
        <v>147</v>
      </c>
      <c r="AU203" s="244" t="s">
        <v>85</v>
      </c>
      <c r="AV203" s="14" t="s">
        <v>85</v>
      </c>
      <c r="AW203" s="14" t="s">
        <v>37</v>
      </c>
      <c r="AX203" s="14" t="s">
        <v>75</v>
      </c>
      <c r="AY203" s="244" t="s">
        <v>135</v>
      </c>
    </row>
    <row r="204" s="14" customFormat="1">
      <c r="A204" s="14"/>
      <c r="B204" s="234"/>
      <c r="C204" s="235"/>
      <c r="D204" s="219" t="s">
        <v>147</v>
      </c>
      <c r="E204" s="236" t="s">
        <v>19</v>
      </c>
      <c r="F204" s="237" t="s">
        <v>537</v>
      </c>
      <c r="G204" s="235"/>
      <c r="H204" s="238">
        <v>34.756999999999998</v>
      </c>
      <c r="I204" s="239"/>
      <c r="J204" s="235"/>
      <c r="K204" s="235"/>
      <c r="L204" s="240"/>
      <c r="M204" s="241"/>
      <c r="N204" s="242"/>
      <c r="O204" s="242"/>
      <c r="P204" s="242"/>
      <c r="Q204" s="242"/>
      <c r="R204" s="242"/>
      <c r="S204" s="242"/>
      <c r="T204" s="243"/>
      <c r="U204" s="14"/>
      <c r="V204" s="14"/>
      <c r="W204" s="14"/>
      <c r="X204" s="14"/>
      <c r="Y204" s="14"/>
      <c r="Z204" s="14"/>
      <c r="AA204" s="14"/>
      <c r="AB204" s="14"/>
      <c r="AC204" s="14"/>
      <c r="AD204" s="14"/>
      <c r="AE204" s="14"/>
      <c r="AT204" s="244" t="s">
        <v>147</v>
      </c>
      <c r="AU204" s="244" t="s">
        <v>85</v>
      </c>
      <c r="AV204" s="14" t="s">
        <v>85</v>
      </c>
      <c r="AW204" s="14" t="s">
        <v>37</v>
      </c>
      <c r="AX204" s="14" t="s">
        <v>75</v>
      </c>
      <c r="AY204" s="244" t="s">
        <v>135</v>
      </c>
    </row>
    <row r="205" s="14" customFormat="1">
      <c r="A205" s="14"/>
      <c r="B205" s="234"/>
      <c r="C205" s="235"/>
      <c r="D205" s="219" t="s">
        <v>147</v>
      </c>
      <c r="E205" s="236" t="s">
        <v>19</v>
      </c>
      <c r="F205" s="237" t="s">
        <v>538</v>
      </c>
      <c r="G205" s="235"/>
      <c r="H205" s="238">
        <v>10.826000000000001</v>
      </c>
      <c r="I205" s="239"/>
      <c r="J205" s="235"/>
      <c r="K205" s="235"/>
      <c r="L205" s="240"/>
      <c r="M205" s="241"/>
      <c r="N205" s="242"/>
      <c r="O205" s="242"/>
      <c r="P205" s="242"/>
      <c r="Q205" s="242"/>
      <c r="R205" s="242"/>
      <c r="S205" s="242"/>
      <c r="T205" s="243"/>
      <c r="U205" s="14"/>
      <c r="V205" s="14"/>
      <c r="W205" s="14"/>
      <c r="X205" s="14"/>
      <c r="Y205" s="14"/>
      <c r="Z205" s="14"/>
      <c r="AA205" s="14"/>
      <c r="AB205" s="14"/>
      <c r="AC205" s="14"/>
      <c r="AD205" s="14"/>
      <c r="AE205" s="14"/>
      <c r="AT205" s="244" t="s">
        <v>147</v>
      </c>
      <c r="AU205" s="244" t="s">
        <v>85</v>
      </c>
      <c r="AV205" s="14" t="s">
        <v>85</v>
      </c>
      <c r="AW205" s="14" t="s">
        <v>37</v>
      </c>
      <c r="AX205" s="14" t="s">
        <v>75</v>
      </c>
      <c r="AY205" s="244" t="s">
        <v>135</v>
      </c>
    </row>
    <row r="206" s="14" customFormat="1">
      <c r="A206" s="14"/>
      <c r="B206" s="234"/>
      <c r="C206" s="235"/>
      <c r="D206" s="219" t="s">
        <v>147</v>
      </c>
      <c r="E206" s="236" t="s">
        <v>19</v>
      </c>
      <c r="F206" s="237" t="s">
        <v>539</v>
      </c>
      <c r="G206" s="235"/>
      <c r="H206" s="238">
        <v>35.707999999999998</v>
      </c>
      <c r="I206" s="239"/>
      <c r="J206" s="235"/>
      <c r="K206" s="235"/>
      <c r="L206" s="240"/>
      <c r="M206" s="241"/>
      <c r="N206" s="242"/>
      <c r="O206" s="242"/>
      <c r="P206" s="242"/>
      <c r="Q206" s="242"/>
      <c r="R206" s="242"/>
      <c r="S206" s="242"/>
      <c r="T206" s="243"/>
      <c r="U206" s="14"/>
      <c r="V206" s="14"/>
      <c r="W206" s="14"/>
      <c r="X206" s="14"/>
      <c r="Y206" s="14"/>
      <c r="Z206" s="14"/>
      <c r="AA206" s="14"/>
      <c r="AB206" s="14"/>
      <c r="AC206" s="14"/>
      <c r="AD206" s="14"/>
      <c r="AE206" s="14"/>
      <c r="AT206" s="244" t="s">
        <v>147</v>
      </c>
      <c r="AU206" s="244" t="s">
        <v>85</v>
      </c>
      <c r="AV206" s="14" t="s">
        <v>85</v>
      </c>
      <c r="AW206" s="14" t="s">
        <v>37</v>
      </c>
      <c r="AX206" s="14" t="s">
        <v>75</v>
      </c>
      <c r="AY206" s="244" t="s">
        <v>135</v>
      </c>
    </row>
    <row r="207" s="14" customFormat="1">
      <c r="A207" s="14"/>
      <c r="B207" s="234"/>
      <c r="C207" s="235"/>
      <c r="D207" s="219" t="s">
        <v>147</v>
      </c>
      <c r="E207" s="236" t="s">
        <v>19</v>
      </c>
      <c r="F207" s="237" t="s">
        <v>540</v>
      </c>
      <c r="G207" s="235"/>
      <c r="H207" s="238">
        <v>61.003999999999998</v>
      </c>
      <c r="I207" s="239"/>
      <c r="J207" s="235"/>
      <c r="K207" s="235"/>
      <c r="L207" s="240"/>
      <c r="M207" s="241"/>
      <c r="N207" s="242"/>
      <c r="O207" s="242"/>
      <c r="P207" s="242"/>
      <c r="Q207" s="242"/>
      <c r="R207" s="242"/>
      <c r="S207" s="242"/>
      <c r="T207" s="243"/>
      <c r="U207" s="14"/>
      <c r="V207" s="14"/>
      <c r="W207" s="14"/>
      <c r="X207" s="14"/>
      <c r="Y207" s="14"/>
      <c r="Z207" s="14"/>
      <c r="AA207" s="14"/>
      <c r="AB207" s="14"/>
      <c r="AC207" s="14"/>
      <c r="AD207" s="14"/>
      <c r="AE207" s="14"/>
      <c r="AT207" s="244" t="s">
        <v>147</v>
      </c>
      <c r="AU207" s="244" t="s">
        <v>85</v>
      </c>
      <c r="AV207" s="14" t="s">
        <v>85</v>
      </c>
      <c r="AW207" s="14" t="s">
        <v>37</v>
      </c>
      <c r="AX207" s="14" t="s">
        <v>75</v>
      </c>
      <c r="AY207" s="244" t="s">
        <v>135</v>
      </c>
    </row>
    <row r="208" s="14" customFormat="1">
      <c r="A208" s="14"/>
      <c r="B208" s="234"/>
      <c r="C208" s="235"/>
      <c r="D208" s="219" t="s">
        <v>147</v>
      </c>
      <c r="E208" s="236" t="s">
        <v>19</v>
      </c>
      <c r="F208" s="237" t="s">
        <v>541</v>
      </c>
      <c r="G208" s="235"/>
      <c r="H208" s="238">
        <v>13.224</v>
      </c>
      <c r="I208" s="239"/>
      <c r="J208" s="235"/>
      <c r="K208" s="235"/>
      <c r="L208" s="240"/>
      <c r="M208" s="241"/>
      <c r="N208" s="242"/>
      <c r="O208" s="242"/>
      <c r="P208" s="242"/>
      <c r="Q208" s="242"/>
      <c r="R208" s="242"/>
      <c r="S208" s="242"/>
      <c r="T208" s="243"/>
      <c r="U208" s="14"/>
      <c r="V208" s="14"/>
      <c r="W208" s="14"/>
      <c r="X208" s="14"/>
      <c r="Y208" s="14"/>
      <c r="Z208" s="14"/>
      <c r="AA208" s="14"/>
      <c r="AB208" s="14"/>
      <c r="AC208" s="14"/>
      <c r="AD208" s="14"/>
      <c r="AE208" s="14"/>
      <c r="AT208" s="244" t="s">
        <v>147</v>
      </c>
      <c r="AU208" s="244" t="s">
        <v>85</v>
      </c>
      <c r="AV208" s="14" t="s">
        <v>85</v>
      </c>
      <c r="AW208" s="14" t="s">
        <v>37</v>
      </c>
      <c r="AX208" s="14" t="s">
        <v>75</v>
      </c>
      <c r="AY208" s="244" t="s">
        <v>135</v>
      </c>
    </row>
    <row r="209" s="14" customFormat="1">
      <c r="A209" s="14"/>
      <c r="B209" s="234"/>
      <c r="C209" s="235"/>
      <c r="D209" s="219" t="s">
        <v>147</v>
      </c>
      <c r="E209" s="236" t="s">
        <v>19</v>
      </c>
      <c r="F209" s="237" t="s">
        <v>542</v>
      </c>
      <c r="G209" s="235"/>
      <c r="H209" s="238">
        <v>31.664000000000001</v>
      </c>
      <c r="I209" s="239"/>
      <c r="J209" s="235"/>
      <c r="K209" s="235"/>
      <c r="L209" s="240"/>
      <c r="M209" s="241"/>
      <c r="N209" s="242"/>
      <c r="O209" s="242"/>
      <c r="P209" s="242"/>
      <c r="Q209" s="242"/>
      <c r="R209" s="242"/>
      <c r="S209" s="242"/>
      <c r="T209" s="243"/>
      <c r="U209" s="14"/>
      <c r="V209" s="14"/>
      <c r="W209" s="14"/>
      <c r="X209" s="14"/>
      <c r="Y209" s="14"/>
      <c r="Z209" s="14"/>
      <c r="AA209" s="14"/>
      <c r="AB209" s="14"/>
      <c r="AC209" s="14"/>
      <c r="AD209" s="14"/>
      <c r="AE209" s="14"/>
      <c r="AT209" s="244" t="s">
        <v>147</v>
      </c>
      <c r="AU209" s="244" t="s">
        <v>85</v>
      </c>
      <c r="AV209" s="14" t="s">
        <v>85</v>
      </c>
      <c r="AW209" s="14" t="s">
        <v>37</v>
      </c>
      <c r="AX209" s="14" t="s">
        <v>75</v>
      </c>
      <c r="AY209" s="244" t="s">
        <v>135</v>
      </c>
    </row>
    <row r="210" s="14" customFormat="1">
      <c r="A210" s="14"/>
      <c r="B210" s="234"/>
      <c r="C210" s="235"/>
      <c r="D210" s="219" t="s">
        <v>147</v>
      </c>
      <c r="E210" s="236" t="s">
        <v>19</v>
      </c>
      <c r="F210" s="237" t="s">
        <v>543</v>
      </c>
      <c r="G210" s="235"/>
      <c r="H210" s="238">
        <v>73.738</v>
      </c>
      <c r="I210" s="239"/>
      <c r="J210" s="235"/>
      <c r="K210" s="235"/>
      <c r="L210" s="240"/>
      <c r="M210" s="241"/>
      <c r="N210" s="242"/>
      <c r="O210" s="242"/>
      <c r="P210" s="242"/>
      <c r="Q210" s="242"/>
      <c r="R210" s="242"/>
      <c r="S210" s="242"/>
      <c r="T210" s="243"/>
      <c r="U210" s="14"/>
      <c r="V210" s="14"/>
      <c r="W210" s="14"/>
      <c r="X210" s="14"/>
      <c r="Y210" s="14"/>
      <c r="Z210" s="14"/>
      <c r="AA210" s="14"/>
      <c r="AB210" s="14"/>
      <c r="AC210" s="14"/>
      <c r="AD210" s="14"/>
      <c r="AE210" s="14"/>
      <c r="AT210" s="244" t="s">
        <v>147</v>
      </c>
      <c r="AU210" s="244" t="s">
        <v>85</v>
      </c>
      <c r="AV210" s="14" t="s">
        <v>85</v>
      </c>
      <c r="AW210" s="14" t="s">
        <v>37</v>
      </c>
      <c r="AX210" s="14" t="s">
        <v>75</v>
      </c>
      <c r="AY210" s="244" t="s">
        <v>135</v>
      </c>
    </row>
    <row r="211" s="14" customFormat="1">
      <c r="A211" s="14"/>
      <c r="B211" s="234"/>
      <c r="C211" s="235"/>
      <c r="D211" s="219" t="s">
        <v>147</v>
      </c>
      <c r="E211" s="236" t="s">
        <v>19</v>
      </c>
      <c r="F211" s="237" t="s">
        <v>544</v>
      </c>
      <c r="G211" s="235"/>
      <c r="H211" s="238">
        <v>96.459000000000003</v>
      </c>
      <c r="I211" s="239"/>
      <c r="J211" s="235"/>
      <c r="K211" s="235"/>
      <c r="L211" s="240"/>
      <c r="M211" s="241"/>
      <c r="N211" s="242"/>
      <c r="O211" s="242"/>
      <c r="P211" s="242"/>
      <c r="Q211" s="242"/>
      <c r="R211" s="242"/>
      <c r="S211" s="242"/>
      <c r="T211" s="243"/>
      <c r="U211" s="14"/>
      <c r="V211" s="14"/>
      <c r="W211" s="14"/>
      <c r="X211" s="14"/>
      <c r="Y211" s="14"/>
      <c r="Z211" s="14"/>
      <c r="AA211" s="14"/>
      <c r="AB211" s="14"/>
      <c r="AC211" s="14"/>
      <c r="AD211" s="14"/>
      <c r="AE211" s="14"/>
      <c r="AT211" s="244" t="s">
        <v>147</v>
      </c>
      <c r="AU211" s="244" t="s">
        <v>85</v>
      </c>
      <c r="AV211" s="14" t="s">
        <v>85</v>
      </c>
      <c r="AW211" s="14" t="s">
        <v>37</v>
      </c>
      <c r="AX211" s="14" t="s">
        <v>75</v>
      </c>
      <c r="AY211" s="244" t="s">
        <v>135</v>
      </c>
    </row>
    <row r="212" s="14" customFormat="1">
      <c r="A212" s="14"/>
      <c r="B212" s="234"/>
      <c r="C212" s="235"/>
      <c r="D212" s="219" t="s">
        <v>147</v>
      </c>
      <c r="E212" s="236" t="s">
        <v>19</v>
      </c>
      <c r="F212" s="237" t="s">
        <v>545</v>
      </c>
      <c r="G212" s="235"/>
      <c r="H212" s="238">
        <v>46.124000000000002</v>
      </c>
      <c r="I212" s="239"/>
      <c r="J212" s="235"/>
      <c r="K212" s="235"/>
      <c r="L212" s="240"/>
      <c r="M212" s="241"/>
      <c r="N212" s="242"/>
      <c r="O212" s="242"/>
      <c r="P212" s="242"/>
      <c r="Q212" s="242"/>
      <c r="R212" s="242"/>
      <c r="S212" s="242"/>
      <c r="T212" s="243"/>
      <c r="U212" s="14"/>
      <c r="V212" s="14"/>
      <c r="W212" s="14"/>
      <c r="X212" s="14"/>
      <c r="Y212" s="14"/>
      <c r="Z212" s="14"/>
      <c r="AA212" s="14"/>
      <c r="AB212" s="14"/>
      <c r="AC212" s="14"/>
      <c r="AD212" s="14"/>
      <c r="AE212" s="14"/>
      <c r="AT212" s="244" t="s">
        <v>147</v>
      </c>
      <c r="AU212" s="244" t="s">
        <v>85</v>
      </c>
      <c r="AV212" s="14" t="s">
        <v>85</v>
      </c>
      <c r="AW212" s="14" t="s">
        <v>37</v>
      </c>
      <c r="AX212" s="14" t="s">
        <v>75</v>
      </c>
      <c r="AY212" s="244" t="s">
        <v>135</v>
      </c>
    </row>
    <row r="213" s="14" customFormat="1">
      <c r="A213" s="14"/>
      <c r="B213" s="234"/>
      <c r="C213" s="235"/>
      <c r="D213" s="219" t="s">
        <v>147</v>
      </c>
      <c r="E213" s="236" t="s">
        <v>19</v>
      </c>
      <c r="F213" s="237" t="s">
        <v>546</v>
      </c>
      <c r="G213" s="235"/>
      <c r="H213" s="238">
        <v>46.124000000000002</v>
      </c>
      <c r="I213" s="239"/>
      <c r="J213" s="235"/>
      <c r="K213" s="235"/>
      <c r="L213" s="240"/>
      <c r="M213" s="241"/>
      <c r="N213" s="242"/>
      <c r="O213" s="242"/>
      <c r="P213" s="242"/>
      <c r="Q213" s="242"/>
      <c r="R213" s="242"/>
      <c r="S213" s="242"/>
      <c r="T213" s="243"/>
      <c r="U213" s="14"/>
      <c r="V213" s="14"/>
      <c r="W213" s="14"/>
      <c r="X213" s="14"/>
      <c r="Y213" s="14"/>
      <c r="Z213" s="14"/>
      <c r="AA213" s="14"/>
      <c r="AB213" s="14"/>
      <c r="AC213" s="14"/>
      <c r="AD213" s="14"/>
      <c r="AE213" s="14"/>
      <c r="AT213" s="244" t="s">
        <v>147</v>
      </c>
      <c r="AU213" s="244" t="s">
        <v>85</v>
      </c>
      <c r="AV213" s="14" t="s">
        <v>85</v>
      </c>
      <c r="AW213" s="14" t="s">
        <v>37</v>
      </c>
      <c r="AX213" s="14" t="s">
        <v>75</v>
      </c>
      <c r="AY213" s="244" t="s">
        <v>135</v>
      </c>
    </row>
    <row r="214" s="14" customFormat="1">
      <c r="A214" s="14"/>
      <c r="B214" s="234"/>
      <c r="C214" s="235"/>
      <c r="D214" s="219" t="s">
        <v>147</v>
      </c>
      <c r="E214" s="236" t="s">
        <v>19</v>
      </c>
      <c r="F214" s="237" t="s">
        <v>547</v>
      </c>
      <c r="G214" s="235"/>
      <c r="H214" s="238">
        <v>61.963999999999999</v>
      </c>
      <c r="I214" s="239"/>
      <c r="J214" s="235"/>
      <c r="K214" s="235"/>
      <c r="L214" s="240"/>
      <c r="M214" s="241"/>
      <c r="N214" s="242"/>
      <c r="O214" s="242"/>
      <c r="P214" s="242"/>
      <c r="Q214" s="242"/>
      <c r="R214" s="242"/>
      <c r="S214" s="242"/>
      <c r="T214" s="243"/>
      <c r="U214" s="14"/>
      <c r="V214" s="14"/>
      <c r="W214" s="14"/>
      <c r="X214" s="14"/>
      <c r="Y214" s="14"/>
      <c r="Z214" s="14"/>
      <c r="AA214" s="14"/>
      <c r="AB214" s="14"/>
      <c r="AC214" s="14"/>
      <c r="AD214" s="14"/>
      <c r="AE214" s="14"/>
      <c r="AT214" s="244" t="s">
        <v>147</v>
      </c>
      <c r="AU214" s="244" t="s">
        <v>85</v>
      </c>
      <c r="AV214" s="14" t="s">
        <v>85</v>
      </c>
      <c r="AW214" s="14" t="s">
        <v>37</v>
      </c>
      <c r="AX214" s="14" t="s">
        <v>75</v>
      </c>
      <c r="AY214" s="244" t="s">
        <v>135</v>
      </c>
    </row>
    <row r="215" s="14" customFormat="1">
      <c r="A215" s="14"/>
      <c r="B215" s="234"/>
      <c r="C215" s="235"/>
      <c r="D215" s="219" t="s">
        <v>147</v>
      </c>
      <c r="E215" s="236" t="s">
        <v>19</v>
      </c>
      <c r="F215" s="237" t="s">
        <v>548</v>
      </c>
      <c r="G215" s="235"/>
      <c r="H215" s="238">
        <v>49.124000000000002</v>
      </c>
      <c r="I215" s="239"/>
      <c r="J215" s="235"/>
      <c r="K215" s="235"/>
      <c r="L215" s="240"/>
      <c r="M215" s="241"/>
      <c r="N215" s="242"/>
      <c r="O215" s="242"/>
      <c r="P215" s="242"/>
      <c r="Q215" s="242"/>
      <c r="R215" s="242"/>
      <c r="S215" s="242"/>
      <c r="T215" s="243"/>
      <c r="U215" s="14"/>
      <c r="V215" s="14"/>
      <c r="W215" s="14"/>
      <c r="X215" s="14"/>
      <c r="Y215" s="14"/>
      <c r="Z215" s="14"/>
      <c r="AA215" s="14"/>
      <c r="AB215" s="14"/>
      <c r="AC215" s="14"/>
      <c r="AD215" s="14"/>
      <c r="AE215" s="14"/>
      <c r="AT215" s="244" t="s">
        <v>147</v>
      </c>
      <c r="AU215" s="244" t="s">
        <v>85</v>
      </c>
      <c r="AV215" s="14" t="s">
        <v>85</v>
      </c>
      <c r="AW215" s="14" t="s">
        <v>37</v>
      </c>
      <c r="AX215" s="14" t="s">
        <v>75</v>
      </c>
      <c r="AY215" s="244" t="s">
        <v>135</v>
      </c>
    </row>
    <row r="216" s="14" customFormat="1">
      <c r="A216" s="14"/>
      <c r="B216" s="234"/>
      <c r="C216" s="235"/>
      <c r="D216" s="219" t="s">
        <v>147</v>
      </c>
      <c r="E216" s="236" t="s">
        <v>19</v>
      </c>
      <c r="F216" s="237" t="s">
        <v>549</v>
      </c>
      <c r="G216" s="235"/>
      <c r="H216" s="238">
        <v>50.323999999999998</v>
      </c>
      <c r="I216" s="239"/>
      <c r="J216" s="235"/>
      <c r="K216" s="235"/>
      <c r="L216" s="240"/>
      <c r="M216" s="241"/>
      <c r="N216" s="242"/>
      <c r="O216" s="242"/>
      <c r="P216" s="242"/>
      <c r="Q216" s="242"/>
      <c r="R216" s="242"/>
      <c r="S216" s="242"/>
      <c r="T216" s="243"/>
      <c r="U216" s="14"/>
      <c r="V216" s="14"/>
      <c r="W216" s="14"/>
      <c r="X216" s="14"/>
      <c r="Y216" s="14"/>
      <c r="Z216" s="14"/>
      <c r="AA216" s="14"/>
      <c r="AB216" s="14"/>
      <c r="AC216" s="14"/>
      <c r="AD216" s="14"/>
      <c r="AE216" s="14"/>
      <c r="AT216" s="244" t="s">
        <v>147</v>
      </c>
      <c r="AU216" s="244" t="s">
        <v>85</v>
      </c>
      <c r="AV216" s="14" t="s">
        <v>85</v>
      </c>
      <c r="AW216" s="14" t="s">
        <v>37</v>
      </c>
      <c r="AX216" s="14" t="s">
        <v>75</v>
      </c>
      <c r="AY216" s="244" t="s">
        <v>135</v>
      </c>
    </row>
    <row r="217" s="14" customFormat="1">
      <c r="A217" s="14"/>
      <c r="B217" s="234"/>
      <c r="C217" s="235"/>
      <c r="D217" s="219" t="s">
        <v>147</v>
      </c>
      <c r="E217" s="236" t="s">
        <v>19</v>
      </c>
      <c r="F217" s="237" t="s">
        <v>550</v>
      </c>
      <c r="G217" s="235"/>
      <c r="H217" s="238">
        <v>43.317999999999998</v>
      </c>
      <c r="I217" s="239"/>
      <c r="J217" s="235"/>
      <c r="K217" s="235"/>
      <c r="L217" s="240"/>
      <c r="M217" s="241"/>
      <c r="N217" s="242"/>
      <c r="O217" s="242"/>
      <c r="P217" s="242"/>
      <c r="Q217" s="242"/>
      <c r="R217" s="242"/>
      <c r="S217" s="242"/>
      <c r="T217" s="243"/>
      <c r="U217" s="14"/>
      <c r="V217" s="14"/>
      <c r="W217" s="14"/>
      <c r="X217" s="14"/>
      <c r="Y217" s="14"/>
      <c r="Z217" s="14"/>
      <c r="AA217" s="14"/>
      <c r="AB217" s="14"/>
      <c r="AC217" s="14"/>
      <c r="AD217" s="14"/>
      <c r="AE217" s="14"/>
      <c r="AT217" s="244" t="s">
        <v>147</v>
      </c>
      <c r="AU217" s="244" t="s">
        <v>85</v>
      </c>
      <c r="AV217" s="14" t="s">
        <v>85</v>
      </c>
      <c r="AW217" s="14" t="s">
        <v>37</v>
      </c>
      <c r="AX217" s="14" t="s">
        <v>75</v>
      </c>
      <c r="AY217" s="244" t="s">
        <v>135</v>
      </c>
    </row>
    <row r="218" s="13" customFormat="1">
      <c r="A218" s="13"/>
      <c r="B218" s="224"/>
      <c r="C218" s="225"/>
      <c r="D218" s="219" t="s">
        <v>147</v>
      </c>
      <c r="E218" s="226" t="s">
        <v>19</v>
      </c>
      <c r="F218" s="227" t="s">
        <v>551</v>
      </c>
      <c r="G218" s="225"/>
      <c r="H218" s="226" t="s">
        <v>19</v>
      </c>
      <c r="I218" s="228"/>
      <c r="J218" s="225"/>
      <c r="K218" s="225"/>
      <c r="L218" s="229"/>
      <c r="M218" s="230"/>
      <c r="N218" s="231"/>
      <c r="O218" s="231"/>
      <c r="P218" s="231"/>
      <c r="Q218" s="231"/>
      <c r="R218" s="231"/>
      <c r="S218" s="231"/>
      <c r="T218" s="232"/>
      <c r="U218" s="13"/>
      <c r="V218" s="13"/>
      <c r="W218" s="13"/>
      <c r="X218" s="13"/>
      <c r="Y218" s="13"/>
      <c r="Z218" s="13"/>
      <c r="AA218" s="13"/>
      <c r="AB218" s="13"/>
      <c r="AC218" s="13"/>
      <c r="AD218" s="13"/>
      <c r="AE218" s="13"/>
      <c r="AT218" s="233" t="s">
        <v>147</v>
      </c>
      <c r="AU218" s="233" t="s">
        <v>85</v>
      </c>
      <c r="AV218" s="13" t="s">
        <v>83</v>
      </c>
      <c r="AW218" s="13" t="s">
        <v>37</v>
      </c>
      <c r="AX218" s="13" t="s">
        <v>75</v>
      </c>
      <c r="AY218" s="233" t="s">
        <v>135</v>
      </c>
    </row>
    <row r="219" s="14" customFormat="1">
      <c r="A219" s="14"/>
      <c r="B219" s="234"/>
      <c r="C219" s="235"/>
      <c r="D219" s="219" t="s">
        <v>147</v>
      </c>
      <c r="E219" s="236" t="s">
        <v>19</v>
      </c>
      <c r="F219" s="237" t="s">
        <v>552</v>
      </c>
      <c r="G219" s="235"/>
      <c r="H219" s="238">
        <v>21.120000000000001</v>
      </c>
      <c r="I219" s="239"/>
      <c r="J219" s="235"/>
      <c r="K219" s="235"/>
      <c r="L219" s="240"/>
      <c r="M219" s="241"/>
      <c r="N219" s="242"/>
      <c r="O219" s="242"/>
      <c r="P219" s="242"/>
      <c r="Q219" s="242"/>
      <c r="R219" s="242"/>
      <c r="S219" s="242"/>
      <c r="T219" s="243"/>
      <c r="U219" s="14"/>
      <c r="V219" s="14"/>
      <c r="W219" s="14"/>
      <c r="X219" s="14"/>
      <c r="Y219" s="14"/>
      <c r="Z219" s="14"/>
      <c r="AA219" s="14"/>
      <c r="AB219" s="14"/>
      <c r="AC219" s="14"/>
      <c r="AD219" s="14"/>
      <c r="AE219" s="14"/>
      <c r="AT219" s="244" t="s">
        <v>147</v>
      </c>
      <c r="AU219" s="244" t="s">
        <v>85</v>
      </c>
      <c r="AV219" s="14" t="s">
        <v>85</v>
      </c>
      <c r="AW219" s="14" t="s">
        <v>37</v>
      </c>
      <c r="AX219" s="14" t="s">
        <v>75</v>
      </c>
      <c r="AY219" s="244" t="s">
        <v>135</v>
      </c>
    </row>
    <row r="220" s="14" customFormat="1">
      <c r="A220" s="14"/>
      <c r="B220" s="234"/>
      <c r="C220" s="235"/>
      <c r="D220" s="219" t="s">
        <v>147</v>
      </c>
      <c r="E220" s="236" t="s">
        <v>19</v>
      </c>
      <c r="F220" s="237" t="s">
        <v>553</v>
      </c>
      <c r="G220" s="235"/>
      <c r="H220" s="238">
        <v>1.8799999999999999</v>
      </c>
      <c r="I220" s="239"/>
      <c r="J220" s="235"/>
      <c r="K220" s="235"/>
      <c r="L220" s="240"/>
      <c r="M220" s="241"/>
      <c r="N220" s="242"/>
      <c r="O220" s="242"/>
      <c r="P220" s="242"/>
      <c r="Q220" s="242"/>
      <c r="R220" s="242"/>
      <c r="S220" s="242"/>
      <c r="T220" s="243"/>
      <c r="U220" s="14"/>
      <c r="V220" s="14"/>
      <c r="W220" s="14"/>
      <c r="X220" s="14"/>
      <c r="Y220" s="14"/>
      <c r="Z220" s="14"/>
      <c r="AA220" s="14"/>
      <c r="AB220" s="14"/>
      <c r="AC220" s="14"/>
      <c r="AD220" s="14"/>
      <c r="AE220" s="14"/>
      <c r="AT220" s="244" t="s">
        <v>147</v>
      </c>
      <c r="AU220" s="244" t="s">
        <v>85</v>
      </c>
      <c r="AV220" s="14" t="s">
        <v>85</v>
      </c>
      <c r="AW220" s="14" t="s">
        <v>37</v>
      </c>
      <c r="AX220" s="14" t="s">
        <v>75</v>
      </c>
      <c r="AY220" s="244" t="s">
        <v>135</v>
      </c>
    </row>
    <row r="221" s="14" customFormat="1">
      <c r="A221" s="14"/>
      <c r="B221" s="234"/>
      <c r="C221" s="235"/>
      <c r="D221" s="219" t="s">
        <v>147</v>
      </c>
      <c r="E221" s="236" t="s">
        <v>19</v>
      </c>
      <c r="F221" s="237" t="s">
        <v>554</v>
      </c>
      <c r="G221" s="235"/>
      <c r="H221" s="238">
        <v>6.5</v>
      </c>
      <c r="I221" s="239"/>
      <c r="J221" s="235"/>
      <c r="K221" s="235"/>
      <c r="L221" s="240"/>
      <c r="M221" s="241"/>
      <c r="N221" s="242"/>
      <c r="O221" s="242"/>
      <c r="P221" s="242"/>
      <c r="Q221" s="242"/>
      <c r="R221" s="242"/>
      <c r="S221" s="242"/>
      <c r="T221" s="243"/>
      <c r="U221" s="14"/>
      <c r="V221" s="14"/>
      <c r="W221" s="14"/>
      <c r="X221" s="14"/>
      <c r="Y221" s="14"/>
      <c r="Z221" s="14"/>
      <c r="AA221" s="14"/>
      <c r="AB221" s="14"/>
      <c r="AC221" s="14"/>
      <c r="AD221" s="14"/>
      <c r="AE221" s="14"/>
      <c r="AT221" s="244" t="s">
        <v>147</v>
      </c>
      <c r="AU221" s="244" t="s">
        <v>85</v>
      </c>
      <c r="AV221" s="14" t="s">
        <v>85</v>
      </c>
      <c r="AW221" s="14" t="s">
        <v>37</v>
      </c>
      <c r="AX221" s="14" t="s">
        <v>75</v>
      </c>
      <c r="AY221" s="244" t="s">
        <v>135</v>
      </c>
    </row>
    <row r="222" s="14" customFormat="1">
      <c r="A222" s="14"/>
      <c r="B222" s="234"/>
      <c r="C222" s="235"/>
      <c r="D222" s="219" t="s">
        <v>147</v>
      </c>
      <c r="E222" s="236" t="s">
        <v>19</v>
      </c>
      <c r="F222" s="237" t="s">
        <v>555</v>
      </c>
      <c r="G222" s="235"/>
      <c r="H222" s="238">
        <v>0.93999999999999995</v>
      </c>
      <c r="I222" s="239"/>
      <c r="J222" s="235"/>
      <c r="K222" s="235"/>
      <c r="L222" s="240"/>
      <c r="M222" s="241"/>
      <c r="N222" s="242"/>
      <c r="O222" s="242"/>
      <c r="P222" s="242"/>
      <c r="Q222" s="242"/>
      <c r="R222" s="242"/>
      <c r="S222" s="242"/>
      <c r="T222" s="243"/>
      <c r="U222" s="14"/>
      <c r="V222" s="14"/>
      <c r="W222" s="14"/>
      <c r="X222" s="14"/>
      <c r="Y222" s="14"/>
      <c r="Z222" s="14"/>
      <c r="AA222" s="14"/>
      <c r="AB222" s="14"/>
      <c r="AC222" s="14"/>
      <c r="AD222" s="14"/>
      <c r="AE222" s="14"/>
      <c r="AT222" s="244" t="s">
        <v>147</v>
      </c>
      <c r="AU222" s="244" t="s">
        <v>85</v>
      </c>
      <c r="AV222" s="14" t="s">
        <v>85</v>
      </c>
      <c r="AW222" s="14" t="s">
        <v>37</v>
      </c>
      <c r="AX222" s="14" t="s">
        <v>75</v>
      </c>
      <c r="AY222" s="244" t="s">
        <v>135</v>
      </c>
    </row>
    <row r="223" s="14" customFormat="1">
      <c r="A223" s="14"/>
      <c r="B223" s="234"/>
      <c r="C223" s="235"/>
      <c r="D223" s="219" t="s">
        <v>147</v>
      </c>
      <c r="E223" s="236" t="s">
        <v>19</v>
      </c>
      <c r="F223" s="237" t="s">
        <v>556</v>
      </c>
      <c r="G223" s="235"/>
      <c r="H223" s="238">
        <v>5.2160000000000002</v>
      </c>
      <c r="I223" s="239"/>
      <c r="J223" s="235"/>
      <c r="K223" s="235"/>
      <c r="L223" s="240"/>
      <c r="M223" s="241"/>
      <c r="N223" s="242"/>
      <c r="O223" s="242"/>
      <c r="P223" s="242"/>
      <c r="Q223" s="242"/>
      <c r="R223" s="242"/>
      <c r="S223" s="242"/>
      <c r="T223" s="243"/>
      <c r="U223" s="14"/>
      <c r="V223" s="14"/>
      <c r="W223" s="14"/>
      <c r="X223" s="14"/>
      <c r="Y223" s="14"/>
      <c r="Z223" s="14"/>
      <c r="AA223" s="14"/>
      <c r="AB223" s="14"/>
      <c r="AC223" s="14"/>
      <c r="AD223" s="14"/>
      <c r="AE223" s="14"/>
      <c r="AT223" s="244" t="s">
        <v>147</v>
      </c>
      <c r="AU223" s="244" t="s">
        <v>85</v>
      </c>
      <c r="AV223" s="14" t="s">
        <v>85</v>
      </c>
      <c r="AW223" s="14" t="s">
        <v>37</v>
      </c>
      <c r="AX223" s="14" t="s">
        <v>75</v>
      </c>
      <c r="AY223" s="244" t="s">
        <v>135</v>
      </c>
    </row>
    <row r="224" s="14" customFormat="1">
      <c r="A224" s="14"/>
      <c r="B224" s="234"/>
      <c r="C224" s="235"/>
      <c r="D224" s="219" t="s">
        <v>147</v>
      </c>
      <c r="E224" s="236" t="s">
        <v>19</v>
      </c>
      <c r="F224" s="237" t="s">
        <v>557</v>
      </c>
      <c r="G224" s="235"/>
      <c r="H224" s="238">
        <v>1.0700000000000001</v>
      </c>
      <c r="I224" s="239"/>
      <c r="J224" s="235"/>
      <c r="K224" s="235"/>
      <c r="L224" s="240"/>
      <c r="M224" s="241"/>
      <c r="N224" s="242"/>
      <c r="O224" s="242"/>
      <c r="P224" s="242"/>
      <c r="Q224" s="242"/>
      <c r="R224" s="242"/>
      <c r="S224" s="242"/>
      <c r="T224" s="243"/>
      <c r="U224" s="14"/>
      <c r="V224" s="14"/>
      <c r="W224" s="14"/>
      <c r="X224" s="14"/>
      <c r="Y224" s="14"/>
      <c r="Z224" s="14"/>
      <c r="AA224" s="14"/>
      <c r="AB224" s="14"/>
      <c r="AC224" s="14"/>
      <c r="AD224" s="14"/>
      <c r="AE224" s="14"/>
      <c r="AT224" s="244" t="s">
        <v>147</v>
      </c>
      <c r="AU224" s="244" t="s">
        <v>85</v>
      </c>
      <c r="AV224" s="14" t="s">
        <v>85</v>
      </c>
      <c r="AW224" s="14" t="s">
        <v>37</v>
      </c>
      <c r="AX224" s="14" t="s">
        <v>75</v>
      </c>
      <c r="AY224" s="244" t="s">
        <v>135</v>
      </c>
    </row>
    <row r="225" s="14" customFormat="1">
      <c r="A225" s="14"/>
      <c r="B225" s="234"/>
      <c r="C225" s="235"/>
      <c r="D225" s="219" t="s">
        <v>147</v>
      </c>
      <c r="E225" s="236" t="s">
        <v>19</v>
      </c>
      <c r="F225" s="237" t="s">
        <v>558</v>
      </c>
      <c r="G225" s="235"/>
      <c r="H225" s="238">
        <v>1.1479999999999999</v>
      </c>
      <c r="I225" s="239"/>
      <c r="J225" s="235"/>
      <c r="K225" s="235"/>
      <c r="L225" s="240"/>
      <c r="M225" s="241"/>
      <c r="N225" s="242"/>
      <c r="O225" s="242"/>
      <c r="P225" s="242"/>
      <c r="Q225" s="242"/>
      <c r="R225" s="242"/>
      <c r="S225" s="242"/>
      <c r="T225" s="243"/>
      <c r="U225" s="14"/>
      <c r="V225" s="14"/>
      <c r="W225" s="14"/>
      <c r="X225" s="14"/>
      <c r="Y225" s="14"/>
      <c r="Z225" s="14"/>
      <c r="AA225" s="14"/>
      <c r="AB225" s="14"/>
      <c r="AC225" s="14"/>
      <c r="AD225" s="14"/>
      <c r="AE225" s="14"/>
      <c r="AT225" s="244" t="s">
        <v>147</v>
      </c>
      <c r="AU225" s="244" t="s">
        <v>85</v>
      </c>
      <c r="AV225" s="14" t="s">
        <v>85</v>
      </c>
      <c r="AW225" s="14" t="s">
        <v>37</v>
      </c>
      <c r="AX225" s="14" t="s">
        <v>75</v>
      </c>
      <c r="AY225" s="244" t="s">
        <v>135</v>
      </c>
    </row>
    <row r="226" s="15" customFormat="1">
      <c r="A226" s="15"/>
      <c r="B226" s="245"/>
      <c r="C226" s="246"/>
      <c r="D226" s="219" t="s">
        <v>147</v>
      </c>
      <c r="E226" s="247" t="s">
        <v>393</v>
      </c>
      <c r="F226" s="248" t="s">
        <v>153</v>
      </c>
      <c r="G226" s="246"/>
      <c r="H226" s="249">
        <v>1264.3409999999999</v>
      </c>
      <c r="I226" s="250"/>
      <c r="J226" s="246"/>
      <c r="K226" s="246"/>
      <c r="L226" s="251"/>
      <c r="M226" s="252"/>
      <c r="N226" s="253"/>
      <c r="O226" s="253"/>
      <c r="P226" s="253"/>
      <c r="Q226" s="253"/>
      <c r="R226" s="253"/>
      <c r="S226" s="253"/>
      <c r="T226" s="254"/>
      <c r="U226" s="15"/>
      <c r="V226" s="15"/>
      <c r="W226" s="15"/>
      <c r="X226" s="15"/>
      <c r="Y226" s="15"/>
      <c r="Z226" s="15"/>
      <c r="AA226" s="15"/>
      <c r="AB226" s="15"/>
      <c r="AC226" s="15"/>
      <c r="AD226" s="15"/>
      <c r="AE226" s="15"/>
      <c r="AT226" s="255" t="s">
        <v>147</v>
      </c>
      <c r="AU226" s="255" t="s">
        <v>85</v>
      </c>
      <c r="AV226" s="15" t="s">
        <v>143</v>
      </c>
      <c r="AW226" s="15" t="s">
        <v>37</v>
      </c>
      <c r="AX226" s="15" t="s">
        <v>83</v>
      </c>
      <c r="AY226" s="255" t="s">
        <v>135</v>
      </c>
    </row>
    <row r="227" s="2" customFormat="1" ht="24.15" customHeight="1">
      <c r="A227" s="39"/>
      <c r="B227" s="40"/>
      <c r="C227" s="206" t="s">
        <v>289</v>
      </c>
      <c r="D227" s="206" t="s">
        <v>138</v>
      </c>
      <c r="E227" s="207" t="s">
        <v>559</v>
      </c>
      <c r="F227" s="208" t="s">
        <v>560</v>
      </c>
      <c r="G227" s="209" t="s">
        <v>141</v>
      </c>
      <c r="H227" s="210">
        <v>1264.3409999999999</v>
      </c>
      <c r="I227" s="211"/>
      <c r="J227" s="212">
        <f>ROUND(I227*H227,2)</f>
        <v>0</v>
      </c>
      <c r="K227" s="208" t="s">
        <v>142</v>
      </c>
      <c r="L227" s="45"/>
      <c r="M227" s="213" t="s">
        <v>19</v>
      </c>
      <c r="N227" s="214" t="s">
        <v>46</v>
      </c>
      <c r="O227" s="85"/>
      <c r="P227" s="215">
        <f>O227*H227</f>
        <v>0</v>
      </c>
      <c r="Q227" s="215">
        <v>0.0043800000000000002</v>
      </c>
      <c r="R227" s="215">
        <f>Q227*H227</f>
        <v>5.5378135799999999</v>
      </c>
      <c r="S227" s="215">
        <v>0</v>
      </c>
      <c r="T227" s="216">
        <f>S227*H227</f>
        <v>0</v>
      </c>
      <c r="U227" s="39"/>
      <c r="V227" s="39"/>
      <c r="W227" s="39"/>
      <c r="X227" s="39"/>
      <c r="Y227" s="39"/>
      <c r="Z227" s="39"/>
      <c r="AA227" s="39"/>
      <c r="AB227" s="39"/>
      <c r="AC227" s="39"/>
      <c r="AD227" s="39"/>
      <c r="AE227" s="39"/>
      <c r="AR227" s="217" t="s">
        <v>143</v>
      </c>
      <c r="AT227" s="217" t="s">
        <v>138</v>
      </c>
      <c r="AU227" s="217" t="s">
        <v>85</v>
      </c>
      <c r="AY227" s="18" t="s">
        <v>135</v>
      </c>
      <c r="BE227" s="218">
        <f>IF(N227="základní",J227,0)</f>
        <v>0</v>
      </c>
      <c r="BF227" s="218">
        <f>IF(N227="snížená",J227,0)</f>
        <v>0</v>
      </c>
      <c r="BG227" s="218">
        <f>IF(N227="zákl. přenesená",J227,0)</f>
        <v>0</v>
      </c>
      <c r="BH227" s="218">
        <f>IF(N227="sníž. přenesená",J227,0)</f>
        <v>0</v>
      </c>
      <c r="BI227" s="218">
        <f>IF(N227="nulová",J227,0)</f>
        <v>0</v>
      </c>
      <c r="BJ227" s="18" t="s">
        <v>83</v>
      </c>
      <c r="BK227" s="218">
        <f>ROUND(I227*H227,2)</f>
        <v>0</v>
      </c>
      <c r="BL227" s="18" t="s">
        <v>143</v>
      </c>
      <c r="BM227" s="217" t="s">
        <v>561</v>
      </c>
    </row>
    <row r="228" s="2" customFormat="1">
      <c r="A228" s="39"/>
      <c r="B228" s="40"/>
      <c r="C228" s="41"/>
      <c r="D228" s="219" t="s">
        <v>145</v>
      </c>
      <c r="E228" s="41"/>
      <c r="F228" s="220" t="s">
        <v>521</v>
      </c>
      <c r="G228" s="41"/>
      <c r="H228" s="41"/>
      <c r="I228" s="221"/>
      <c r="J228" s="41"/>
      <c r="K228" s="41"/>
      <c r="L228" s="45"/>
      <c r="M228" s="222"/>
      <c r="N228" s="223"/>
      <c r="O228" s="85"/>
      <c r="P228" s="85"/>
      <c r="Q228" s="85"/>
      <c r="R228" s="85"/>
      <c r="S228" s="85"/>
      <c r="T228" s="86"/>
      <c r="U228" s="39"/>
      <c r="V228" s="39"/>
      <c r="W228" s="39"/>
      <c r="X228" s="39"/>
      <c r="Y228" s="39"/>
      <c r="Z228" s="39"/>
      <c r="AA228" s="39"/>
      <c r="AB228" s="39"/>
      <c r="AC228" s="39"/>
      <c r="AD228" s="39"/>
      <c r="AE228" s="39"/>
      <c r="AT228" s="18" t="s">
        <v>145</v>
      </c>
      <c r="AU228" s="18" t="s">
        <v>85</v>
      </c>
    </row>
    <row r="229" s="14" customFormat="1">
      <c r="A229" s="14"/>
      <c r="B229" s="234"/>
      <c r="C229" s="235"/>
      <c r="D229" s="219" t="s">
        <v>147</v>
      </c>
      <c r="E229" s="236" t="s">
        <v>19</v>
      </c>
      <c r="F229" s="237" t="s">
        <v>393</v>
      </c>
      <c r="G229" s="235"/>
      <c r="H229" s="238">
        <v>1264.3409999999999</v>
      </c>
      <c r="I229" s="239"/>
      <c r="J229" s="235"/>
      <c r="K229" s="235"/>
      <c r="L229" s="240"/>
      <c r="M229" s="241"/>
      <c r="N229" s="242"/>
      <c r="O229" s="242"/>
      <c r="P229" s="242"/>
      <c r="Q229" s="242"/>
      <c r="R229" s="242"/>
      <c r="S229" s="242"/>
      <c r="T229" s="243"/>
      <c r="U229" s="14"/>
      <c r="V229" s="14"/>
      <c r="W229" s="14"/>
      <c r="X229" s="14"/>
      <c r="Y229" s="14"/>
      <c r="Z229" s="14"/>
      <c r="AA229" s="14"/>
      <c r="AB229" s="14"/>
      <c r="AC229" s="14"/>
      <c r="AD229" s="14"/>
      <c r="AE229" s="14"/>
      <c r="AT229" s="244" t="s">
        <v>147</v>
      </c>
      <c r="AU229" s="244" t="s">
        <v>85</v>
      </c>
      <c r="AV229" s="14" t="s">
        <v>85</v>
      </c>
      <c r="AW229" s="14" t="s">
        <v>37</v>
      </c>
      <c r="AX229" s="14" t="s">
        <v>83</v>
      </c>
      <c r="AY229" s="244" t="s">
        <v>135</v>
      </c>
    </row>
    <row r="230" s="2" customFormat="1" ht="24.15" customHeight="1">
      <c r="A230" s="39"/>
      <c r="B230" s="40"/>
      <c r="C230" s="206" t="s">
        <v>294</v>
      </c>
      <c r="D230" s="206" t="s">
        <v>138</v>
      </c>
      <c r="E230" s="207" t="s">
        <v>562</v>
      </c>
      <c r="F230" s="208" t="s">
        <v>563</v>
      </c>
      <c r="G230" s="209" t="s">
        <v>141</v>
      </c>
      <c r="H230" s="210">
        <v>1269.5909999999999</v>
      </c>
      <c r="I230" s="211"/>
      <c r="J230" s="212">
        <f>ROUND(I230*H230,2)</f>
        <v>0</v>
      </c>
      <c r="K230" s="208" t="s">
        <v>142</v>
      </c>
      <c r="L230" s="45"/>
      <c r="M230" s="213" t="s">
        <v>19</v>
      </c>
      <c r="N230" s="214" t="s">
        <v>46</v>
      </c>
      <c r="O230" s="85"/>
      <c r="P230" s="215">
        <f>O230*H230</f>
        <v>0</v>
      </c>
      <c r="Q230" s="215">
        <v>0.015400000000000001</v>
      </c>
      <c r="R230" s="215">
        <f>Q230*H230</f>
        <v>19.551701399999999</v>
      </c>
      <c r="S230" s="215">
        <v>0</v>
      </c>
      <c r="T230" s="216">
        <f>S230*H230</f>
        <v>0</v>
      </c>
      <c r="U230" s="39"/>
      <c r="V230" s="39"/>
      <c r="W230" s="39"/>
      <c r="X230" s="39"/>
      <c r="Y230" s="39"/>
      <c r="Z230" s="39"/>
      <c r="AA230" s="39"/>
      <c r="AB230" s="39"/>
      <c r="AC230" s="39"/>
      <c r="AD230" s="39"/>
      <c r="AE230" s="39"/>
      <c r="AR230" s="217" t="s">
        <v>143</v>
      </c>
      <c r="AT230" s="217" t="s">
        <v>138</v>
      </c>
      <c r="AU230" s="217" t="s">
        <v>85</v>
      </c>
      <c r="AY230" s="18" t="s">
        <v>135</v>
      </c>
      <c r="BE230" s="218">
        <f>IF(N230="základní",J230,0)</f>
        <v>0</v>
      </c>
      <c r="BF230" s="218">
        <f>IF(N230="snížená",J230,0)</f>
        <v>0</v>
      </c>
      <c r="BG230" s="218">
        <f>IF(N230="zákl. přenesená",J230,0)</f>
        <v>0</v>
      </c>
      <c r="BH230" s="218">
        <f>IF(N230="sníž. přenesená",J230,0)</f>
        <v>0</v>
      </c>
      <c r="BI230" s="218">
        <f>IF(N230="nulová",J230,0)</f>
        <v>0</v>
      </c>
      <c r="BJ230" s="18" t="s">
        <v>83</v>
      </c>
      <c r="BK230" s="218">
        <f>ROUND(I230*H230,2)</f>
        <v>0</v>
      </c>
      <c r="BL230" s="18" t="s">
        <v>143</v>
      </c>
      <c r="BM230" s="217" t="s">
        <v>564</v>
      </c>
    </row>
    <row r="231" s="2" customFormat="1">
      <c r="A231" s="39"/>
      <c r="B231" s="40"/>
      <c r="C231" s="41"/>
      <c r="D231" s="219" t="s">
        <v>145</v>
      </c>
      <c r="E231" s="41"/>
      <c r="F231" s="220" t="s">
        <v>565</v>
      </c>
      <c r="G231" s="41"/>
      <c r="H231" s="41"/>
      <c r="I231" s="221"/>
      <c r="J231" s="41"/>
      <c r="K231" s="41"/>
      <c r="L231" s="45"/>
      <c r="M231" s="222"/>
      <c r="N231" s="223"/>
      <c r="O231" s="85"/>
      <c r="P231" s="85"/>
      <c r="Q231" s="85"/>
      <c r="R231" s="85"/>
      <c r="S231" s="85"/>
      <c r="T231" s="86"/>
      <c r="U231" s="39"/>
      <c r="V231" s="39"/>
      <c r="W231" s="39"/>
      <c r="X231" s="39"/>
      <c r="Y231" s="39"/>
      <c r="Z231" s="39"/>
      <c r="AA231" s="39"/>
      <c r="AB231" s="39"/>
      <c r="AC231" s="39"/>
      <c r="AD231" s="39"/>
      <c r="AE231" s="39"/>
      <c r="AT231" s="18" t="s">
        <v>145</v>
      </c>
      <c r="AU231" s="18" t="s">
        <v>85</v>
      </c>
    </row>
    <row r="232" s="13" customFormat="1">
      <c r="A232" s="13"/>
      <c r="B232" s="224"/>
      <c r="C232" s="225"/>
      <c r="D232" s="219" t="s">
        <v>147</v>
      </c>
      <c r="E232" s="226" t="s">
        <v>19</v>
      </c>
      <c r="F232" s="227" t="s">
        <v>566</v>
      </c>
      <c r="G232" s="225"/>
      <c r="H232" s="226" t="s">
        <v>19</v>
      </c>
      <c r="I232" s="228"/>
      <c r="J232" s="225"/>
      <c r="K232" s="225"/>
      <c r="L232" s="229"/>
      <c r="M232" s="230"/>
      <c r="N232" s="231"/>
      <c r="O232" s="231"/>
      <c r="P232" s="231"/>
      <c r="Q232" s="231"/>
      <c r="R232" s="231"/>
      <c r="S232" s="231"/>
      <c r="T232" s="232"/>
      <c r="U232" s="13"/>
      <c r="V232" s="13"/>
      <c r="W232" s="13"/>
      <c r="X232" s="13"/>
      <c r="Y232" s="13"/>
      <c r="Z232" s="13"/>
      <c r="AA232" s="13"/>
      <c r="AB232" s="13"/>
      <c r="AC232" s="13"/>
      <c r="AD232" s="13"/>
      <c r="AE232" s="13"/>
      <c r="AT232" s="233" t="s">
        <v>147</v>
      </c>
      <c r="AU232" s="233" t="s">
        <v>85</v>
      </c>
      <c r="AV232" s="13" t="s">
        <v>83</v>
      </c>
      <c r="AW232" s="13" t="s">
        <v>37</v>
      </c>
      <c r="AX232" s="13" t="s">
        <v>75</v>
      </c>
      <c r="AY232" s="233" t="s">
        <v>135</v>
      </c>
    </row>
    <row r="233" s="14" customFormat="1">
      <c r="A233" s="14"/>
      <c r="B233" s="234"/>
      <c r="C233" s="235"/>
      <c r="D233" s="219" t="s">
        <v>147</v>
      </c>
      <c r="E233" s="236" t="s">
        <v>19</v>
      </c>
      <c r="F233" s="237" t="s">
        <v>567</v>
      </c>
      <c r="G233" s="235"/>
      <c r="H233" s="238">
        <v>4.0499999999999998</v>
      </c>
      <c r="I233" s="239"/>
      <c r="J233" s="235"/>
      <c r="K233" s="235"/>
      <c r="L233" s="240"/>
      <c r="M233" s="241"/>
      <c r="N233" s="242"/>
      <c r="O233" s="242"/>
      <c r="P233" s="242"/>
      <c r="Q233" s="242"/>
      <c r="R233" s="242"/>
      <c r="S233" s="242"/>
      <c r="T233" s="243"/>
      <c r="U233" s="14"/>
      <c r="V233" s="14"/>
      <c r="W233" s="14"/>
      <c r="X233" s="14"/>
      <c r="Y233" s="14"/>
      <c r="Z233" s="14"/>
      <c r="AA233" s="14"/>
      <c r="AB233" s="14"/>
      <c r="AC233" s="14"/>
      <c r="AD233" s="14"/>
      <c r="AE233" s="14"/>
      <c r="AT233" s="244" t="s">
        <v>147</v>
      </c>
      <c r="AU233" s="244" t="s">
        <v>85</v>
      </c>
      <c r="AV233" s="14" t="s">
        <v>85</v>
      </c>
      <c r="AW233" s="14" t="s">
        <v>37</v>
      </c>
      <c r="AX233" s="14" t="s">
        <v>75</v>
      </c>
      <c r="AY233" s="244" t="s">
        <v>135</v>
      </c>
    </row>
    <row r="234" s="14" customFormat="1">
      <c r="A234" s="14"/>
      <c r="B234" s="234"/>
      <c r="C234" s="235"/>
      <c r="D234" s="219" t="s">
        <v>147</v>
      </c>
      <c r="E234" s="236" t="s">
        <v>19</v>
      </c>
      <c r="F234" s="237" t="s">
        <v>568</v>
      </c>
      <c r="G234" s="235"/>
      <c r="H234" s="238">
        <v>0.59999999999999998</v>
      </c>
      <c r="I234" s="239"/>
      <c r="J234" s="235"/>
      <c r="K234" s="235"/>
      <c r="L234" s="240"/>
      <c r="M234" s="241"/>
      <c r="N234" s="242"/>
      <c r="O234" s="242"/>
      <c r="P234" s="242"/>
      <c r="Q234" s="242"/>
      <c r="R234" s="242"/>
      <c r="S234" s="242"/>
      <c r="T234" s="243"/>
      <c r="U234" s="14"/>
      <c r="V234" s="14"/>
      <c r="W234" s="14"/>
      <c r="X234" s="14"/>
      <c r="Y234" s="14"/>
      <c r="Z234" s="14"/>
      <c r="AA234" s="14"/>
      <c r="AB234" s="14"/>
      <c r="AC234" s="14"/>
      <c r="AD234" s="14"/>
      <c r="AE234" s="14"/>
      <c r="AT234" s="244" t="s">
        <v>147</v>
      </c>
      <c r="AU234" s="244" t="s">
        <v>85</v>
      </c>
      <c r="AV234" s="14" t="s">
        <v>85</v>
      </c>
      <c r="AW234" s="14" t="s">
        <v>37</v>
      </c>
      <c r="AX234" s="14" t="s">
        <v>75</v>
      </c>
      <c r="AY234" s="244" t="s">
        <v>135</v>
      </c>
    </row>
    <row r="235" s="14" customFormat="1">
      <c r="A235" s="14"/>
      <c r="B235" s="234"/>
      <c r="C235" s="235"/>
      <c r="D235" s="219" t="s">
        <v>147</v>
      </c>
      <c r="E235" s="236" t="s">
        <v>19</v>
      </c>
      <c r="F235" s="237" t="s">
        <v>569</v>
      </c>
      <c r="G235" s="235"/>
      <c r="H235" s="238">
        <v>0.59999999999999998</v>
      </c>
      <c r="I235" s="239"/>
      <c r="J235" s="235"/>
      <c r="K235" s="235"/>
      <c r="L235" s="240"/>
      <c r="M235" s="241"/>
      <c r="N235" s="242"/>
      <c r="O235" s="242"/>
      <c r="P235" s="242"/>
      <c r="Q235" s="242"/>
      <c r="R235" s="242"/>
      <c r="S235" s="242"/>
      <c r="T235" s="243"/>
      <c r="U235" s="14"/>
      <c r="V235" s="14"/>
      <c r="W235" s="14"/>
      <c r="X235" s="14"/>
      <c r="Y235" s="14"/>
      <c r="Z235" s="14"/>
      <c r="AA235" s="14"/>
      <c r="AB235" s="14"/>
      <c r="AC235" s="14"/>
      <c r="AD235" s="14"/>
      <c r="AE235" s="14"/>
      <c r="AT235" s="244" t="s">
        <v>147</v>
      </c>
      <c r="AU235" s="244" t="s">
        <v>85</v>
      </c>
      <c r="AV235" s="14" t="s">
        <v>85</v>
      </c>
      <c r="AW235" s="14" t="s">
        <v>37</v>
      </c>
      <c r="AX235" s="14" t="s">
        <v>75</v>
      </c>
      <c r="AY235" s="244" t="s">
        <v>135</v>
      </c>
    </row>
    <row r="236" s="14" customFormat="1">
      <c r="A236" s="14"/>
      <c r="B236" s="234"/>
      <c r="C236" s="235"/>
      <c r="D236" s="219" t="s">
        <v>147</v>
      </c>
      <c r="E236" s="236" t="s">
        <v>19</v>
      </c>
      <c r="F236" s="237" t="s">
        <v>570</v>
      </c>
      <c r="G236" s="235"/>
      <c r="H236" s="238">
        <v>1264.3409999999999</v>
      </c>
      <c r="I236" s="239"/>
      <c r="J236" s="235"/>
      <c r="K236" s="235"/>
      <c r="L236" s="240"/>
      <c r="M236" s="241"/>
      <c r="N236" s="242"/>
      <c r="O236" s="242"/>
      <c r="P236" s="242"/>
      <c r="Q236" s="242"/>
      <c r="R236" s="242"/>
      <c r="S236" s="242"/>
      <c r="T236" s="243"/>
      <c r="U236" s="14"/>
      <c r="V236" s="14"/>
      <c r="W236" s="14"/>
      <c r="X236" s="14"/>
      <c r="Y236" s="14"/>
      <c r="Z236" s="14"/>
      <c r="AA236" s="14"/>
      <c r="AB236" s="14"/>
      <c r="AC236" s="14"/>
      <c r="AD236" s="14"/>
      <c r="AE236" s="14"/>
      <c r="AT236" s="244" t="s">
        <v>147</v>
      </c>
      <c r="AU236" s="244" t="s">
        <v>85</v>
      </c>
      <c r="AV236" s="14" t="s">
        <v>85</v>
      </c>
      <c r="AW236" s="14" t="s">
        <v>37</v>
      </c>
      <c r="AX236" s="14" t="s">
        <v>75</v>
      </c>
      <c r="AY236" s="244" t="s">
        <v>135</v>
      </c>
    </row>
    <row r="237" s="15" customFormat="1">
      <c r="A237" s="15"/>
      <c r="B237" s="245"/>
      <c r="C237" s="246"/>
      <c r="D237" s="219" t="s">
        <v>147</v>
      </c>
      <c r="E237" s="247" t="s">
        <v>19</v>
      </c>
      <c r="F237" s="248" t="s">
        <v>153</v>
      </c>
      <c r="G237" s="246"/>
      <c r="H237" s="249">
        <v>1269.5909999999999</v>
      </c>
      <c r="I237" s="250"/>
      <c r="J237" s="246"/>
      <c r="K237" s="246"/>
      <c r="L237" s="251"/>
      <c r="M237" s="252"/>
      <c r="N237" s="253"/>
      <c r="O237" s="253"/>
      <c r="P237" s="253"/>
      <c r="Q237" s="253"/>
      <c r="R237" s="253"/>
      <c r="S237" s="253"/>
      <c r="T237" s="254"/>
      <c r="U237" s="15"/>
      <c r="V237" s="15"/>
      <c r="W237" s="15"/>
      <c r="X237" s="15"/>
      <c r="Y237" s="15"/>
      <c r="Z237" s="15"/>
      <c r="AA237" s="15"/>
      <c r="AB237" s="15"/>
      <c r="AC237" s="15"/>
      <c r="AD237" s="15"/>
      <c r="AE237" s="15"/>
      <c r="AT237" s="255" t="s">
        <v>147</v>
      </c>
      <c r="AU237" s="255" t="s">
        <v>85</v>
      </c>
      <c r="AV237" s="15" t="s">
        <v>143</v>
      </c>
      <c r="AW237" s="15" t="s">
        <v>37</v>
      </c>
      <c r="AX237" s="15" t="s">
        <v>83</v>
      </c>
      <c r="AY237" s="255" t="s">
        <v>135</v>
      </c>
    </row>
    <row r="238" s="2" customFormat="1" ht="24.15" customHeight="1">
      <c r="A238" s="39"/>
      <c r="B238" s="40"/>
      <c r="C238" s="206" t="s">
        <v>299</v>
      </c>
      <c r="D238" s="206" t="s">
        <v>138</v>
      </c>
      <c r="E238" s="207" t="s">
        <v>571</v>
      </c>
      <c r="F238" s="208" t="s">
        <v>572</v>
      </c>
      <c r="G238" s="209" t="s">
        <v>141</v>
      </c>
      <c r="H238" s="210">
        <v>280.33999999999997</v>
      </c>
      <c r="I238" s="211"/>
      <c r="J238" s="212">
        <f>ROUND(I238*H238,2)</f>
        <v>0</v>
      </c>
      <c r="K238" s="208" t="s">
        <v>142</v>
      </c>
      <c r="L238" s="45"/>
      <c r="M238" s="213" t="s">
        <v>19</v>
      </c>
      <c r="N238" s="214" t="s">
        <v>46</v>
      </c>
      <c r="O238" s="85"/>
      <c r="P238" s="215">
        <f>O238*H238</f>
        <v>0</v>
      </c>
      <c r="Q238" s="215">
        <v>0.015400000000000001</v>
      </c>
      <c r="R238" s="215">
        <f>Q238*H238</f>
        <v>4.3172359999999994</v>
      </c>
      <c r="S238" s="215">
        <v>0</v>
      </c>
      <c r="T238" s="216">
        <f>S238*H238</f>
        <v>0</v>
      </c>
      <c r="U238" s="39"/>
      <c r="V238" s="39"/>
      <c r="W238" s="39"/>
      <c r="X238" s="39"/>
      <c r="Y238" s="39"/>
      <c r="Z238" s="39"/>
      <c r="AA238" s="39"/>
      <c r="AB238" s="39"/>
      <c r="AC238" s="39"/>
      <c r="AD238" s="39"/>
      <c r="AE238" s="39"/>
      <c r="AR238" s="217" t="s">
        <v>143</v>
      </c>
      <c r="AT238" s="217" t="s">
        <v>138</v>
      </c>
      <c r="AU238" s="217" t="s">
        <v>85</v>
      </c>
      <c r="AY238" s="18" t="s">
        <v>135</v>
      </c>
      <c r="BE238" s="218">
        <f>IF(N238="základní",J238,0)</f>
        <v>0</v>
      </c>
      <c r="BF238" s="218">
        <f>IF(N238="snížená",J238,0)</f>
        <v>0</v>
      </c>
      <c r="BG238" s="218">
        <f>IF(N238="zákl. přenesená",J238,0)</f>
        <v>0</v>
      </c>
      <c r="BH238" s="218">
        <f>IF(N238="sníž. přenesená",J238,0)</f>
        <v>0</v>
      </c>
      <c r="BI238" s="218">
        <f>IF(N238="nulová",J238,0)</f>
        <v>0</v>
      </c>
      <c r="BJ238" s="18" t="s">
        <v>83</v>
      </c>
      <c r="BK238" s="218">
        <f>ROUND(I238*H238,2)</f>
        <v>0</v>
      </c>
      <c r="BL238" s="18" t="s">
        <v>143</v>
      </c>
      <c r="BM238" s="217" t="s">
        <v>573</v>
      </c>
    </row>
    <row r="239" s="2" customFormat="1">
      <c r="A239" s="39"/>
      <c r="B239" s="40"/>
      <c r="C239" s="41"/>
      <c r="D239" s="219" t="s">
        <v>145</v>
      </c>
      <c r="E239" s="41"/>
      <c r="F239" s="220" t="s">
        <v>565</v>
      </c>
      <c r="G239" s="41"/>
      <c r="H239" s="41"/>
      <c r="I239" s="221"/>
      <c r="J239" s="41"/>
      <c r="K239" s="41"/>
      <c r="L239" s="45"/>
      <c r="M239" s="222"/>
      <c r="N239" s="223"/>
      <c r="O239" s="85"/>
      <c r="P239" s="85"/>
      <c r="Q239" s="85"/>
      <c r="R239" s="85"/>
      <c r="S239" s="85"/>
      <c r="T239" s="86"/>
      <c r="U239" s="39"/>
      <c r="V239" s="39"/>
      <c r="W239" s="39"/>
      <c r="X239" s="39"/>
      <c r="Y239" s="39"/>
      <c r="Z239" s="39"/>
      <c r="AA239" s="39"/>
      <c r="AB239" s="39"/>
      <c r="AC239" s="39"/>
      <c r="AD239" s="39"/>
      <c r="AE239" s="39"/>
      <c r="AT239" s="18" t="s">
        <v>145</v>
      </c>
      <c r="AU239" s="18" t="s">
        <v>85</v>
      </c>
    </row>
    <row r="240" s="14" customFormat="1">
      <c r="A240" s="14"/>
      <c r="B240" s="234"/>
      <c r="C240" s="235"/>
      <c r="D240" s="219" t="s">
        <v>147</v>
      </c>
      <c r="E240" s="236" t="s">
        <v>19</v>
      </c>
      <c r="F240" s="237" t="s">
        <v>574</v>
      </c>
      <c r="G240" s="235"/>
      <c r="H240" s="238">
        <v>280.33999999999997</v>
      </c>
      <c r="I240" s="239"/>
      <c r="J240" s="235"/>
      <c r="K240" s="235"/>
      <c r="L240" s="240"/>
      <c r="M240" s="241"/>
      <c r="N240" s="242"/>
      <c r="O240" s="242"/>
      <c r="P240" s="242"/>
      <c r="Q240" s="242"/>
      <c r="R240" s="242"/>
      <c r="S240" s="242"/>
      <c r="T240" s="243"/>
      <c r="U240" s="14"/>
      <c r="V240" s="14"/>
      <c r="W240" s="14"/>
      <c r="X240" s="14"/>
      <c r="Y240" s="14"/>
      <c r="Z240" s="14"/>
      <c r="AA240" s="14"/>
      <c r="AB240" s="14"/>
      <c r="AC240" s="14"/>
      <c r="AD240" s="14"/>
      <c r="AE240" s="14"/>
      <c r="AT240" s="244" t="s">
        <v>147</v>
      </c>
      <c r="AU240" s="244" t="s">
        <v>85</v>
      </c>
      <c r="AV240" s="14" t="s">
        <v>85</v>
      </c>
      <c r="AW240" s="14" t="s">
        <v>37</v>
      </c>
      <c r="AX240" s="14" t="s">
        <v>83</v>
      </c>
      <c r="AY240" s="244" t="s">
        <v>135</v>
      </c>
    </row>
    <row r="241" s="2" customFormat="1" ht="14.4" customHeight="1">
      <c r="A241" s="39"/>
      <c r="B241" s="40"/>
      <c r="C241" s="206" t="s">
        <v>306</v>
      </c>
      <c r="D241" s="206" t="s">
        <v>138</v>
      </c>
      <c r="E241" s="207" t="s">
        <v>575</v>
      </c>
      <c r="F241" s="208" t="s">
        <v>576</v>
      </c>
      <c r="G241" s="209" t="s">
        <v>141</v>
      </c>
      <c r="H241" s="210">
        <v>6</v>
      </c>
      <c r="I241" s="211"/>
      <c r="J241" s="212">
        <f>ROUND(I241*H241,2)</f>
        <v>0</v>
      </c>
      <c r="K241" s="208" t="s">
        <v>142</v>
      </c>
      <c r="L241" s="45"/>
      <c r="M241" s="213" t="s">
        <v>19</v>
      </c>
      <c r="N241" s="214" t="s">
        <v>46</v>
      </c>
      <c r="O241" s="85"/>
      <c r="P241" s="215">
        <f>O241*H241</f>
        <v>0</v>
      </c>
      <c r="Q241" s="215">
        <v>0.042500000000000003</v>
      </c>
      <c r="R241" s="215">
        <f>Q241*H241</f>
        <v>0.255</v>
      </c>
      <c r="S241" s="215">
        <v>0</v>
      </c>
      <c r="T241" s="216">
        <f>S241*H241</f>
        <v>0</v>
      </c>
      <c r="U241" s="39"/>
      <c r="V241" s="39"/>
      <c r="W241" s="39"/>
      <c r="X241" s="39"/>
      <c r="Y241" s="39"/>
      <c r="Z241" s="39"/>
      <c r="AA241" s="39"/>
      <c r="AB241" s="39"/>
      <c r="AC241" s="39"/>
      <c r="AD241" s="39"/>
      <c r="AE241" s="39"/>
      <c r="AR241" s="217" t="s">
        <v>143</v>
      </c>
      <c r="AT241" s="217" t="s">
        <v>138</v>
      </c>
      <c r="AU241" s="217" t="s">
        <v>85</v>
      </c>
      <c r="AY241" s="18" t="s">
        <v>135</v>
      </c>
      <c r="BE241" s="218">
        <f>IF(N241="základní",J241,0)</f>
        <v>0</v>
      </c>
      <c r="BF241" s="218">
        <f>IF(N241="snížená",J241,0)</f>
        <v>0</v>
      </c>
      <c r="BG241" s="218">
        <f>IF(N241="zákl. přenesená",J241,0)</f>
        <v>0</v>
      </c>
      <c r="BH241" s="218">
        <f>IF(N241="sníž. přenesená",J241,0)</f>
        <v>0</v>
      </c>
      <c r="BI241" s="218">
        <f>IF(N241="nulová",J241,0)</f>
        <v>0</v>
      </c>
      <c r="BJ241" s="18" t="s">
        <v>83</v>
      </c>
      <c r="BK241" s="218">
        <f>ROUND(I241*H241,2)</f>
        <v>0</v>
      </c>
      <c r="BL241" s="18" t="s">
        <v>143</v>
      </c>
      <c r="BM241" s="217" t="s">
        <v>577</v>
      </c>
    </row>
    <row r="242" s="2" customFormat="1">
      <c r="A242" s="39"/>
      <c r="B242" s="40"/>
      <c r="C242" s="41"/>
      <c r="D242" s="219" t="s">
        <v>145</v>
      </c>
      <c r="E242" s="41"/>
      <c r="F242" s="220" t="s">
        <v>578</v>
      </c>
      <c r="G242" s="41"/>
      <c r="H242" s="41"/>
      <c r="I242" s="221"/>
      <c r="J242" s="41"/>
      <c r="K242" s="41"/>
      <c r="L242" s="45"/>
      <c r="M242" s="222"/>
      <c r="N242" s="223"/>
      <c r="O242" s="85"/>
      <c r="P242" s="85"/>
      <c r="Q242" s="85"/>
      <c r="R242" s="85"/>
      <c r="S242" s="85"/>
      <c r="T242" s="86"/>
      <c r="U242" s="39"/>
      <c r="V242" s="39"/>
      <c r="W242" s="39"/>
      <c r="X242" s="39"/>
      <c r="Y242" s="39"/>
      <c r="Z242" s="39"/>
      <c r="AA242" s="39"/>
      <c r="AB242" s="39"/>
      <c r="AC242" s="39"/>
      <c r="AD242" s="39"/>
      <c r="AE242" s="39"/>
      <c r="AT242" s="18" t="s">
        <v>145</v>
      </c>
      <c r="AU242" s="18" t="s">
        <v>85</v>
      </c>
    </row>
    <row r="243" s="14" customFormat="1">
      <c r="A243" s="14"/>
      <c r="B243" s="234"/>
      <c r="C243" s="235"/>
      <c r="D243" s="219" t="s">
        <v>147</v>
      </c>
      <c r="E243" s="236" t="s">
        <v>19</v>
      </c>
      <c r="F243" s="237" t="s">
        <v>579</v>
      </c>
      <c r="G243" s="235"/>
      <c r="H243" s="238">
        <v>6</v>
      </c>
      <c r="I243" s="239"/>
      <c r="J243" s="235"/>
      <c r="K243" s="235"/>
      <c r="L243" s="240"/>
      <c r="M243" s="241"/>
      <c r="N243" s="242"/>
      <c r="O243" s="242"/>
      <c r="P243" s="242"/>
      <c r="Q243" s="242"/>
      <c r="R243" s="242"/>
      <c r="S243" s="242"/>
      <c r="T243" s="243"/>
      <c r="U243" s="14"/>
      <c r="V243" s="14"/>
      <c r="W243" s="14"/>
      <c r="X243" s="14"/>
      <c r="Y243" s="14"/>
      <c r="Z243" s="14"/>
      <c r="AA243" s="14"/>
      <c r="AB243" s="14"/>
      <c r="AC243" s="14"/>
      <c r="AD243" s="14"/>
      <c r="AE243" s="14"/>
      <c r="AT243" s="244" t="s">
        <v>147</v>
      </c>
      <c r="AU243" s="244" t="s">
        <v>85</v>
      </c>
      <c r="AV243" s="14" t="s">
        <v>85</v>
      </c>
      <c r="AW243" s="14" t="s">
        <v>37</v>
      </c>
      <c r="AX243" s="14" t="s">
        <v>83</v>
      </c>
      <c r="AY243" s="244" t="s">
        <v>135</v>
      </c>
    </row>
    <row r="244" s="2" customFormat="1" ht="24.15" customHeight="1">
      <c r="A244" s="39"/>
      <c r="B244" s="40"/>
      <c r="C244" s="206" t="s">
        <v>315</v>
      </c>
      <c r="D244" s="206" t="s">
        <v>138</v>
      </c>
      <c r="E244" s="207" t="s">
        <v>580</v>
      </c>
      <c r="F244" s="208" t="s">
        <v>581</v>
      </c>
      <c r="G244" s="209" t="s">
        <v>141</v>
      </c>
      <c r="H244" s="210">
        <v>76.923000000000002</v>
      </c>
      <c r="I244" s="211"/>
      <c r="J244" s="212">
        <f>ROUND(I244*H244,2)</f>
        <v>0</v>
      </c>
      <c r="K244" s="208" t="s">
        <v>142</v>
      </c>
      <c r="L244" s="45"/>
      <c r="M244" s="213" t="s">
        <v>19</v>
      </c>
      <c r="N244" s="214" t="s">
        <v>46</v>
      </c>
      <c r="O244" s="85"/>
      <c r="P244" s="215">
        <f>O244*H244</f>
        <v>0</v>
      </c>
      <c r="Q244" s="215">
        <v>0</v>
      </c>
      <c r="R244" s="215">
        <f>Q244*H244</f>
        <v>0</v>
      </c>
      <c r="S244" s="215">
        <v>0</v>
      </c>
      <c r="T244" s="216">
        <f>S244*H244</f>
        <v>0</v>
      </c>
      <c r="U244" s="39"/>
      <c r="V244" s="39"/>
      <c r="W244" s="39"/>
      <c r="X244" s="39"/>
      <c r="Y244" s="39"/>
      <c r="Z244" s="39"/>
      <c r="AA244" s="39"/>
      <c r="AB244" s="39"/>
      <c r="AC244" s="39"/>
      <c r="AD244" s="39"/>
      <c r="AE244" s="39"/>
      <c r="AR244" s="217" t="s">
        <v>143</v>
      </c>
      <c r="AT244" s="217" t="s">
        <v>138</v>
      </c>
      <c r="AU244" s="217" t="s">
        <v>85</v>
      </c>
      <c r="AY244" s="18" t="s">
        <v>135</v>
      </c>
      <c r="BE244" s="218">
        <f>IF(N244="základní",J244,0)</f>
        <v>0</v>
      </c>
      <c r="BF244" s="218">
        <f>IF(N244="snížená",J244,0)</f>
        <v>0</v>
      </c>
      <c r="BG244" s="218">
        <f>IF(N244="zákl. přenesená",J244,0)</f>
        <v>0</v>
      </c>
      <c r="BH244" s="218">
        <f>IF(N244="sníž. přenesená",J244,0)</f>
        <v>0</v>
      </c>
      <c r="BI244" s="218">
        <f>IF(N244="nulová",J244,0)</f>
        <v>0</v>
      </c>
      <c r="BJ244" s="18" t="s">
        <v>83</v>
      </c>
      <c r="BK244" s="218">
        <f>ROUND(I244*H244,2)</f>
        <v>0</v>
      </c>
      <c r="BL244" s="18" t="s">
        <v>143</v>
      </c>
      <c r="BM244" s="217" t="s">
        <v>582</v>
      </c>
    </row>
    <row r="245" s="2" customFormat="1">
      <c r="A245" s="39"/>
      <c r="B245" s="40"/>
      <c r="C245" s="41"/>
      <c r="D245" s="219" t="s">
        <v>145</v>
      </c>
      <c r="E245" s="41"/>
      <c r="F245" s="220" t="s">
        <v>583</v>
      </c>
      <c r="G245" s="41"/>
      <c r="H245" s="41"/>
      <c r="I245" s="221"/>
      <c r="J245" s="41"/>
      <c r="K245" s="41"/>
      <c r="L245" s="45"/>
      <c r="M245" s="222"/>
      <c r="N245" s="223"/>
      <c r="O245" s="85"/>
      <c r="P245" s="85"/>
      <c r="Q245" s="85"/>
      <c r="R245" s="85"/>
      <c r="S245" s="85"/>
      <c r="T245" s="86"/>
      <c r="U245" s="39"/>
      <c r="V245" s="39"/>
      <c r="W245" s="39"/>
      <c r="X245" s="39"/>
      <c r="Y245" s="39"/>
      <c r="Z245" s="39"/>
      <c r="AA245" s="39"/>
      <c r="AB245" s="39"/>
      <c r="AC245" s="39"/>
      <c r="AD245" s="39"/>
      <c r="AE245" s="39"/>
      <c r="AT245" s="18" t="s">
        <v>145</v>
      </c>
      <c r="AU245" s="18" t="s">
        <v>85</v>
      </c>
    </row>
    <row r="246" s="13" customFormat="1">
      <c r="A246" s="13"/>
      <c r="B246" s="224"/>
      <c r="C246" s="225"/>
      <c r="D246" s="219" t="s">
        <v>147</v>
      </c>
      <c r="E246" s="226" t="s">
        <v>19</v>
      </c>
      <c r="F246" s="227" t="s">
        <v>584</v>
      </c>
      <c r="G246" s="225"/>
      <c r="H246" s="226" t="s">
        <v>19</v>
      </c>
      <c r="I246" s="228"/>
      <c r="J246" s="225"/>
      <c r="K246" s="225"/>
      <c r="L246" s="229"/>
      <c r="M246" s="230"/>
      <c r="N246" s="231"/>
      <c r="O246" s="231"/>
      <c r="P246" s="231"/>
      <c r="Q246" s="231"/>
      <c r="R246" s="231"/>
      <c r="S246" s="231"/>
      <c r="T246" s="232"/>
      <c r="U246" s="13"/>
      <c r="V246" s="13"/>
      <c r="W246" s="13"/>
      <c r="X246" s="13"/>
      <c r="Y246" s="13"/>
      <c r="Z246" s="13"/>
      <c r="AA246" s="13"/>
      <c r="AB246" s="13"/>
      <c r="AC246" s="13"/>
      <c r="AD246" s="13"/>
      <c r="AE246" s="13"/>
      <c r="AT246" s="233" t="s">
        <v>147</v>
      </c>
      <c r="AU246" s="233" t="s">
        <v>85</v>
      </c>
      <c r="AV246" s="13" t="s">
        <v>83</v>
      </c>
      <c r="AW246" s="13" t="s">
        <v>37</v>
      </c>
      <c r="AX246" s="13" t="s">
        <v>75</v>
      </c>
      <c r="AY246" s="233" t="s">
        <v>135</v>
      </c>
    </row>
    <row r="247" s="14" customFormat="1">
      <c r="A247" s="14"/>
      <c r="B247" s="234"/>
      <c r="C247" s="235"/>
      <c r="D247" s="219" t="s">
        <v>147</v>
      </c>
      <c r="E247" s="236" t="s">
        <v>19</v>
      </c>
      <c r="F247" s="237" t="s">
        <v>585</v>
      </c>
      <c r="G247" s="235"/>
      <c r="H247" s="238">
        <v>43.200000000000003</v>
      </c>
      <c r="I247" s="239"/>
      <c r="J247" s="235"/>
      <c r="K247" s="235"/>
      <c r="L247" s="240"/>
      <c r="M247" s="241"/>
      <c r="N247" s="242"/>
      <c r="O247" s="242"/>
      <c r="P247" s="242"/>
      <c r="Q247" s="242"/>
      <c r="R247" s="242"/>
      <c r="S247" s="242"/>
      <c r="T247" s="243"/>
      <c r="U247" s="14"/>
      <c r="V247" s="14"/>
      <c r="W247" s="14"/>
      <c r="X247" s="14"/>
      <c r="Y247" s="14"/>
      <c r="Z247" s="14"/>
      <c r="AA247" s="14"/>
      <c r="AB247" s="14"/>
      <c r="AC247" s="14"/>
      <c r="AD247" s="14"/>
      <c r="AE247" s="14"/>
      <c r="AT247" s="244" t="s">
        <v>147</v>
      </c>
      <c r="AU247" s="244" t="s">
        <v>85</v>
      </c>
      <c r="AV247" s="14" t="s">
        <v>85</v>
      </c>
      <c r="AW247" s="14" t="s">
        <v>37</v>
      </c>
      <c r="AX247" s="14" t="s">
        <v>75</v>
      </c>
      <c r="AY247" s="244" t="s">
        <v>135</v>
      </c>
    </row>
    <row r="248" s="14" customFormat="1">
      <c r="A248" s="14"/>
      <c r="B248" s="234"/>
      <c r="C248" s="235"/>
      <c r="D248" s="219" t="s">
        <v>147</v>
      </c>
      <c r="E248" s="236" t="s">
        <v>19</v>
      </c>
      <c r="F248" s="237" t="s">
        <v>586</v>
      </c>
      <c r="G248" s="235"/>
      <c r="H248" s="238">
        <v>2.6099999999999999</v>
      </c>
      <c r="I248" s="239"/>
      <c r="J248" s="235"/>
      <c r="K248" s="235"/>
      <c r="L248" s="240"/>
      <c r="M248" s="241"/>
      <c r="N248" s="242"/>
      <c r="O248" s="242"/>
      <c r="P248" s="242"/>
      <c r="Q248" s="242"/>
      <c r="R248" s="242"/>
      <c r="S248" s="242"/>
      <c r="T248" s="243"/>
      <c r="U248" s="14"/>
      <c r="V248" s="14"/>
      <c r="W248" s="14"/>
      <c r="X248" s="14"/>
      <c r="Y248" s="14"/>
      <c r="Z248" s="14"/>
      <c r="AA248" s="14"/>
      <c r="AB248" s="14"/>
      <c r="AC248" s="14"/>
      <c r="AD248" s="14"/>
      <c r="AE248" s="14"/>
      <c r="AT248" s="244" t="s">
        <v>147</v>
      </c>
      <c r="AU248" s="244" t="s">
        <v>85</v>
      </c>
      <c r="AV248" s="14" t="s">
        <v>85</v>
      </c>
      <c r="AW248" s="14" t="s">
        <v>37</v>
      </c>
      <c r="AX248" s="14" t="s">
        <v>75</v>
      </c>
      <c r="AY248" s="244" t="s">
        <v>135</v>
      </c>
    </row>
    <row r="249" s="14" customFormat="1">
      <c r="A249" s="14"/>
      <c r="B249" s="234"/>
      <c r="C249" s="235"/>
      <c r="D249" s="219" t="s">
        <v>147</v>
      </c>
      <c r="E249" s="236" t="s">
        <v>19</v>
      </c>
      <c r="F249" s="237" t="s">
        <v>587</v>
      </c>
      <c r="G249" s="235"/>
      <c r="H249" s="238">
        <v>13.050000000000001</v>
      </c>
      <c r="I249" s="239"/>
      <c r="J249" s="235"/>
      <c r="K249" s="235"/>
      <c r="L249" s="240"/>
      <c r="M249" s="241"/>
      <c r="N249" s="242"/>
      <c r="O249" s="242"/>
      <c r="P249" s="242"/>
      <c r="Q249" s="242"/>
      <c r="R249" s="242"/>
      <c r="S249" s="242"/>
      <c r="T249" s="243"/>
      <c r="U249" s="14"/>
      <c r="V249" s="14"/>
      <c r="W249" s="14"/>
      <c r="X249" s="14"/>
      <c r="Y249" s="14"/>
      <c r="Z249" s="14"/>
      <c r="AA249" s="14"/>
      <c r="AB249" s="14"/>
      <c r="AC249" s="14"/>
      <c r="AD249" s="14"/>
      <c r="AE249" s="14"/>
      <c r="AT249" s="244" t="s">
        <v>147</v>
      </c>
      <c r="AU249" s="244" t="s">
        <v>85</v>
      </c>
      <c r="AV249" s="14" t="s">
        <v>85</v>
      </c>
      <c r="AW249" s="14" t="s">
        <v>37</v>
      </c>
      <c r="AX249" s="14" t="s">
        <v>75</v>
      </c>
      <c r="AY249" s="244" t="s">
        <v>135</v>
      </c>
    </row>
    <row r="250" s="14" customFormat="1">
      <c r="A250" s="14"/>
      <c r="B250" s="234"/>
      <c r="C250" s="235"/>
      <c r="D250" s="219" t="s">
        <v>147</v>
      </c>
      <c r="E250" s="236" t="s">
        <v>19</v>
      </c>
      <c r="F250" s="237" t="s">
        <v>588</v>
      </c>
      <c r="G250" s="235"/>
      <c r="H250" s="238">
        <v>1.3049999999999999</v>
      </c>
      <c r="I250" s="239"/>
      <c r="J250" s="235"/>
      <c r="K250" s="235"/>
      <c r="L250" s="240"/>
      <c r="M250" s="241"/>
      <c r="N250" s="242"/>
      <c r="O250" s="242"/>
      <c r="P250" s="242"/>
      <c r="Q250" s="242"/>
      <c r="R250" s="242"/>
      <c r="S250" s="242"/>
      <c r="T250" s="243"/>
      <c r="U250" s="14"/>
      <c r="V250" s="14"/>
      <c r="W250" s="14"/>
      <c r="X250" s="14"/>
      <c r="Y250" s="14"/>
      <c r="Z250" s="14"/>
      <c r="AA250" s="14"/>
      <c r="AB250" s="14"/>
      <c r="AC250" s="14"/>
      <c r="AD250" s="14"/>
      <c r="AE250" s="14"/>
      <c r="AT250" s="244" t="s">
        <v>147</v>
      </c>
      <c r="AU250" s="244" t="s">
        <v>85</v>
      </c>
      <c r="AV250" s="14" t="s">
        <v>85</v>
      </c>
      <c r="AW250" s="14" t="s">
        <v>37</v>
      </c>
      <c r="AX250" s="14" t="s">
        <v>75</v>
      </c>
      <c r="AY250" s="244" t="s">
        <v>135</v>
      </c>
    </row>
    <row r="251" s="14" customFormat="1">
      <c r="A251" s="14"/>
      <c r="B251" s="234"/>
      <c r="C251" s="235"/>
      <c r="D251" s="219" t="s">
        <v>147</v>
      </c>
      <c r="E251" s="236" t="s">
        <v>19</v>
      </c>
      <c r="F251" s="237" t="s">
        <v>589</v>
      </c>
      <c r="G251" s="235"/>
      <c r="H251" s="238">
        <v>10.512000000000001</v>
      </c>
      <c r="I251" s="239"/>
      <c r="J251" s="235"/>
      <c r="K251" s="235"/>
      <c r="L251" s="240"/>
      <c r="M251" s="241"/>
      <c r="N251" s="242"/>
      <c r="O251" s="242"/>
      <c r="P251" s="242"/>
      <c r="Q251" s="242"/>
      <c r="R251" s="242"/>
      <c r="S251" s="242"/>
      <c r="T251" s="243"/>
      <c r="U251" s="14"/>
      <c r="V251" s="14"/>
      <c r="W251" s="14"/>
      <c r="X251" s="14"/>
      <c r="Y251" s="14"/>
      <c r="Z251" s="14"/>
      <c r="AA251" s="14"/>
      <c r="AB251" s="14"/>
      <c r="AC251" s="14"/>
      <c r="AD251" s="14"/>
      <c r="AE251" s="14"/>
      <c r="AT251" s="244" t="s">
        <v>147</v>
      </c>
      <c r="AU251" s="244" t="s">
        <v>85</v>
      </c>
      <c r="AV251" s="14" t="s">
        <v>85</v>
      </c>
      <c r="AW251" s="14" t="s">
        <v>37</v>
      </c>
      <c r="AX251" s="14" t="s">
        <v>75</v>
      </c>
      <c r="AY251" s="244" t="s">
        <v>135</v>
      </c>
    </row>
    <row r="252" s="14" customFormat="1">
      <c r="A252" s="14"/>
      <c r="B252" s="234"/>
      <c r="C252" s="235"/>
      <c r="D252" s="219" t="s">
        <v>147</v>
      </c>
      <c r="E252" s="236" t="s">
        <v>19</v>
      </c>
      <c r="F252" s="237" t="s">
        <v>590</v>
      </c>
      <c r="G252" s="235"/>
      <c r="H252" s="238">
        <v>2.7000000000000002</v>
      </c>
      <c r="I252" s="239"/>
      <c r="J252" s="235"/>
      <c r="K252" s="235"/>
      <c r="L252" s="240"/>
      <c r="M252" s="241"/>
      <c r="N252" s="242"/>
      <c r="O252" s="242"/>
      <c r="P252" s="242"/>
      <c r="Q252" s="242"/>
      <c r="R252" s="242"/>
      <c r="S252" s="242"/>
      <c r="T252" s="243"/>
      <c r="U252" s="14"/>
      <c r="V252" s="14"/>
      <c r="W252" s="14"/>
      <c r="X252" s="14"/>
      <c r="Y252" s="14"/>
      <c r="Z252" s="14"/>
      <c r="AA252" s="14"/>
      <c r="AB252" s="14"/>
      <c r="AC252" s="14"/>
      <c r="AD252" s="14"/>
      <c r="AE252" s="14"/>
      <c r="AT252" s="244" t="s">
        <v>147</v>
      </c>
      <c r="AU252" s="244" t="s">
        <v>85</v>
      </c>
      <c r="AV252" s="14" t="s">
        <v>85</v>
      </c>
      <c r="AW252" s="14" t="s">
        <v>37</v>
      </c>
      <c r="AX252" s="14" t="s">
        <v>75</v>
      </c>
      <c r="AY252" s="244" t="s">
        <v>135</v>
      </c>
    </row>
    <row r="253" s="14" customFormat="1">
      <c r="A253" s="14"/>
      <c r="B253" s="234"/>
      <c r="C253" s="235"/>
      <c r="D253" s="219" t="s">
        <v>147</v>
      </c>
      <c r="E253" s="236" t="s">
        <v>19</v>
      </c>
      <c r="F253" s="237" t="s">
        <v>591</v>
      </c>
      <c r="G253" s="235"/>
      <c r="H253" s="238">
        <v>3.5459999999999998</v>
      </c>
      <c r="I253" s="239"/>
      <c r="J253" s="235"/>
      <c r="K253" s="235"/>
      <c r="L253" s="240"/>
      <c r="M253" s="241"/>
      <c r="N253" s="242"/>
      <c r="O253" s="242"/>
      <c r="P253" s="242"/>
      <c r="Q253" s="242"/>
      <c r="R253" s="242"/>
      <c r="S253" s="242"/>
      <c r="T253" s="243"/>
      <c r="U253" s="14"/>
      <c r="V253" s="14"/>
      <c r="W253" s="14"/>
      <c r="X253" s="14"/>
      <c r="Y253" s="14"/>
      <c r="Z253" s="14"/>
      <c r="AA253" s="14"/>
      <c r="AB253" s="14"/>
      <c r="AC253" s="14"/>
      <c r="AD253" s="14"/>
      <c r="AE253" s="14"/>
      <c r="AT253" s="244" t="s">
        <v>147</v>
      </c>
      <c r="AU253" s="244" t="s">
        <v>85</v>
      </c>
      <c r="AV253" s="14" t="s">
        <v>85</v>
      </c>
      <c r="AW253" s="14" t="s">
        <v>37</v>
      </c>
      <c r="AX253" s="14" t="s">
        <v>75</v>
      </c>
      <c r="AY253" s="244" t="s">
        <v>135</v>
      </c>
    </row>
    <row r="254" s="15" customFormat="1">
      <c r="A254" s="15"/>
      <c r="B254" s="245"/>
      <c r="C254" s="246"/>
      <c r="D254" s="219" t="s">
        <v>147</v>
      </c>
      <c r="E254" s="247" t="s">
        <v>19</v>
      </c>
      <c r="F254" s="248" t="s">
        <v>153</v>
      </c>
      <c r="G254" s="246"/>
      <c r="H254" s="249">
        <v>76.923000000000002</v>
      </c>
      <c r="I254" s="250"/>
      <c r="J254" s="246"/>
      <c r="K254" s="246"/>
      <c r="L254" s="251"/>
      <c r="M254" s="252"/>
      <c r="N254" s="253"/>
      <c r="O254" s="253"/>
      <c r="P254" s="253"/>
      <c r="Q254" s="253"/>
      <c r="R254" s="253"/>
      <c r="S254" s="253"/>
      <c r="T254" s="254"/>
      <c r="U254" s="15"/>
      <c r="V254" s="15"/>
      <c r="W254" s="15"/>
      <c r="X254" s="15"/>
      <c r="Y254" s="15"/>
      <c r="Z254" s="15"/>
      <c r="AA254" s="15"/>
      <c r="AB254" s="15"/>
      <c r="AC254" s="15"/>
      <c r="AD254" s="15"/>
      <c r="AE254" s="15"/>
      <c r="AT254" s="255" t="s">
        <v>147</v>
      </c>
      <c r="AU254" s="255" t="s">
        <v>85</v>
      </c>
      <c r="AV254" s="15" t="s">
        <v>143</v>
      </c>
      <c r="AW254" s="15" t="s">
        <v>37</v>
      </c>
      <c r="AX254" s="15" t="s">
        <v>83</v>
      </c>
      <c r="AY254" s="255" t="s">
        <v>135</v>
      </c>
    </row>
    <row r="255" s="2" customFormat="1" ht="24.15" customHeight="1">
      <c r="A255" s="39"/>
      <c r="B255" s="40"/>
      <c r="C255" s="206" t="s">
        <v>323</v>
      </c>
      <c r="D255" s="206" t="s">
        <v>138</v>
      </c>
      <c r="E255" s="207" t="s">
        <v>592</v>
      </c>
      <c r="F255" s="208" t="s">
        <v>593</v>
      </c>
      <c r="G255" s="209" t="s">
        <v>222</v>
      </c>
      <c r="H255" s="210">
        <v>549.75999999999999</v>
      </c>
      <c r="I255" s="211"/>
      <c r="J255" s="212">
        <f>ROUND(I255*H255,2)</f>
        <v>0</v>
      </c>
      <c r="K255" s="208" t="s">
        <v>142</v>
      </c>
      <c r="L255" s="45"/>
      <c r="M255" s="213" t="s">
        <v>19</v>
      </c>
      <c r="N255" s="214" t="s">
        <v>46</v>
      </c>
      <c r="O255" s="85"/>
      <c r="P255" s="215">
        <f>O255*H255</f>
        <v>0</v>
      </c>
      <c r="Q255" s="215">
        <v>0</v>
      </c>
      <c r="R255" s="215">
        <f>Q255*H255</f>
        <v>0</v>
      </c>
      <c r="S255" s="215">
        <v>0</v>
      </c>
      <c r="T255" s="216">
        <f>S255*H255</f>
        <v>0</v>
      </c>
      <c r="U255" s="39"/>
      <c r="V255" s="39"/>
      <c r="W255" s="39"/>
      <c r="X255" s="39"/>
      <c r="Y255" s="39"/>
      <c r="Z255" s="39"/>
      <c r="AA255" s="39"/>
      <c r="AB255" s="39"/>
      <c r="AC255" s="39"/>
      <c r="AD255" s="39"/>
      <c r="AE255" s="39"/>
      <c r="AR255" s="217" t="s">
        <v>143</v>
      </c>
      <c r="AT255" s="217" t="s">
        <v>138</v>
      </c>
      <c r="AU255" s="217" t="s">
        <v>85</v>
      </c>
      <c r="AY255" s="18" t="s">
        <v>135</v>
      </c>
      <c r="BE255" s="218">
        <f>IF(N255="základní",J255,0)</f>
        <v>0</v>
      </c>
      <c r="BF255" s="218">
        <f>IF(N255="snížená",J255,0)</f>
        <v>0</v>
      </c>
      <c r="BG255" s="218">
        <f>IF(N255="zákl. přenesená",J255,0)</f>
        <v>0</v>
      </c>
      <c r="BH255" s="218">
        <f>IF(N255="sníž. přenesená",J255,0)</f>
        <v>0</v>
      </c>
      <c r="BI255" s="218">
        <f>IF(N255="nulová",J255,0)</f>
        <v>0</v>
      </c>
      <c r="BJ255" s="18" t="s">
        <v>83</v>
      </c>
      <c r="BK255" s="218">
        <f>ROUND(I255*H255,2)</f>
        <v>0</v>
      </c>
      <c r="BL255" s="18" t="s">
        <v>143</v>
      </c>
      <c r="BM255" s="217" t="s">
        <v>594</v>
      </c>
    </row>
    <row r="256" s="2" customFormat="1">
      <c r="A256" s="39"/>
      <c r="B256" s="40"/>
      <c r="C256" s="41"/>
      <c r="D256" s="219" t="s">
        <v>145</v>
      </c>
      <c r="E256" s="41"/>
      <c r="F256" s="220" t="s">
        <v>595</v>
      </c>
      <c r="G256" s="41"/>
      <c r="H256" s="41"/>
      <c r="I256" s="221"/>
      <c r="J256" s="41"/>
      <c r="K256" s="41"/>
      <c r="L256" s="45"/>
      <c r="M256" s="222"/>
      <c r="N256" s="223"/>
      <c r="O256" s="85"/>
      <c r="P256" s="85"/>
      <c r="Q256" s="85"/>
      <c r="R256" s="85"/>
      <c r="S256" s="85"/>
      <c r="T256" s="86"/>
      <c r="U256" s="39"/>
      <c r="V256" s="39"/>
      <c r="W256" s="39"/>
      <c r="X256" s="39"/>
      <c r="Y256" s="39"/>
      <c r="Z256" s="39"/>
      <c r="AA256" s="39"/>
      <c r="AB256" s="39"/>
      <c r="AC256" s="39"/>
      <c r="AD256" s="39"/>
      <c r="AE256" s="39"/>
      <c r="AT256" s="18" t="s">
        <v>145</v>
      </c>
      <c r="AU256" s="18" t="s">
        <v>85</v>
      </c>
    </row>
    <row r="257" s="13" customFormat="1">
      <c r="A257" s="13"/>
      <c r="B257" s="224"/>
      <c r="C257" s="225"/>
      <c r="D257" s="219" t="s">
        <v>147</v>
      </c>
      <c r="E257" s="226" t="s">
        <v>19</v>
      </c>
      <c r="F257" s="227" t="s">
        <v>551</v>
      </c>
      <c r="G257" s="225"/>
      <c r="H257" s="226" t="s">
        <v>19</v>
      </c>
      <c r="I257" s="228"/>
      <c r="J257" s="225"/>
      <c r="K257" s="225"/>
      <c r="L257" s="229"/>
      <c r="M257" s="230"/>
      <c r="N257" s="231"/>
      <c r="O257" s="231"/>
      <c r="P257" s="231"/>
      <c r="Q257" s="231"/>
      <c r="R257" s="231"/>
      <c r="S257" s="231"/>
      <c r="T257" s="232"/>
      <c r="U257" s="13"/>
      <c r="V257" s="13"/>
      <c r="W257" s="13"/>
      <c r="X257" s="13"/>
      <c r="Y257" s="13"/>
      <c r="Z257" s="13"/>
      <c r="AA257" s="13"/>
      <c r="AB257" s="13"/>
      <c r="AC257" s="13"/>
      <c r="AD257" s="13"/>
      <c r="AE257" s="13"/>
      <c r="AT257" s="233" t="s">
        <v>147</v>
      </c>
      <c r="AU257" s="233" t="s">
        <v>85</v>
      </c>
      <c r="AV257" s="13" t="s">
        <v>83</v>
      </c>
      <c r="AW257" s="13" t="s">
        <v>37</v>
      </c>
      <c r="AX257" s="13" t="s">
        <v>75</v>
      </c>
      <c r="AY257" s="233" t="s">
        <v>135</v>
      </c>
    </row>
    <row r="258" s="14" customFormat="1">
      <c r="A258" s="14"/>
      <c r="B258" s="234"/>
      <c r="C258" s="235"/>
      <c r="D258" s="219" t="s">
        <v>147</v>
      </c>
      <c r="E258" s="236" t="s">
        <v>19</v>
      </c>
      <c r="F258" s="237" t="s">
        <v>596</v>
      </c>
      <c r="G258" s="235"/>
      <c r="H258" s="238">
        <v>105.59999999999999</v>
      </c>
      <c r="I258" s="239"/>
      <c r="J258" s="235"/>
      <c r="K258" s="235"/>
      <c r="L258" s="240"/>
      <c r="M258" s="241"/>
      <c r="N258" s="242"/>
      <c r="O258" s="242"/>
      <c r="P258" s="242"/>
      <c r="Q258" s="242"/>
      <c r="R258" s="242"/>
      <c r="S258" s="242"/>
      <c r="T258" s="243"/>
      <c r="U258" s="14"/>
      <c r="V258" s="14"/>
      <c r="W258" s="14"/>
      <c r="X258" s="14"/>
      <c r="Y258" s="14"/>
      <c r="Z258" s="14"/>
      <c r="AA258" s="14"/>
      <c r="AB258" s="14"/>
      <c r="AC258" s="14"/>
      <c r="AD258" s="14"/>
      <c r="AE258" s="14"/>
      <c r="AT258" s="244" t="s">
        <v>147</v>
      </c>
      <c r="AU258" s="244" t="s">
        <v>85</v>
      </c>
      <c r="AV258" s="14" t="s">
        <v>85</v>
      </c>
      <c r="AW258" s="14" t="s">
        <v>37</v>
      </c>
      <c r="AX258" s="14" t="s">
        <v>75</v>
      </c>
      <c r="AY258" s="244" t="s">
        <v>135</v>
      </c>
    </row>
    <row r="259" s="14" customFormat="1">
      <c r="A259" s="14"/>
      <c r="B259" s="234"/>
      <c r="C259" s="235"/>
      <c r="D259" s="219" t="s">
        <v>147</v>
      </c>
      <c r="E259" s="236" t="s">
        <v>19</v>
      </c>
      <c r="F259" s="237" t="s">
        <v>597</v>
      </c>
      <c r="G259" s="235"/>
      <c r="H259" s="238">
        <v>9.4000000000000004</v>
      </c>
      <c r="I259" s="239"/>
      <c r="J259" s="235"/>
      <c r="K259" s="235"/>
      <c r="L259" s="240"/>
      <c r="M259" s="241"/>
      <c r="N259" s="242"/>
      <c r="O259" s="242"/>
      <c r="P259" s="242"/>
      <c r="Q259" s="242"/>
      <c r="R259" s="242"/>
      <c r="S259" s="242"/>
      <c r="T259" s="243"/>
      <c r="U259" s="14"/>
      <c r="V259" s="14"/>
      <c r="W259" s="14"/>
      <c r="X259" s="14"/>
      <c r="Y259" s="14"/>
      <c r="Z259" s="14"/>
      <c r="AA259" s="14"/>
      <c r="AB259" s="14"/>
      <c r="AC259" s="14"/>
      <c r="AD259" s="14"/>
      <c r="AE259" s="14"/>
      <c r="AT259" s="244" t="s">
        <v>147</v>
      </c>
      <c r="AU259" s="244" t="s">
        <v>85</v>
      </c>
      <c r="AV259" s="14" t="s">
        <v>85</v>
      </c>
      <c r="AW259" s="14" t="s">
        <v>37</v>
      </c>
      <c r="AX259" s="14" t="s">
        <v>75</v>
      </c>
      <c r="AY259" s="244" t="s">
        <v>135</v>
      </c>
    </row>
    <row r="260" s="14" customFormat="1">
      <c r="A260" s="14"/>
      <c r="B260" s="234"/>
      <c r="C260" s="235"/>
      <c r="D260" s="219" t="s">
        <v>147</v>
      </c>
      <c r="E260" s="236" t="s">
        <v>19</v>
      </c>
      <c r="F260" s="237" t="s">
        <v>598</v>
      </c>
      <c r="G260" s="235"/>
      <c r="H260" s="238">
        <v>32.5</v>
      </c>
      <c r="I260" s="239"/>
      <c r="J260" s="235"/>
      <c r="K260" s="235"/>
      <c r="L260" s="240"/>
      <c r="M260" s="241"/>
      <c r="N260" s="242"/>
      <c r="O260" s="242"/>
      <c r="P260" s="242"/>
      <c r="Q260" s="242"/>
      <c r="R260" s="242"/>
      <c r="S260" s="242"/>
      <c r="T260" s="243"/>
      <c r="U260" s="14"/>
      <c r="V260" s="14"/>
      <c r="W260" s="14"/>
      <c r="X260" s="14"/>
      <c r="Y260" s="14"/>
      <c r="Z260" s="14"/>
      <c r="AA260" s="14"/>
      <c r="AB260" s="14"/>
      <c r="AC260" s="14"/>
      <c r="AD260" s="14"/>
      <c r="AE260" s="14"/>
      <c r="AT260" s="244" t="s">
        <v>147</v>
      </c>
      <c r="AU260" s="244" t="s">
        <v>85</v>
      </c>
      <c r="AV260" s="14" t="s">
        <v>85</v>
      </c>
      <c r="AW260" s="14" t="s">
        <v>37</v>
      </c>
      <c r="AX260" s="14" t="s">
        <v>75</v>
      </c>
      <c r="AY260" s="244" t="s">
        <v>135</v>
      </c>
    </row>
    <row r="261" s="14" customFormat="1">
      <c r="A261" s="14"/>
      <c r="B261" s="234"/>
      <c r="C261" s="235"/>
      <c r="D261" s="219" t="s">
        <v>147</v>
      </c>
      <c r="E261" s="236" t="s">
        <v>19</v>
      </c>
      <c r="F261" s="237" t="s">
        <v>599</v>
      </c>
      <c r="G261" s="235"/>
      <c r="H261" s="238">
        <v>4.7000000000000002</v>
      </c>
      <c r="I261" s="239"/>
      <c r="J261" s="235"/>
      <c r="K261" s="235"/>
      <c r="L261" s="240"/>
      <c r="M261" s="241"/>
      <c r="N261" s="242"/>
      <c r="O261" s="242"/>
      <c r="P261" s="242"/>
      <c r="Q261" s="242"/>
      <c r="R261" s="242"/>
      <c r="S261" s="242"/>
      <c r="T261" s="243"/>
      <c r="U261" s="14"/>
      <c r="V261" s="14"/>
      <c r="W261" s="14"/>
      <c r="X261" s="14"/>
      <c r="Y261" s="14"/>
      <c r="Z261" s="14"/>
      <c r="AA261" s="14"/>
      <c r="AB261" s="14"/>
      <c r="AC261" s="14"/>
      <c r="AD261" s="14"/>
      <c r="AE261" s="14"/>
      <c r="AT261" s="244" t="s">
        <v>147</v>
      </c>
      <c r="AU261" s="244" t="s">
        <v>85</v>
      </c>
      <c r="AV261" s="14" t="s">
        <v>85</v>
      </c>
      <c r="AW261" s="14" t="s">
        <v>37</v>
      </c>
      <c r="AX261" s="14" t="s">
        <v>75</v>
      </c>
      <c r="AY261" s="244" t="s">
        <v>135</v>
      </c>
    </row>
    <row r="262" s="14" customFormat="1">
      <c r="A262" s="14"/>
      <c r="B262" s="234"/>
      <c r="C262" s="235"/>
      <c r="D262" s="219" t="s">
        <v>147</v>
      </c>
      <c r="E262" s="236" t="s">
        <v>19</v>
      </c>
      <c r="F262" s="237" t="s">
        <v>600</v>
      </c>
      <c r="G262" s="235"/>
      <c r="H262" s="238">
        <v>26.079999999999998</v>
      </c>
      <c r="I262" s="239"/>
      <c r="J262" s="235"/>
      <c r="K262" s="235"/>
      <c r="L262" s="240"/>
      <c r="M262" s="241"/>
      <c r="N262" s="242"/>
      <c r="O262" s="242"/>
      <c r="P262" s="242"/>
      <c r="Q262" s="242"/>
      <c r="R262" s="242"/>
      <c r="S262" s="242"/>
      <c r="T262" s="243"/>
      <c r="U262" s="14"/>
      <c r="V262" s="14"/>
      <c r="W262" s="14"/>
      <c r="X262" s="14"/>
      <c r="Y262" s="14"/>
      <c r="Z262" s="14"/>
      <c r="AA262" s="14"/>
      <c r="AB262" s="14"/>
      <c r="AC262" s="14"/>
      <c r="AD262" s="14"/>
      <c r="AE262" s="14"/>
      <c r="AT262" s="244" t="s">
        <v>147</v>
      </c>
      <c r="AU262" s="244" t="s">
        <v>85</v>
      </c>
      <c r="AV262" s="14" t="s">
        <v>85</v>
      </c>
      <c r="AW262" s="14" t="s">
        <v>37</v>
      </c>
      <c r="AX262" s="14" t="s">
        <v>75</v>
      </c>
      <c r="AY262" s="244" t="s">
        <v>135</v>
      </c>
    </row>
    <row r="263" s="14" customFormat="1">
      <c r="A263" s="14"/>
      <c r="B263" s="234"/>
      <c r="C263" s="235"/>
      <c r="D263" s="219" t="s">
        <v>147</v>
      </c>
      <c r="E263" s="236" t="s">
        <v>19</v>
      </c>
      <c r="F263" s="237" t="s">
        <v>601</v>
      </c>
      <c r="G263" s="235"/>
      <c r="H263" s="238">
        <v>5.3499999999999996</v>
      </c>
      <c r="I263" s="239"/>
      <c r="J263" s="235"/>
      <c r="K263" s="235"/>
      <c r="L263" s="240"/>
      <c r="M263" s="241"/>
      <c r="N263" s="242"/>
      <c r="O263" s="242"/>
      <c r="P263" s="242"/>
      <c r="Q263" s="242"/>
      <c r="R263" s="242"/>
      <c r="S263" s="242"/>
      <c r="T263" s="243"/>
      <c r="U263" s="14"/>
      <c r="V263" s="14"/>
      <c r="W263" s="14"/>
      <c r="X263" s="14"/>
      <c r="Y263" s="14"/>
      <c r="Z263" s="14"/>
      <c r="AA263" s="14"/>
      <c r="AB263" s="14"/>
      <c r="AC263" s="14"/>
      <c r="AD263" s="14"/>
      <c r="AE263" s="14"/>
      <c r="AT263" s="244" t="s">
        <v>147</v>
      </c>
      <c r="AU263" s="244" t="s">
        <v>85</v>
      </c>
      <c r="AV263" s="14" t="s">
        <v>85</v>
      </c>
      <c r="AW263" s="14" t="s">
        <v>37</v>
      </c>
      <c r="AX263" s="14" t="s">
        <v>75</v>
      </c>
      <c r="AY263" s="244" t="s">
        <v>135</v>
      </c>
    </row>
    <row r="264" s="14" customFormat="1">
      <c r="A264" s="14"/>
      <c r="B264" s="234"/>
      <c r="C264" s="235"/>
      <c r="D264" s="219" t="s">
        <v>147</v>
      </c>
      <c r="E264" s="236" t="s">
        <v>19</v>
      </c>
      <c r="F264" s="237" t="s">
        <v>602</v>
      </c>
      <c r="G264" s="235"/>
      <c r="H264" s="238">
        <v>5.7400000000000002</v>
      </c>
      <c r="I264" s="239"/>
      <c r="J264" s="235"/>
      <c r="K264" s="235"/>
      <c r="L264" s="240"/>
      <c r="M264" s="241"/>
      <c r="N264" s="242"/>
      <c r="O264" s="242"/>
      <c r="P264" s="242"/>
      <c r="Q264" s="242"/>
      <c r="R264" s="242"/>
      <c r="S264" s="242"/>
      <c r="T264" s="243"/>
      <c r="U264" s="14"/>
      <c r="V264" s="14"/>
      <c r="W264" s="14"/>
      <c r="X264" s="14"/>
      <c r="Y264" s="14"/>
      <c r="Z264" s="14"/>
      <c r="AA264" s="14"/>
      <c r="AB264" s="14"/>
      <c r="AC264" s="14"/>
      <c r="AD264" s="14"/>
      <c r="AE264" s="14"/>
      <c r="AT264" s="244" t="s">
        <v>147</v>
      </c>
      <c r="AU264" s="244" t="s">
        <v>85</v>
      </c>
      <c r="AV264" s="14" t="s">
        <v>85</v>
      </c>
      <c r="AW264" s="14" t="s">
        <v>37</v>
      </c>
      <c r="AX264" s="14" t="s">
        <v>75</v>
      </c>
      <c r="AY264" s="244" t="s">
        <v>135</v>
      </c>
    </row>
    <row r="265" s="13" customFormat="1">
      <c r="A265" s="13"/>
      <c r="B265" s="224"/>
      <c r="C265" s="225"/>
      <c r="D265" s="219" t="s">
        <v>147</v>
      </c>
      <c r="E265" s="226" t="s">
        <v>19</v>
      </c>
      <c r="F265" s="227" t="s">
        <v>603</v>
      </c>
      <c r="G265" s="225"/>
      <c r="H265" s="226" t="s">
        <v>19</v>
      </c>
      <c r="I265" s="228"/>
      <c r="J265" s="225"/>
      <c r="K265" s="225"/>
      <c r="L265" s="229"/>
      <c r="M265" s="230"/>
      <c r="N265" s="231"/>
      <c r="O265" s="231"/>
      <c r="P265" s="231"/>
      <c r="Q265" s="231"/>
      <c r="R265" s="231"/>
      <c r="S265" s="231"/>
      <c r="T265" s="232"/>
      <c r="U265" s="13"/>
      <c r="V265" s="13"/>
      <c r="W265" s="13"/>
      <c r="X265" s="13"/>
      <c r="Y265" s="13"/>
      <c r="Z265" s="13"/>
      <c r="AA265" s="13"/>
      <c r="AB265" s="13"/>
      <c r="AC265" s="13"/>
      <c r="AD265" s="13"/>
      <c r="AE265" s="13"/>
      <c r="AT265" s="233" t="s">
        <v>147</v>
      </c>
      <c r="AU265" s="233" t="s">
        <v>85</v>
      </c>
      <c r="AV265" s="13" t="s">
        <v>83</v>
      </c>
      <c r="AW265" s="13" t="s">
        <v>37</v>
      </c>
      <c r="AX265" s="13" t="s">
        <v>75</v>
      </c>
      <c r="AY265" s="233" t="s">
        <v>135</v>
      </c>
    </row>
    <row r="266" s="14" customFormat="1">
      <c r="A266" s="14"/>
      <c r="B266" s="234"/>
      <c r="C266" s="235"/>
      <c r="D266" s="219" t="s">
        <v>147</v>
      </c>
      <c r="E266" s="236" t="s">
        <v>19</v>
      </c>
      <c r="F266" s="237" t="s">
        <v>604</v>
      </c>
      <c r="G266" s="235"/>
      <c r="H266" s="238">
        <v>81.599999999999994</v>
      </c>
      <c r="I266" s="239"/>
      <c r="J266" s="235"/>
      <c r="K266" s="235"/>
      <c r="L266" s="240"/>
      <c r="M266" s="241"/>
      <c r="N266" s="242"/>
      <c r="O266" s="242"/>
      <c r="P266" s="242"/>
      <c r="Q266" s="242"/>
      <c r="R266" s="242"/>
      <c r="S266" s="242"/>
      <c r="T266" s="243"/>
      <c r="U266" s="14"/>
      <c r="V266" s="14"/>
      <c r="W266" s="14"/>
      <c r="X266" s="14"/>
      <c r="Y266" s="14"/>
      <c r="Z266" s="14"/>
      <c r="AA266" s="14"/>
      <c r="AB266" s="14"/>
      <c r="AC266" s="14"/>
      <c r="AD266" s="14"/>
      <c r="AE266" s="14"/>
      <c r="AT266" s="244" t="s">
        <v>147</v>
      </c>
      <c r="AU266" s="244" t="s">
        <v>85</v>
      </c>
      <c r="AV266" s="14" t="s">
        <v>85</v>
      </c>
      <c r="AW266" s="14" t="s">
        <v>37</v>
      </c>
      <c r="AX266" s="14" t="s">
        <v>75</v>
      </c>
      <c r="AY266" s="244" t="s">
        <v>135</v>
      </c>
    </row>
    <row r="267" s="14" customFormat="1">
      <c r="A267" s="14"/>
      <c r="B267" s="234"/>
      <c r="C267" s="235"/>
      <c r="D267" s="219" t="s">
        <v>147</v>
      </c>
      <c r="E267" s="236" t="s">
        <v>19</v>
      </c>
      <c r="F267" s="237" t="s">
        <v>605</v>
      </c>
      <c r="G267" s="235"/>
      <c r="H267" s="238">
        <v>6.5</v>
      </c>
      <c r="I267" s="239"/>
      <c r="J267" s="235"/>
      <c r="K267" s="235"/>
      <c r="L267" s="240"/>
      <c r="M267" s="241"/>
      <c r="N267" s="242"/>
      <c r="O267" s="242"/>
      <c r="P267" s="242"/>
      <c r="Q267" s="242"/>
      <c r="R267" s="242"/>
      <c r="S267" s="242"/>
      <c r="T267" s="243"/>
      <c r="U267" s="14"/>
      <c r="V267" s="14"/>
      <c r="W267" s="14"/>
      <c r="X267" s="14"/>
      <c r="Y267" s="14"/>
      <c r="Z267" s="14"/>
      <c r="AA267" s="14"/>
      <c r="AB267" s="14"/>
      <c r="AC267" s="14"/>
      <c r="AD267" s="14"/>
      <c r="AE267" s="14"/>
      <c r="AT267" s="244" t="s">
        <v>147</v>
      </c>
      <c r="AU267" s="244" t="s">
        <v>85</v>
      </c>
      <c r="AV267" s="14" t="s">
        <v>85</v>
      </c>
      <c r="AW267" s="14" t="s">
        <v>37</v>
      </c>
      <c r="AX267" s="14" t="s">
        <v>75</v>
      </c>
      <c r="AY267" s="244" t="s">
        <v>135</v>
      </c>
    </row>
    <row r="268" s="14" customFormat="1">
      <c r="A268" s="14"/>
      <c r="B268" s="234"/>
      <c r="C268" s="235"/>
      <c r="D268" s="219" t="s">
        <v>147</v>
      </c>
      <c r="E268" s="236" t="s">
        <v>19</v>
      </c>
      <c r="F268" s="237" t="s">
        <v>606</v>
      </c>
      <c r="G268" s="235"/>
      <c r="H268" s="238">
        <v>25.25</v>
      </c>
      <c r="I268" s="239"/>
      <c r="J268" s="235"/>
      <c r="K268" s="235"/>
      <c r="L268" s="240"/>
      <c r="M268" s="241"/>
      <c r="N268" s="242"/>
      <c r="O268" s="242"/>
      <c r="P268" s="242"/>
      <c r="Q268" s="242"/>
      <c r="R268" s="242"/>
      <c r="S268" s="242"/>
      <c r="T268" s="243"/>
      <c r="U268" s="14"/>
      <c r="V268" s="14"/>
      <c r="W268" s="14"/>
      <c r="X268" s="14"/>
      <c r="Y268" s="14"/>
      <c r="Z268" s="14"/>
      <c r="AA268" s="14"/>
      <c r="AB268" s="14"/>
      <c r="AC268" s="14"/>
      <c r="AD268" s="14"/>
      <c r="AE268" s="14"/>
      <c r="AT268" s="244" t="s">
        <v>147</v>
      </c>
      <c r="AU268" s="244" t="s">
        <v>85</v>
      </c>
      <c r="AV268" s="14" t="s">
        <v>85</v>
      </c>
      <c r="AW268" s="14" t="s">
        <v>37</v>
      </c>
      <c r="AX268" s="14" t="s">
        <v>75</v>
      </c>
      <c r="AY268" s="244" t="s">
        <v>135</v>
      </c>
    </row>
    <row r="269" s="14" customFormat="1">
      <c r="A269" s="14"/>
      <c r="B269" s="234"/>
      <c r="C269" s="235"/>
      <c r="D269" s="219" t="s">
        <v>147</v>
      </c>
      <c r="E269" s="236" t="s">
        <v>19</v>
      </c>
      <c r="F269" s="237" t="s">
        <v>607</v>
      </c>
      <c r="G269" s="235"/>
      <c r="H269" s="238">
        <v>3.25</v>
      </c>
      <c r="I269" s="239"/>
      <c r="J269" s="235"/>
      <c r="K269" s="235"/>
      <c r="L269" s="240"/>
      <c r="M269" s="241"/>
      <c r="N269" s="242"/>
      <c r="O269" s="242"/>
      <c r="P269" s="242"/>
      <c r="Q269" s="242"/>
      <c r="R269" s="242"/>
      <c r="S269" s="242"/>
      <c r="T269" s="243"/>
      <c r="U269" s="14"/>
      <c r="V269" s="14"/>
      <c r="W269" s="14"/>
      <c r="X269" s="14"/>
      <c r="Y269" s="14"/>
      <c r="Z269" s="14"/>
      <c r="AA269" s="14"/>
      <c r="AB269" s="14"/>
      <c r="AC269" s="14"/>
      <c r="AD269" s="14"/>
      <c r="AE269" s="14"/>
      <c r="AT269" s="244" t="s">
        <v>147</v>
      </c>
      <c r="AU269" s="244" t="s">
        <v>85</v>
      </c>
      <c r="AV269" s="14" t="s">
        <v>85</v>
      </c>
      <c r="AW269" s="14" t="s">
        <v>37</v>
      </c>
      <c r="AX269" s="14" t="s">
        <v>75</v>
      </c>
      <c r="AY269" s="244" t="s">
        <v>135</v>
      </c>
    </row>
    <row r="270" s="14" customFormat="1">
      <c r="A270" s="14"/>
      <c r="B270" s="234"/>
      <c r="C270" s="235"/>
      <c r="D270" s="219" t="s">
        <v>147</v>
      </c>
      <c r="E270" s="236" t="s">
        <v>19</v>
      </c>
      <c r="F270" s="237" t="s">
        <v>608</v>
      </c>
      <c r="G270" s="235"/>
      <c r="H270" s="238">
        <v>20.239999999999998</v>
      </c>
      <c r="I270" s="239"/>
      <c r="J270" s="235"/>
      <c r="K270" s="235"/>
      <c r="L270" s="240"/>
      <c r="M270" s="241"/>
      <c r="N270" s="242"/>
      <c r="O270" s="242"/>
      <c r="P270" s="242"/>
      <c r="Q270" s="242"/>
      <c r="R270" s="242"/>
      <c r="S270" s="242"/>
      <c r="T270" s="243"/>
      <c r="U270" s="14"/>
      <c r="V270" s="14"/>
      <c r="W270" s="14"/>
      <c r="X270" s="14"/>
      <c r="Y270" s="14"/>
      <c r="Z270" s="14"/>
      <c r="AA270" s="14"/>
      <c r="AB270" s="14"/>
      <c r="AC270" s="14"/>
      <c r="AD270" s="14"/>
      <c r="AE270" s="14"/>
      <c r="AT270" s="244" t="s">
        <v>147</v>
      </c>
      <c r="AU270" s="244" t="s">
        <v>85</v>
      </c>
      <c r="AV270" s="14" t="s">
        <v>85</v>
      </c>
      <c r="AW270" s="14" t="s">
        <v>37</v>
      </c>
      <c r="AX270" s="14" t="s">
        <v>75</v>
      </c>
      <c r="AY270" s="244" t="s">
        <v>135</v>
      </c>
    </row>
    <row r="271" s="14" customFormat="1">
      <c r="A271" s="14"/>
      <c r="B271" s="234"/>
      <c r="C271" s="235"/>
      <c r="D271" s="219" t="s">
        <v>147</v>
      </c>
      <c r="E271" s="236" t="s">
        <v>19</v>
      </c>
      <c r="F271" s="237" t="s">
        <v>601</v>
      </c>
      <c r="G271" s="235"/>
      <c r="H271" s="238">
        <v>5.3499999999999996</v>
      </c>
      <c r="I271" s="239"/>
      <c r="J271" s="235"/>
      <c r="K271" s="235"/>
      <c r="L271" s="240"/>
      <c r="M271" s="241"/>
      <c r="N271" s="242"/>
      <c r="O271" s="242"/>
      <c r="P271" s="242"/>
      <c r="Q271" s="242"/>
      <c r="R271" s="242"/>
      <c r="S271" s="242"/>
      <c r="T271" s="243"/>
      <c r="U271" s="14"/>
      <c r="V271" s="14"/>
      <c r="W271" s="14"/>
      <c r="X271" s="14"/>
      <c r="Y271" s="14"/>
      <c r="Z271" s="14"/>
      <c r="AA271" s="14"/>
      <c r="AB271" s="14"/>
      <c r="AC271" s="14"/>
      <c r="AD271" s="14"/>
      <c r="AE271" s="14"/>
      <c r="AT271" s="244" t="s">
        <v>147</v>
      </c>
      <c r="AU271" s="244" t="s">
        <v>85</v>
      </c>
      <c r="AV271" s="14" t="s">
        <v>85</v>
      </c>
      <c r="AW271" s="14" t="s">
        <v>37</v>
      </c>
      <c r="AX271" s="14" t="s">
        <v>75</v>
      </c>
      <c r="AY271" s="244" t="s">
        <v>135</v>
      </c>
    </row>
    <row r="272" s="14" customFormat="1">
      <c r="A272" s="14"/>
      <c r="B272" s="234"/>
      <c r="C272" s="235"/>
      <c r="D272" s="219" t="s">
        <v>147</v>
      </c>
      <c r="E272" s="236" t="s">
        <v>19</v>
      </c>
      <c r="F272" s="237" t="s">
        <v>602</v>
      </c>
      <c r="G272" s="235"/>
      <c r="H272" s="238">
        <v>5.7400000000000002</v>
      </c>
      <c r="I272" s="239"/>
      <c r="J272" s="235"/>
      <c r="K272" s="235"/>
      <c r="L272" s="240"/>
      <c r="M272" s="241"/>
      <c r="N272" s="242"/>
      <c r="O272" s="242"/>
      <c r="P272" s="242"/>
      <c r="Q272" s="242"/>
      <c r="R272" s="242"/>
      <c r="S272" s="242"/>
      <c r="T272" s="243"/>
      <c r="U272" s="14"/>
      <c r="V272" s="14"/>
      <c r="W272" s="14"/>
      <c r="X272" s="14"/>
      <c r="Y272" s="14"/>
      <c r="Z272" s="14"/>
      <c r="AA272" s="14"/>
      <c r="AB272" s="14"/>
      <c r="AC272" s="14"/>
      <c r="AD272" s="14"/>
      <c r="AE272" s="14"/>
      <c r="AT272" s="244" t="s">
        <v>147</v>
      </c>
      <c r="AU272" s="244" t="s">
        <v>85</v>
      </c>
      <c r="AV272" s="14" t="s">
        <v>85</v>
      </c>
      <c r="AW272" s="14" t="s">
        <v>37</v>
      </c>
      <c r="AX272" s="14" t="s">
        <v>75</v>
      </c>
      <c r="AY272" s="244" t="s">
        <v>135</v>
      </c>
    </row>
    <row r="273" s="13" customFormat="1">
      <c r="A273" s="13"/>
      <c r="B273" s="224"/>
      <c r="C273" s="225"/>
      <c r="D273" s="219" t="s">
        <v>147</v>
      </c>
      <c r="E273" s="226" t="s">
        <v>19</v>
      </c>
      <c r="F273" s="227" t="s">
        <v>609</v>
      </c>
      <c r="G273" s="225"/>
      <c r="H273" s="226" t="s">
        <v>19</v>
      </c>
      <c r="I273" s="228"/>
      <c r="J273" s="225"/>
      <c r="K273" s="225"/>
      <c r="L273" s="229"/>
      <c r="M273" s="230"/>
      <c r="N273" s="231"/>
      <c r="O273" s="231"/>
      <c r="P273" s="231"/>
      <c r="Q273" s="231"/>
      <c r="R273" s="231"/>
      <c r="S273" s="231"/>
      <c r="T273" s="232"/>
      <c r="U273" s="13"/>
      <c r="V273" s="13"/>
      <c r="W273" s="13"/>
      <c r="X273" s="13"/>
      <c r="Y273" s="13"/>
      <c r="Z273" s="13"/>
      <c r="AA273" s="13"/>
      <c r="AB273" s="13"/>
      <c r="AC273" s="13"/>
      <c r="AD273" s="13"/>
      <c r="AE273" s="13"/>
      <c r="AT273" s="233" t="s">
        <v>147</v>
      </c>
      <c r="AU273" s="233" t="s">
        <v>85</v>
      </c>
      <c r="AV273" s="13" t="s">
        <v>83</v>
      </c>
      <c r="AW273" s="13" t="s">
        <v>37</v>
      </c>
      <c r="AX273" s="13" t="s">
        <v>75</v>
      </c>
      <c r="AY273" s="233" t="s">
        <v>135</v>
      </c>
    </row>
    <row r="274" s="14" customFormat="1">
      <c r="A274" s="14"/>
      <c r="B274" s="234"/>
      <c r="C274" s="235"/>
      <c r="D274" s="219" t="s">
        <v>147</v>
      </c>
      <c r="E274" s="236" t="s">
        <v>19</v>
      </c>
      <c r="F274" s="237" t="s">
        <v>610</v>
      </c>
      <c r="G274" s="235"/>
      <c r="H274" s="238">
        <v>68.780000000000001</v>
      </c>
      <c r="I274" s="239"/>
      <c r="J274" s="235"/>
      <c r="K274" s="235"/>
      <c r="L274" s="240"/>
      <c r="M274" s="241"/>
      <c r="N274" s="242"/>
      <c r="O274" s="242"/>
      <c r="P274" s="242"/>
      <c r="Q274" s="242"/>
      <c r="R274" s="242"/>
      <c r="S274" s="242"/>
      <c r="T274" s="243"/>
      <c r="U274" s="14"/>
      <c r="V274" s="14"/>
      <c r="W274" s="14"/>
      <c r="X274" s="14"/>
      <c r="Y274" s="14"/>
      <c r="Z274" s="14"/>
      <c r="AA274" s="14"/>
      <c r="AB274" s="14"/>
      <c r="AC274" s="14"/>
      <c r="AD274" s="14"/>
      <c r="AE274" s="14"/>
      <c r="AT274" s="244" t="s">
        <v>147</v>
      </c>
      <c r="AU274" s="244" t="s">
        <v>85</v>
      </c>
      <c r="AV274" s="14" t="s">
        <v>85</v>
      </c>
      <c r="AW274" s="14" t="s">
        <v>37</v>
      </c>
      <c r="AX274" s="14" t="s">
        <v>75</v>
      </c>
      <c r="AY274" s="244" t="s">
        <v>135</v>
      </c>
    </row>
    <row r="275" s="14" customFormat="1">
      <c r="A275" s="14"/>
      <c r="B275" s="234"/>
      <c r="C275" s="235"/>
      <c r="D275" s="219" t="s">
        <v>147</v>
      </c>
      <c r="E275" s="236" t="s">
        <v>19</v>
      </c>
      <c r="F275" s="237" t="s">
        <v>611</v>
      </c>
      <c r="G275" s="235"/>
      <c r="H275" s="238">
        <v>68.140000000000001</v>
      </c>
      <c r="I275" s="239"/>
      <c r="J275" s="235"/>
      <c r="K275" s="235"/>
      <c r="L275" s="240"/>
      <c r="M275" s="241"/>
      <c r="N275" s="242"/>
      <c r="O275" s="242"/>
      <c r="P275" s="242"/>
      <c r="Q275" s="242"/>
      <c r="R275" s="242"/>
      <c r="S275" s="242"/>
      <c r="T275" s="243"/>
      <c r="U275" s="14"/>
      <c r="V275" s="14"/>
      <c r="W275" s="14"/>
      <c r="X275" s="14"/>
      <c r="Y275" s="14"/>
      <c r="Z275" s="14"/>
      <c r="AA275" s="14"/>
      <c r="AB275" s="14"/>
      <c r="AC275" s="14"/>
      <c r="AD275" s="14"/>
      <c r="AE275" s="14"/>
      <c r="AT275" s="244" t="s">
        <v>147</v>
      </c>
      <c r="AU275" s="244" t="s">
        <v>85</v>
      </c>
      <c r="AV275" s="14" t="s">
        <v>85</v>
      </c>
      <c r="AW275" s="14" t="s">
        <v>37</v>
      </c>
      <c r="AX275" s="14" t="s">
        <v>75</v>
      </c>
      <c r="AY275" s="244" t="s">
        <v>135</v>
      </c>
    </row>
    <row r="276" s="14" customFormat="1">
      <c r="A276" s="14"/>
      <c r="B276" s="234"/>
      <c r="C276" s="235"/>
      <c r="D276" s="219" t="s">
        <v>147</v>
      </c>
      <c r="E276" s="236" t="s">
        <v>19</v>
      </c>
      <c r="F276" s="237" t="s">
        <v>612</v>
      </c>
      <c r="G276" s="235"/>
      <c r="H276" s="238">
        <v>75.540000000000006</v>
      </c>
      <c r="I276" s="239"/>
      <c r="J276" s="235"/>
      <c r="K276" s="235"/>
      <c r="L276" s="240"/>
      <c r="M276" s="241"/>
      <c r="N276" s="242"/>
      <c r="O276" s="242"/>
      <c r="P276" s="242"/>
      <c r="Q276" s="242"/>
      <c r="R276" s="242"/>
      <c r="S276" s="242"/>
      <c r="T276" s="243"/>
      <c r="U276" s="14"/>
      <c r="V276" s="14"/>
      <c r="W276" s="14"/>
      <c r="X276" s="14"/>
      <c r="Y276" s="14"/>
      <c r="Z276" s="14"/>
      <c r="AA276" s="14"/>
      <c r="AB276" s="14"/>
      <c r="AC276" s="14"/>
      <c r="AD276" s="14"/>
      <c r="AE276" s="14"/>
      <c r="AT276" s="244" t="s">
        <v>147</v>
      </c>
      <c r="AU276" s="244" t="s">
        <v>85</v>
      </c>
      <c r="AV276" s="14" t="s">
        <v>85</v>
      </c>
      <c r="AW276" s="14" t="s">
        <v>37</v>
      </c>
      <c r="AX276" s="14" t="s">
        <v>75</v>
      </c>
      <c r="AY276" s="244" t="s">
        <v>135</v>
      </c>
    </row>
    <row r="277" s="15" customFormat="1">
      <c r="A277" s="15"/>
      <c r="B277" s="245"/>
      <c r="C277" s="246"/>
      <c r="D277" s="219" t="s">
        <v>147</v>
      </c>
      <c r="E277" s="247" t="s">
        <v>19</v>
      </c>
      <c r="F277" s="248" t="s">
        <v>153</v>
      </c>
      <c r="G277" s="246"/>
      <c r="H277" s="249">
        <v>549.75999999999999</v>
      </c>
      <c r="I277" s="250"/>
      <c r="J277" s="246"/>
      <c r="K277" s="246"/>
      <c r="L277" s="251"/>
      <c r="M277" s="252"/>
      <c r="N277" s="253"/>
      <c r="O277" s="253"/>
      <c r="P277" s="253"/>
      <c r="Q277" s="253"/>
      <c r="R277" s="253"/>
      <c r="S277" s="253"/>
      <c r="T277" s="254"/>
      <c r="U277" s="15"/>
      <c r="V277" s="15"/>
      <c r="W277" s="15"/>
      <c r="X277" s="15"/>
      <c r="Y277" s="15"/>
      <c r="Z277" s="15"/>
      <c r="AA277" s="15"/>
      <c r="AB277" s="15"/>
      <c r="AC277" s="15"/>
      <c r="AD277" s="15"/>
      <c r="AE277" s="15"/>
      <c r="AT277" s="255" t="s">
        <v>147</v>
      </c>
      <c r="AU277" s="255" t="s">
        <v>85</v>
      </c>
      <c r="AV277" s="15" t="s">
        <v>143</v>
      </c>
      <c r="AW277" s="15" t="s">
        <v>37</v>
      </c>
      <c r="AX277" s="15" t="s">
        <v>83</v>
      </c>
      <c r="AY277" s="255" t="s">
        <v>135</v>
      </c>
    </row>
    <row r="278" s="2" customFormat="1" ht="14.4" customHeight="1">
      <c r="A278" s="39"/>
      <c r="B278" s="40"/>
      <c r="C278" s="259" t="s">
        <v>331</v>
      </c>
      <c r="D278" s="259" t="s">
        <v>439</v>
      </c>
      <c r="E278" s="260" t="s">
        <v>613</v>
      </c>
      <c r="F278" s="261" t="s">
        <v>614</v>
      </c>
      <c r="G278" s="262" t="s">
        <v>222</v>
      </c>
      <c r="H278" s="263">
        <v>414.15499999999997</v>
      </c>
      <c r="I278" s="264"/>
      <c r="J278" s="265">
        <f>ROUND(I278*H278,2)</f>
        <v>0</v>
      </c>
      <c r="K278" s="261" t="s">
        <v>142</v>
      </c>
      <c r="L278" s="266"/>
      <c r="M278" s="267" t="s">
        <v>19</v>
      </c>
      <c r="N278" s="268" t="s">
        <v>46</v>
      </c>
      <c r="O278" s="85"/>
      <c r="P278" s="215">
        <f>O278*H278</f>
        <v>0</v>
      </c>
      <c r="Q278" s="215">
        <v>3.0000000000000001E-05</v>
      </c>
      <c r="R278" s="215">
        <f>Q278*H278</f>
        <v>0.012424649999999999</v>
      </c>
      <c r="S278" s="215">
        <v>0</v>
      </c>
      <c r="T278" s="216">
        <f>S278*H278</f>
        <v>0</v>
      </c>
      <c r="U278" s="39"/>
      <c r="V278" s="39"/>
      <c r="W278" s="39"/>
      <c r="X278" s="39"/>
      <c r="Y278" s="39"/>
      <c r="Z278" s="39"/>
      <c r="AA278" s="39"/>
      <c r="AB278" s="39"/>
      <c r="AC278" s="39"/>
      <c r="AD278" s="39"/>
      <c r="AE278" s="39"/>
      <c r="AR278" s="217" t="s">
        <v>218</v>
      </c>
      <c r="AT278" s="217" t="s">
        <v>439</v>
      </c>
      <c r="AU278" s="217" t="s">
        <v>85</v>
      </c>
      <c r="AY278" s="18" t="s">
        <v>135</v>
      </c>
      <c r="BE278" s="218">
        <f>IF(N278="základní",J278,0)</f>
        <v>0</v>
      </c>
      <c r="BF278" s="218">
        <f>IF(N278="snížená",J278,0)</f>
        <v>0</v>
      </c>
      <c r="BG278" s="218">
        <f>IF(N278="zákl. přenesená",J278,0)</f>
        <v>0</v>
      </c>
      <c r="BH278" s="218">
        <f>IF(N278="sníž. přenesená",J278,0)</f>
        <v>0</v>
      </c>
      <c r="BI278" s="218">
        <f>IF(N278="nulová",J278,0)</f>
        <v>0</v>
      </c>
      <c r="BJ278" s="18" t="s">
        <v>83</v>
      </c>
      <c r="BK278" s="218">
        <f>ROUND(I278*H278,2)</f>
        <v>0</v>
      </c>
      <c r="BL278" s="18" t="s">
        <v>143</v>
      </c>
      <c r="BM278" s="217" t="s">
        <v>615</v>
      </c>
    </row>
    <row r="279" s="14" customFormat="1">
      <c r="A279" s="14"/>
      <c r="B279" s="234"/>
      <c r="C279" s="235"/>
      <c r="D279" s="219" t="s">
        <v>147</v>
      </c>
      <c r="E279" s="236" t="s">
        <v>19</v>
      </c>
      <c r="F279" s="237" t="s">
        <v>616</v>
      </c>
      <c r="G279" s="235"/>
      <c r="H279" s="238">
        <v>394.43299999999999</v>
      </c>
      <c r="I279" s="239"/>
      <c r="J279" s="235"/>
      <c r="K279" s="235"/>
      <c r="L279" s="240"/>
      <c r="M279" s="241"/>
      <c r="N279" s="242"/>
      <c r="O279" s="242"/>
      <c r="P279" s="242"/>
      <c r="Q279" s="242"/>
      <c r="R279" s="242"/>
      <c r="S279" s="242"/>
      <c r="T279" s="243"/>
      <c r="U279" s="14"/>
      <c r="V279" s="14"/>
      <c r="W279" s="14"/>
      <c r="X279" s="14"/>
      <c r="Y279" s="14"/>
      <c r="Z279" s="14"/>
      <c r="AA279" s="14"/>
      <c r="AB279" s="14"/>
      <c r="AC279" s="14"/>
      <c r="AD279" s="14"/>
      <c r="AE279" s="14"/>
      <c r="AT279" s="244" t="s">
        <v>147</v>
      </c>
      <c r="AU279" s="244" t="s">
        <v>85</v>
      </c>
      <c r="AV279" s="14" t="s">
        <v>85</v>
      </c>
      <c r="AW279" s="14" t="s">
        <v>37</v>
      </c>
      <c r="AX279" s="14" t="s">
        <v>83</v>
      </c>
      <c r="AY279" s="244" t="s">
        <v>135</v>
      </c>
    </row>
    <row r="280" s="14" customFormat="1">
      <c r="A280" s="14"/>
      <c r="B280" s="234"/>
      <c r="C280" s="235"/>
      <c r="D280" s="219" t="s">
        <v>147</v>
      </c>
      <c r="E280" s="235"/>
      <c r="F280" s="237" t="s">
        <v>617</v>
      </c>
      <c r="G280" s="235"/>
      <c r="H280" s="238">
        <v>414.15499999999997</v>
      </c>
      <c r="I280" s="239"/>
      <c r="J280" s="235"/>
      <c r="K280" s="235"/>
      <c r="L280" s="240"/>
      <c r="M280" s="241"/>
      <c r="N280" s="242"/>
      <c r="O280" s="242"/>
      <c r="P280" s="242"/>
      <c r="Q280" s="242"/>
      <c r="R280" s="242"/>
      <c r="S280" s="242"/>
      <c r="T280" s="243"/>
      <c r="U280" s="14"/>
      <c r="V280" s="14"/>
      <c r="W280" s="14"/>
      <c r="X280" s="14"/>
      <c r="Y280" s="14"/>
      <c r="Z280" s="14"/>
      <c r="AA280" s="14"/>
      <c r="AB280" s="14"/>
      <c r="AC280" s="14"/>
      <c r="AD280" s="14"/>
      <c r="AE280" s="14"/>
      <c r="AT280" s="244" t="s">
        <v>147</v>
      </c>
      <c r="AU280" s="244" t="s">
        <v>85</v>
      </c>
      <c r="AV280" s="14" t="s">
        <v>85</v>
      </c>
      <c r="AW280" s="14" t="s">
        <v>4</v>
      </c>
      <c r="AX280" s="14" t="s">
        <v>83</v>
      </c>
      <c r="AY280" s="244" t="s">
        <v>135</v>
      </c>
    </row>
    <row r="281" s="2" customFormat="1" ht="14.4" customHeight="1">
      <c r="A281" s="39"/>
      <c r="B281" s="40"/>
      <c r="C281" s="259" t="s">
        <v>363</v>
      </c>
      <c r="D281" s="259" t="s">
        <v>439</v>
      </c>
      <c r="E281" s="260" t="s">
        <v>618</v>
      </c>
      <c r="F281" s="261" t="s">
        <v>619</v>
      </c>
      <c r="G281" s="262" t="s">
        <v>222</v>
      </c>
      <c r="H281" s="263">
        <v>155.327</v>
      </c>
      <c r="I281" s="264"/>
      <c r="J281" s="265">
        <f>ROUND(I281*H281,2)</f>
        <v>0</v>
      </c>
      <c r="K281" s="261" t="s">
        <v>142</v>
      </c>
      <c r="L281" s="266"/>
      <c r="M281" s="267" t="s">
        <v>19</v>
      </c>
      <c r="N281" s="268" t="s">
        <v>46</v>
      </c>
      <c r="O281" s="85"/>
      <c r="P281" s="215">
        <f>O281*H281</f>
        <v>0</v>
      </c>
      <c r="Q281" s="215">
        <v>4.0000000000000003E-05</v>
      </c>
      <c r="R281" s="215">
        <f>Q281*H281</f>
        <v>0.0062130800000000002</v>
      </c>
      <c r="S281" s="215">
        <v>0</v>
      </c>
      <c r="T281" s="216">
        <f>S281*H281</f>
        <v>0</v>
      </c>
      <c r="U281" s="39"/>
      <c r="V281" s="39"/>
      <c r="W281" s="39"/>
      <c r="X281" s="39"/>
      <c r="Y281" s="39"/>
      <c r="Z281" s="39"/>
      <c r="AA281" s="39"/>
      <c r="AB281" s="39"/>
      <c r="AC281" s="39"/>
      <c r="AD281" s="39"/>
      <c r="AE281" s="39"/>
      <c r="AR281" s="217" t="s">
        <v>218</v>
      </c>
      <c r="AT281" s="217" t="s">
        <v>439</v>
      </c>
      <c r="AU281" s="217" t="s">
        <v>85</v>
      </c>
      <c r="AY281" s="18" t="s">
        <v>135</v>
      </c>
      <c r="BE281" s="218">
        <f>IF(N281="základní",J281,0)</f>
        <v>0</v>
      </c>
      <c r="BF281" s="218">
        <f>IF(N281="snížená",J281,0)</f>
        <v>0</v>
      </c>
      <c r="BG281" s="218">
        <f>IF(N281="zákl. přenesená",J281,0)</f>
        <v>0</v>
      </c>
      <c r="BH281" s="218">
        <f>IF(N281="sníž. přenesená",J281,0)</f>
        <v>0</v>
      </c>
      <c r="BI281" s="218">
        <f>IF(N281="nulová",J281,0)</f>
        <v>0</v>
      </c>
      <c r="BJ281" s="18" t="s">
        <v>83</v>
      </c>
      <c r="BK281" s="218">
        <f>ROUND(I281*H281,2)</f>
        <v>0</v>
      </c>
      <c r="BL281" s="18" t="s">
        <v>143</v>
      </c>
      <c r="BM281" s="217" t="s">
        <v>620</v>
      </c>
    </row>
    <row r="282" s="13" customFormat="1">
      <c r="A282" s="13"/>
      <c r="B282" s="224"/>
      <c r="C282" s="225"/>
      <c r="D282" s="219" t="s">
        <v>147</v>
      </c>
      <c r="E282" s="226" t="s">
        <v>19</v>
      </c>
      <c r="F282" s="227" t="s">
        <v>621</v>
      </c>
      <c r="G282" s="225"/>
      <c r="H282" s="226" t="s">
        <v>19</v>
      </c>
      <c r="I282" s="228"/>
      <c r="J282" s="225"/>
      <c r="K282" s="225"/>
      <c r="L282" s="229"/>
      <c r="M282" s="230"/>
      <c r="N282" s="231"/>
      <c r="O282" s="231"/>
      <c r="P282" s="231"/>
      <c r="Q282" s="231"/>
      <c r="R282" s="231"/>
      <c r="S282" s="231"/>
      <c r="T282" s="232"/>
      <c r="U282" s="13"/>
      <c r="V282" s="13"/>
      <c r="W282" s="13"/>
      <c r="X282" s="13"/>
      <c r="Y282" s="13"/>
      <c r="Z282" s="13"/>
      <c r="AA282" s="13"/>
      <c r="AB282" s="13"/>
      <c r="AC282" s="13"/>
      <c r="AD282" s="13"/>
      <c r="AE282" s="13"/>
      <c r="AT282" s="233" t="s">
        <v>147</v>
      </c>
      <c r="AU282" s="233" t="s">
        <v>85</v>
      </c>
      <c r="AV282" s="13" t="s">
        <v>83</v>
      </c>
      <c r="AW282" s="13" t="s">
        <v>37</v>
      </c>
      <c r="AX282" s="13" t="s">
        <v>75</v>
      </c>
      <c r="AY282" s="233" t="s">
        <v>135</v>
      </c>
    </row>
    <row r="283" s="14" customFormat="1">
      <c r="A283" s="14"/>
      <c r="B283" s="234"/>
      <c r="C283" s="235"/>
      <c r="D283" s="219" t="s">
        <v>147</v>
      </c>
      <c r="E283" s="236" t="s">
        <v>19</v>
      </c>
      <c r="F283" s="237" t="s">
        <v>604</v>
      </c>
      <c r="G283" s="235"/>
      <c r="H283" s="238">
        <v>81.599999999999994</v>
      </c>
      <c r="I283" s="239"/>
      <c r="J283" s="235"/>
      <c r="K283" s="235"/>
      <c r="L283" s="240"/>
      <c r="M283" s="241"/>
      <c r="N283" s="242"/>
      <c r="O283" s="242"/>
      <c r="P283" s="242"/>
      <c r="Q283" s="242"/>
      <c r="R283" s="242"/>
      <c r="S283" s="242"/>
      <c r="T283" s="243"/>
      <c r="U283" s="14"/>
      <c r="V283" s="14"/>
      <c r="W283" s="14"/>
      <c r="X283" s="14"/>
      <c r="Y283" s="14"/>
      <c r="Z283" s="14"/>
      <c r="AA283" s="14"/>
      <c r="AB283" s="14"/>
      <c r="AC283" s="14"/>
      <c r="AD283" s="14"/>
      <c r="AE283" s="14"/>
      <c r="AT283" s="244" t="s">
        <v>147</v>
      </c>
      <c r="AU283" s="244" t="s">
        <v>85</v>
      </c>
      <c r="AV283" s="14" t="s">
        <v>85</v>
      </c>
      <c r="AW283" s="14" t="s">
        <v>37</v>
      </c>
      <c r="AX283" s="14" t="s">
        <v>75</v>
      </c>
      <c r="AY283" s="244" t="s">
        <v>135</v>
      </c>
    </row>
    <row r="284" s="14" customFormat="1">
      <c r="A284" s="14"/>
      <c r="B284" s="234"/>
      <c r="C284" s="235"/>
      <c r="D284" s="219" t="s">
        <v>147</v>
      </c>
      <c r="E284" s="236" t="s">
        <v>19</v>
      </c>
      <c r="F284" s="237" t="s">
        <v>605</v>
      </c>
      <c r="G284" s="235"/>
      <c r="H284" s="238">
        <v>6.5</v>
      </c>
      <c r="I284" s="239"/>
      <c r="J284" s="235"/>
      <c r="K284" s="235"/>
      <c r="L284" s="240"/>
      <c r="M284" s="241"/>
      <c r="N284" s="242"/>
      <c r="O284" s="242"/>
      <c r="P284" s="242"/>
      <c r="Q284" s="242"/>
      <c r="R284" s="242"/>
      <c r="S284" s="242"/>
      <c r="T284" s="243"/>
      <c r="U284" s="14"/>
      <c r="V284" s="14"/>
      <c r="W284" s="14"/>
      <c r="X284" s="14"/>
      <c r="Y284" s="14"/>
      <c r="Z284" s="14"/>
      <c r="AA284" s="14"/>
      <c r="AB284" s="14"/>
      <c r="AC284" s="14"/>
      <c r="AD284" s="14"/>
      <c r="AE284" s="14"/>
      <c r="AT284" s="244" t="s">
        <v>147</v>
      </c>
      <c r="AU284" s="244" t="s">
        <v>85</v>
      </c>
      <c r="AV284" s="14" t="s">
        <v>85</v>
      </c>
      <c r="AW284" s="14" t="s">
        <v>37</v>
      </c>
      <c r="AX284" s="14" t="s">
        <v>75</v>
      </c>
      <c r="AY284" s="244" t="s">
        <v>135</v>
      </c>
    </row>
    <row r="285" s="14" customFormat="1">
      <c r="A285" s="14"/>
      <c r="B285" s="234"/>
      <c r="C285" s="235"/>
      <c r="D285" s="219" t="s">
        <v>147</v>
      </c>
      <c r="E285" s="236" t="s">
        <v>19</v>
      </c>
      <c r="F285" s="237" t="s">
        <v>606</v>
      </c>
      <c r="G285" s="235"/>
      <c r="H285" s="238">
        <v>25.25</v>
      </c>
      <c r="I285" s="239"/>
      <c r="J285" s="235"/>
      <c r="K285" s="235"/>
      <c r="L285" s="240"/>
      <c r="M285" s="241"/>
      <c r="N285" s="242"/>
      <c r="O285" s="242"/>
      <c r="P285" s="242"/>
      <c r="Q285" s="242"/>
      <c r="R285" s="242"/>
      <c r="S285" s="242"/>
      <c r="T285" s="243"/>
      <c r="U285" s="14"/>
      <c r="V285" s="14"/>
      <c r="W285" s="14"/>
      <c r="X285" s="14"/>
      <c r="Y285" s="14"/>
      <c r="Z285" s="14"/>
      <c r="AA285" s="14"/>
      <c r="AB285" s="14"/>
      <c r="AC285" s="14"/>
      <c r="AD285" s="14"/>
      <c r="AE285" s="14"/>
      <c r="AT285" s="244" t="s">
        <v>147</v>
      </c>
      <c r="AU285" s="244" t="s">
        <v>85</v>
      </c>
      <c r="AV285" s="14" t="s">
        <v>85</v>
      </c>
      <c r="AW285" s="14" t="s">
        <v>37</v>
      </c>
      <c r="AX285" s="14" t="s">
        <v>75</v>
      </c>
      <c r="AY285" s="244" t="s">
        <v>135</v>
      </c>
    </row>
    <row r="286" s="14" customFormat="1">
      <c r="A286" s="14"/>
      <c r="B286" s="234"/>
      <c r="C286" s="235"/>
      <c r="D286" s="219" t="s">
        <v>147</v>
      </c>
      <c r="E286" s="236" t="s">
        <v>19</v>
      </c>
      <c r="F286" s="237" t="s">
        <v>607</v>
      </c>
      <c r="G286" s="235"/>
      <c r="H286" s="238">
        <v>3.25</v>
      </c>
      <c r="I286" s="239"/>
      <c r="J286" s="235"/>
      <c r="K286" s="235"/>
      <c r="L286" s="240"/>
      <c r="M286" s="241"/>
      <c r="N286" s="242"/>
      <c r="O286" s="242"/>
      <c r="P286" s="242"/>
      <c r="Q286" s="242"/>
      <c r="R286" s="242"/>
      <c r="S286" s="242"/>
      <c r="T286" s="243"/>
      <c r="U286" s="14"/>
      <c r="V286" s="14"/>
      <c r="W286" s="14"/>
      <c r="X286" s="14"/>
      <c r="Y286" s="14"/>
      <c r="Z286" s="14"/>
      <c r="AA286" s="14"/>
      <c r="AB286" s="14"/>
      <c r="AC286" s="14"/>
      <c r="AD286" s="14"/>
      <c r="AE286" s="14"/>
      <c r="AT286" s="244" t="s">
        <v>147</v>
      </c>
      <c r="AU286" s="244" t="s">
        <v>85</v>
      </c>
      <c r="AV286" s="14" t="s">
        <v>85</v>
      </c>
      <c r="AW286" s="14" t="s">
        <v>37</v>
      </c>
      <c r="AX286" s="14" t="s">
        <v>75</v>
      </c>
      <c r="AY286" s="244" t="s">
        <v>135</v>
      </c>
    </row>
    <row r="287" s="14" customFormat="1">
      <c r="A287" s="14"/>
      <c r="B287" s="234"/>
      <c r="C287" s="235"/>
      <c r="D287" s="219" t="s">
        <v>147</v>
      </c>
      <c r="E287" s="236" t="s">
        <v>19</v>
      </c>
      <c r="F287" s="237" t="s">
        <v>608</v>
      </c>
      <c r="G287" s="235"/>
      <c r="H287" s="238">
        <v>20.239999999999998</v>
      </c>
      <c r="I287" s="239"/>
      <c r="J287" s="235"/>
      <c r="K287" s="235"/>
      <c r="L287" s="240"/>
      <c r="M287" s="241"/>
      <c r="N287" s="242"/>
      <c r="O287" s="242"/>
      <c r="P287" s="242"/>
      <c r="Q287" s="242"/>
      <c r="R287" s="242"/>
      <c r="S287" s="242"/>
      <c r="T287" s="243"/>
      <c r="U287" s="14"/>
      <c r="V287" s="14"/>
      <c r="W287" s="14"/>
      <c r="X287" s="14"/>
      <c r="Y287" s="14"/>
      <c r="Z287" s="14"/>
      <c r="AA287" s="14"/>
      <c r="AB287" s="14"/>
      <c r="AC287" s="14"/>
      <c r="AD287" s="14"/>
      <c r="AE287" s="14"/>
      <c r="AT287" s="244" t="s">
        <v>147</v>
      </c>
      <c r="AU287" s="244" t="s">
        <v>85</v>
      </c>
      <c r="AV287" s="14" t="s">
        <v>85</v>
      </c>
      <c r="AW287" s="14" t="s">
        <v>37</v>
      </c>
      <c r="AX287" s="14" t="s">
        <v>75</v>
      </c>
      <c r="AY287" s="244" t="s">
        <v>135</v>
      </c>
    </row>
    <row r="288" s="14" customFormat="1">
      <c r="A288" s="14"/>
      <c r="B288" s="234"/>
      <c r="C288" s="235"/>
      <c r="D288" s="219" t="s">
        <v>147</v>
      </c>
      <c r="E288" s="236" t="s">
        <v>19</v>
      </c>
      <c r="F288" s="237" t="s">
        <v>601</v>
      </c>
      <c r="G288" s="235"/>
      <c r="H288" s="238">
        <v>5.3499999999999996</v>
      </c>
      <c r="I288" s="239"/>
      <c r="J288" s="235"/>
      <c r="K288" s="235"/>
      <c r="L288" s="240"/>
      <c r="M288" s="241"/>
      <c r="N288" s="242"/>
      <c r="O288" s="242"/>
      <c r="P288" s="242"/>
      <c r="Q288" s="242"/>
      <c r="R288" s="242"/>
      <c r="S288" s="242"/>
      <c r="T288" s="243"/>
      <c r="U288" s="14"/>
      <c r="V288" s="14"/>
      <c r="W288" s="14"/>
      <c r="X288" s="14"/>
      <c r="Y288" s="14"/>
      <c r="Z288" s="14"/>
      <c r="AA288" s="14"/>
      <c r="AB288" s="14"/>
      <c r="AC288" s="14"/>
      <c r="AD288" s="14"/>
      <c r="AE288" s="14"/>
      <c r="AT288" s="244" t="s">
        <v>147</v>
      </c>
      <c r="AU288" s="244" t="s">
        <v>85</v>
      </c>
      <c r="AV288" s="14" t="s">
        <v>85</v>
      </c>
      <c r="AW288" s="14" t="s">
        <v>37</v>
      </c>
      <c r="AX288" s="14" t="s">
        <v>75</v>
      </c>
      <c r="AY288" s="244" t="s">
        <v>135</v>
      </c>
    </row>
    <row r="289" s="14" customFormat="1">
      <c r="A289" s="14"/>
      <c r="B289" s="234"/>
      <c r="C289" s="235"/>
      <c r="D289" s="219" t="s">
        <v>147</v>
      </c>
      <c r="E289" s="236" t="s">
        <v>19</v>
      </c>
      <c r="F289" s="237" t="s">
        <v>602</v>
      </c>
      <c r="G289" s="235"/>
      <c r="H289" s="238">
        <v>5.7400000000000002</v>
      </c>
      <c r="I289" s="239"/>
      <c r="J289" s="235"/>
      <c r="K289" s="235"/>
      <c r="L289" s="240"/>
      <c r="M289" s="241"/>
      <c r="N289" s="242"/>
      <c r="O289" s="242"/>
      <c r="P289" s="242"/>
      <c r="Q289" s="242"/>
      <c r="R289" s="242"/>
      <c r="S289" s="242"/>
      <c r="T289" s="243"/>
      <c r="U289" s="14"/>
      <c r="V289" s="14"/>
      <c r="W289" s="14"/>
      <c r="X289" s="14"/>
      <c r="Y289" s="14"/>
      <c r="Z289" s="14"/>
      <c r="AA289" s="14"/>
      <c r="AB289" s="14"/>
      <c r="AC289" s="14"/>
      <c r="AD289" s="14"/>
      <c r="AE289" s="14"/>
      <c r="AT289" s="244" t="s">
        <v>147</v>
      </c>
      <c r="AU289" s="244" t="s">
        <v>85</v>
      </c>
      <c r="AV289" s="14" t="s">
        <v>85</v>
      </c>
      <c r="AW289" s="14" t="s">
        <v>37</v>
      </c>
      <c r="AX289" s="14" t="s">
        <v>75</v>
      </c>
      <c r="AY289" s="244" t="s">
        <v>135</v>
      </c>
    </row>
    <row r="290" s="15" customFormat="1">
      <c r="A290" s="15"/>
      <c r="B290" s="245"/>
      <c r="C290" s="246"/>
      <c r="D290" s="219" t="s">
        <v>147</v>
      </c>
      <c r="E290" s="247" t="s">
        <v>19</v>
      </c>
      <c r="F290" s="248" t="s">
        <v>153</v>
      </c>
      <c r="G290" s="246"/>
      <c r="H290" s="249">
        <v>147.93000000000001</v>
      </c>
      <c r="I290" s="250"/>
      <c r="J290" s="246"/>
      <c r="K290" s="246"/>
      <c r="L290" s="251"/>
      <c r="M290" s="252"/>
      <c r="N290" s="253"/>
      <c r="O290" s="253"/>
      <c r="P290" s="253"/>
      <c r="Q290" s="253"/>
      <c r="R290" s="253"/>
      <c r="S290" s="253"/>
      <c r="T290" s="254"/>
      <c r="U290" s="15"/>
      <c r="V290" s="15"/>
      <c r="W290" s="15"/>
      <c r="X290" s="15"/>
      <c r="Y290" s="15"/>
      <c r="Z290" s="15"/>
      <c r="AA290" s="15"/>
      <c r="AB290" s="15"/>
      <c r="AC290" s="15"/>
      <c r="AD290" s="15"/>
      <c r="AE290" s="15"/>
      <c r="AT290" s="255" t="s">
        <v>147</v>
      </c>
      <c r="AU290" s="255" t="s">
        <v>85</v>
      </c>
      <c r="AV290" s="15" t="s">
        <v>143</v>
      </c>
      <c r="AW290" s="15" t="s">
        <v>37</v>
      </c>
      <c r="AX290" s="15" t="s">
        <v>83</v>
      </c>
      <c r="AY290" s="255" t="s">
        <v>135</v>
      </c>
    </row>
    <row r="291" s="14" customFormat="1">
      <c r="A291" s="14"/>
      <c r="B291" s="234"/>
      <c r="C291" s="235"/>
      <c r="D291" s="219" t="s">
        <v>147</v>
      </c>
      <c r="E291" s="235"/>
      <c r="F291" s="237" t="s">
        <v>622</v>
      </c>
      <c r="G291" s="235"/>
      <c r="H291" s="238">
        <v>155.327</v>
      </c>
      <c r="I291" s="239"/>
      <c r="J291" s="235"/>
      <c r="K291" s="235"/>
      <c r="L291" s="240"/>
      <c r="M291" s="241"/>
      <c r="N291" s="242"/>
      <c r="O291" s="242"/>
      <c r="P291" s="242"/>
      <c r="Q291" s="242"/>
      <c r="R291" s="242"/>
      <c r="S291" s="242"/>
      <c r="T291" s="243"/>
      <c r="U291" s="14"/>
      <c r="V291" s="14"/>
      <c r="W291" s="14"/>
      <c r="X291" s="14"/>
      <c r="Y291" s="14"/>
      <c r="Z291" s="14"/>
      <c r="AA291" s="14"/>
      <c r="AB291" s="14"/>
      <c r="AC291" s="14"/>
      <c r="AD291" s="14"/>
      <c r="AE291" s="14"/>
      <c r="AT291" s="244" t="s">
        <v>147</v>
      </c>
      <c r="AU291" s="244" t="s">
        <v>85</v>
      </c>
      <c r="AV291" s="14" t="s">
        <v>85</v>
      </c>
      <c r="AW291" s="14" t="s">
        <v>4</v>
      </c>
      <c r="AX291" s="14" t="s">
        <v>83</v>
      </c>
      <c r="AY291" s="244" t="s">
        <v>135</v>
      </c>
    </row>
    <row r="292" s="2" customFormat="1" ht="24.15" customHeight="1">
      <c r="A292" s="39"/>
      <c r="B292" s="40"/>
      <c r="C292" s="206" t="s">
        <v>338</v>
      </c>
      <c r="D292" s="206" t="s">
        <v>138</v>
      </c>
      <c r="E292" s="207" t="s">
        <v>623</v>
      </c>
      <c r="F292" s="208" t="s">
        <v>624</v>
      </c>
      <c r="G292" s="209" t="s">
        <v>141</v>
      </c>
      <c r="H292" s="210">
        <v>1.3049999999999999</v>
      </c>
      <c r="I292" s="211"/>
      <c r="J292" s="212">
        <f>ROUND(I292*H292,2)</f>
        <v>0</v>
      </c>
      <c r="K292" s="208" t="s">
        <v>142</v>
      </c>
      <c r="L292" s="45"/>
      <c r="M292" s="213" t="s">
        <v>19</v>
      </c>
      <c r="N292" s="214" t="s">
        <v>46</v>
      </c>
      <c r="O292" s="85"/>
      <c r="P292" s="215">
        <f>O292*H292</f>
        <v>0</v>
      </c>
      <c r="Q292" s="215">
        <v>0.0085199999999999998</v>
      </c>
      <c r="R292" s="215">
        <f>Q292*H292</f>
        <v>0.011118599999999999</v>
      </c>
      <c r="S292" s="215">
        <v>0</v>
      </c>
      <c r="T292" s="216">
        <f>S292*H292</f>
        <v>0</v>
      </c>
      <c r="U292" s="39"/>
      <c r="V292" s="39"/>
      <c r="W292" s="39"/>
      <c r="X292" s="39"/>
      <c r="Y292" s="39"/>
      <c r="Z292" s="39"/>
      <c r="AA292" s="39"/>
      <c r="AB292" s="39"/>
      <c r="AC292" s="39"/>
      <c r="AD292" s="39"/>
      <c r="AE292" s="39"/>
      <c r="AR292" s="217" t="s">
        <v>143</v>
      </c>
      <c r="AT292" s="217" t="s">
        <v>138</v>
      </c>
      <c r="AU292" s="217" t="s">
        <v>85</v>
      </c>
      <c r="AY292" s="18" t="s">
        <v>135</v>
      </c>
      <c r="BE292" s="218">
        <f>IF(N292="základní",J292,0)</f>
        <v>0</v>
      </c>
      <c r="BF292" s="218">
        <f>IF(N292="snížená",J292,0)</f>
        <v>0</v>
      </c>
      <c r="BG292" s="218">
        <f>IF(N292="zákl. přenesená",J292,0)</f>
        <v>0</v>
      </c>
      <c r="BH292" s="218">
        <f>IF(N292="sníž. přenesená",J292,0)</f>
        <v>0</v>
      </c>
      <c r="BI292" s="218">
        <f>IF(N292="nulová",J292,0)</f>
        <v>0</v>
      </c>
      <c r="BJ292" s="18" t="s">
        <v>83</v>
      </c>
      <c r="BK292" s="218">
        <f>ROUND(I292*H292,2)</f>
        <v>0</v>
      </c>
      <c r="BL292" s="18" t="s">
        <v>143</v>
      </c>
      <c r="BM292" s="217" t="s">
        <v>625</v>
      </c>
    </row>
    <row r="293" s="2" customFormat="1">
      <c r="A293" s="39"/>
      <c r="B293" s="40"/>
      <c r="C293" s="41"/>
      <c r="D293" s="219" t="s">
        <v>145</v>
      </c>
      <c r="E293" s="41"/>
      <c r="F293" s="220" t="s">
        <v>626</v>
      </c>
      <c r="G293" s="41"/>
      <c r="H293" s="41"/>
      <c r="I293" s="221"/>
      <c r="J293" s="41"/>
      <c r="K293" s="41"/>
      <c r="L293" s="45"/>
      <c r="M293" s="222"/>
      <c r="N293" s="223"/>
      <c r="O293" s="85"/>
      <c r="P293" s="85"/>
      <c r="Q293" s="85"/>
      <c r="R293" s="85"/>
      <c r="S293" s="85"/>
      <c r="T293" s="86"/>
      <c r="U293" s="39"/>
      <c r="V293" s="39"/>
      <c r="W293" s="39"/>
      <c r="X293" s="39"/>
      <c r="Y293" s="39"/>
      <c r="Z293" s="39"/>
      <c r="AA293" s="39"/>
      <c r="AB293" s="39"/>
      <c r="AC293" s="39"/>
      <c r="AD293" s="39"/>
      <c r="AE293" s="39"/>
      <c r="AT293" s="18" t="s">
        <v>145</v>
      </c>
      <c r="AU293" s="18" t="s">
        <v>85</v>
      </c>
    </row>
    <row r="294" s="13" customFormat="1">
      <c r="A294" s="13"/>
      <c r="B294" s="224"/>
      <c r="C294" s="225"/>
      <c r="D294" s="219" t="s">
        <v>147</v>
      </c>
      <c r="E294" s="226" t="s">
        <v>19</v>
      </c>
      <c r="F294" s="227" t="s">
        <v>627</v>
      </c>
      <c r="G294" s="225"/>
      <c r="H294" s="226" t="s">
        <v>19</v>
      </c>
      <c r="I294" s="228"/>
      <c r="J294" s="225"/>
      <c r="K294" s="225"/>
      <c r="L294" s="229"/>
      <c r="M294" s="230"/>
      <c r="N294" s="231"/>
      <c r="O294" s="231"/>
      <c r="P294" s="231"/>
      <c r="Q294" s="231"/>
      <c r="R294" s="231"/>
      <c r="S294" s="231"/>
      <c r="T294" s="232"/>
      <c r="U294" s="13"/>
      <c r="V294" s="13"/>
      <c r="W294" s="13"/>
      <c r="X294" s="13"/>
      <c r="Y294" s="13"/>
      <c r="Z294" s="13"/>
      <c r="AA294" s="13"/>
      <c r="AB294" s="13"/>
      <c r="AC294" s="13"/>
      <c r="AD294" s="13"/>
      <c r="AE294" s="13"/>
      <c r="AT294" s="233" t="s">
        <v>147</v>
      </c>
      <c r="AU294" s="233" t="s">
        <v>85</v>
      </c>
      <c r="AV294" s="13" t="s">
        <v>83</v>
      </c>
      <c r="AW294" s="13" t="s">
        <v>37</v>
      </c>
      <c r="AX294" s="13" t="s">
        <v>75</v>
      </c>
      <c r="AY294" s="233" t="s">
        <v>135</v>
      </c>
    </row>
    <row r="295" s="14" customFormat="1">
      <c r="A295" s="14"/>
      <c r="B295" s="234"/>
      <c r="C295" s="235"/>
      <c r="D295" s="219" t="s">
        <v>147</v>
      </c>
      <c r="E295" s="236" t="s">
        <v>19</v>
      </c>
      <c r="F295" s="237" t="s">
        <v>588</v>
      </c>
      <c r="G295" s="235"/>
      <c r="H295" s="238">
        <v>1.3049999999999999</v>
      </c>
      <c r="I295" s="239"/>
      <c r="J295" s="235"/>
      <c r="K295" s="235"/>
      <c r="L295" s="240"/>
      <c r="M295" s="241"/>
      <c r="N295" s="242"/>
      <c r="O295" s="242"/>
      <c r="P295" s="242"/>
      <c r="Q295" s="242"/>
      <c r="R295" s="242"/>
      <c r="S295" s="242"/>
      <c r="T295" s="243"/>
      <c r="U295" s="14"/>
      <c r="V295" s="14"/>
      <c r="W295" s="14"/>
      <c r="X295" s="14"/>
      <c r="Y295" s="14"/>
      <c r="Z295" s="14"/>
      <c r="AA295" s="14"/>
      <c r="AB295" s="14"/>
      <c r="AC295" s="14"/>
      <c r="AD295" s="14"/>
      <c r="AE295" s="14"/>
      <c r="AT295" s="244" t="s">
        <v>147</v>
      </c>
      <c r="AU295" s="244" t="s">
        <v>85</v>
      </c>
      <c r="AV295" s="14" t="s">
        <v>85</v>
      </c>
      <c r="AW295" s="14" t="s">
        <v>37</v>
      </c>
      <c r="AX295" s="14" t="s">
        <v>83</v>
      </c>
      <c r="AY295" s="244" t="s">
        <v>135</v>
      </c>
    </row>
    <row r="296" s="2" customFormat="1" ht="14.4" customHeight="1">
      <c r="A296" s="39"/>
      <c r="B296" s="40"/>
      <c r="C296" s="259" t="s">
        <v>342</v>
      </c>
      <c r="D296" s="259" t="s">
        <v>439</v>
      </c>
      <c r="E296" s="260" t="s">
        <v>628</v>
      </c>
      <c r="F296" s="261" t="s">
        <v>629</v>
      </c>
      <c r="G296" s="262" t="s">
        <v>141</v>
      </c>
      <c r="H296" s="263">
        <v>1.331</v>
      </c>
      <c r="I296" s="264"/>
      <c r="J296" s="265">
        <f>ROUND(I296*H296,2)</f>
        <v>0</v>
      </c>
      <c r="K296" s="261" t="s">
        <v>142</v>
      </c>
      <c r="L296" s="266"/>
      <c r="M296" s="267" t="s">
        <v>19</v>
      </c>
      <c r="N296" s="268" t="s">
        <v>46</v>
      </c>
      <c r="O296" s="85"/>
      <c r="P296" s="215">
        <f>O296*H296</f>
        <v>0</v>
      </c>
      <c r="Q296" s="215">
        <v>0.0016999999999999999</v>
      </c>
      <c r="R296" s="215">
        <f>Q296*H296</f>
        <v>0.0022626999999999999</v>
      </c>
      <c r="S296" s="215">
        <v>0</v>
      </c>
      <c r="T296" s="216">
        <f>S296*H296</f>
        <v>0</v>
      </c>
      <c r="U296" s="39"/>
      <c r="V296" s="39"/>
      <c r="W296" s="39"/>
      <c r="X296" s="39"/>
      <c r="Y296" s="39"/>
      <c r="Z296" s="39"/>
      <c r="AA296" s="39"/>
      <c r="AB296" s="39"/>
      <c r="AC296" s="39"/>
      <c r="AD296" s="39"/>
      <c r="AE296" s="39"/>
      <c r="AR296" s="217" t="s">
        <v>218</v>
      </c>
      <c r="AT296" s="217" t="s">
        <v>439</v>
      </c>
      <c r="AU296" s="217" t="s">
        <v>85</v>
      </c>
      <c r="AY296" s="18" t="s">
        <v>135</v>
      </c>
      <c r="BE296" s="218">
        <f>IF(N296="základní",J296,0)</f>
        <v>0</v>
      </c>
      <c r="BF296" s="218">
        <f>IF(N296="snížená",J296,0)</f>
        <v>0</v>
      </c>
      <c r="BG296" s="218">
        <f>IF(N296="zákl. přenesená",J296,0)</f>
        <v>0</v>
      </c>
      <c r="BH296" s="218">
        <f>IF(N296="sníž. přenesená",J296,0)</f>
        <v>0</v>
      </c>
      <c r="BI296" s="218">
        <f>IF(N296="nulová",J296,0)</f>
        <v>0</v>
      </c>
      <c r="BJ296" s="18" t="s">
        <v>83</v>
      </c>
      <c r="BK296" s="218">
        <f>ROUND(I296*H296,2)</f>
        <v>0</v>
      </c>
      <c r="BL296" s="18" t="s">
        <v>143</v>
      </c>
      <c r="BM296" s="217" t="s">
        <v>630</v>
      </c>
    </row>
    <row r="297" s="14" customFormat="1">
      <c r="A297" s="14"/>
      <c r="B297" s="234"/>
      <c r="C297" s="235"/>
      <c r="D297" s="219" t="s">
        <v>147</v>
      </c>
      <c r="E297" s="235"/>
      <c r="F297" s="237" t="s">
        <v>631</v>
      </c>
      <c r="G297" s="235"/>
      <c r="H297" s="238">
        <v>1.331</v>
      </c>
      <c r="I297" s="239"/>
      <c r="J297" s="235"/>
      <c r="K297" s="235"/>
      <c r="L297" s="240"/>
      <c r="M297" s="241"/>
      <c r="N297" s="242"/>
      <c r="O297" s="242"/>
      <c r="P297" s="242"/>
      <c r="Q297" s="242"/>
      <c r="R297" s="242"/>
      <c r="S297" s="242"/>
      <c r="T297" s="243"/>
      <c r="U297" s="14"/>
      <c r="V297" s="14"/>
      <c r="W297" s="14"/>
      <c r="X297" s="14"/>
      <c r="Y297" s="14"/>
      <c r="Z297" s="14"/>
      <c r="AA297" s="14"/>
      <c r="AB297" s="14"/>
      <c r="AC297" s="14"/>
      <c r="AD297" s="14"/>
      <c r="AE297" s="14"/>
      <c r="AT297" s="244" t="s">
        <v>147</v>
      </c>
      <c r="AU297" s="244" t="s">
        <v>85</v>
      </c>
      <c r="AV297" s="14" t="s">
        <v>85</v>
      </c>
      <c r="AW297" s="14" t="s">
        <v>4</v>
      </c>
      <c r="AX297" s="14" t="s">
        <v>83</v>
      </c>
      <c r="AY297" s="244" t="s">
        <v>135</v>
      </c>
    </row>
    <row r="298" s="2" customFormat="1" ht="24.15" customHeight="1">
      <c r="A298" s="39"/>
      <c r="B298" s="40"/>
      <c r="C298" s="206" t="s">
        <v>632</v>
      </c>
      <c r="D298" s="206" t="s">
        <v>138</v>
      </c>
      <c r="E298" s="207" t="s">
        <v>633</v>
      </c>
      <c r="F298" s="208" t="s">
        <v>634</v>
      </c>
      <c r="G298" s="209" t="s">
        <v>141</v>
      </c>
      <c r="H298" s="210">
        <v>1.3049999999999999</v>
      </c>
      <c r="I298" s="211"/>
      <c r="J298" s="212">
        <f>ROUND(I298*H298,2)</f>
        <v>0</v>
      </c>
      <c r="K298" s="208" t="s">
        <v>142</v>
      </c>
      <c r="L298" s="45"/>
      <c r="M298" s="213" t="s">
        <v>19</v>
      </c>
      <c r="N298" s="214" t="s">
        <v>46</v>
      </c>
      <c r="O298" s="85"/>
      <c r="P298" s="215">
        <f>O298*H298</f>
        <v>0</v>
      </c>
      <c r="Q298" s="215">
        <v>0.0026800000000000001</v>
      </c>
      <c r="R298" s="215">
        <f>Q298*H298</f>
        <v>0.0034973999999999999</v>
      </c>
      <c r="S298" s="215">
        <v>0</v>
      </c>
      <c r="T298" s="216">
        <f>S298*H298</f>
        <v>0</v>
      </c>
      <c r="U298" s="39"/>
      <c r="V298" s="39"/>
      <c r="W298" s="39"/>
      <c r="X298" s="39"/>
      <c r="Y298" s="39"/>
      <c r="Z298" s="39"/>
      <c r="AA298" s="39"/>
      <c r="AB298" s="39"/>
      <c r="AC298" s="39"/>
      <c r="AD298" s="39"/>
      <c r="AE298" s="39"/>
      <c r="AR298" s="217" t="s">
        <v>143</v>
      </c>
      <c r="AT298" s="217" t="s">
        <v>138</v>
      </c>
      <c r="AU298" s="217" t="s">
        <v>85</v>
      </c>
      <c r="AY298" s="18" t="s">
        <v>135</v>
      </c>
      <c r="BE298" s="218">
        <f>IF(N298="základní",J298,0)</f>
        <v>0</v>
      </c>
      <c r="BF298" s="218">
        <f>IF(N298="snížená",J298,0)</f>
        <v>0</v>
      </c>
      <c r="BG298" s="218">
        <f>IF(N298="zákl. přenesená",J298,0)</f>
        <v>0</v>
      </c>
      <c r="BH298" s="218">
        <f>IF(N298="sníž. přenesená",J298,0)</f>
        <v>0</v>
      </c>
      <c r="BI298" s="218">
        <f>IF(N298="nulová",J298,0)</f>
        <v>0</v>
      </c>
      <c r="BJ298" s="18" t="s">
        <v>83</v>
      </c>
      <c r="BK298" s="218">
        <f>ROUND(I298*H298,2)</f>
        <v>0</v>
      </c>
      <c r="BL298" s="18" t="s">
        <v>143</v>
      </c>
      <c r="BM298" s="217" t="s">
        <v>635</v>
      </c>
    </row>
    <row r="299" s="14" customFormat="1">
      <c r="A299" s="14"/>
      <c r="B299" s="234"/>
      <c r="C299" s="235"/>
      <c r="D299" s="219" t="s">
        <v>147</v>
      </c>
      <c r="E299" s="236" t="s">
        <v>19</v>
      </c>
      <c r="F299" s="237" t="s">
        <v>636</v>
      </c>
      <c r="G299" s="235"/>
      <c r="H299" s="238">
        <v>1.3049999999999999</v>
      </c>
      <c r="I299" s="239"/>
      <c r="J299" s="235"/>
      <c r="K299" s="235"/>
      <c r="L299" s="240"/>
      <c r="M299" s="241"/>
      <c r="N299" s="242"/>
      <c r="O299" s="242"/>
      <c r="P299" s="242"/>
      <c r="Q299" s="242"/>
      <c r="R299" s="242"/>
      <c r="S299" s="242"/>
      <c r="T299" s="243"/>
      <c r="U299" s="14"/>
      <c r="V299" s="14"/>
      <c r="W299" s="14"/>
      <c r="X299" s="14"/>
      <c r="Y299" s="14"/>
      <c r="Z299" s="14"/>
      <c r="AA299" s="14"/>
      <c r="AB299" s="14"/>
      <c r="AC299" s="14"/>
      <c r="AD299" s="14"/>
      <c r="AE299" s="14"/>
      <c r="AT299" s="244" t="s">
        <v>147</v>
      </c>
      <c r="AU299" s="244" t="s">
        <v>85</v>
      </c>
      <c r="AV299" s="14" t="s">
        <v>85</v>
      </c>
      <c r="AW299" s="14" t="s">
        <v>37</v>
      </c>
      <c r="AX299" s="14" t="s">
        <v>83</v>
      </c>
      <c r="AY299" s="244" t="s">
        <v>135</v>
      </c>
    </row>
    <row r="300" s="2" customFormat="1" ht="24.15" customHeight="1">
      <c r="A300" s="39"/>
      <c r="B300" s="40"/>
      <c r="C300" s="206" t="s">
        <v>637</v>
      </c>
      <c r="D300" s="206" t="s">
        <v>138</v>
      </c>
      <c r="E300" s="207" t="s">
        <v>638</v>
      </c>
      <c r="F300" s="208" t="s">
        <v>639</v>
      </c>
      <c r="G300" s="209" t="s">
        <v>204</v>
      </c>
      <c r="H300" s="210">
        <v>0.33600000000000002</v>
      </c>
      <c r="I300" s="211"/>
      <c r="J300" s="212">
        <f>ROUND(I300*H300,2)</f>
        <v>0</v>
      </c>
      <c r="K300" s="208" t="s">
        <v>142</v>
      </c>
      <c r="L300" s="45"/>
      <c r="M300" s="213" t="s">
        <v>19</v>
      </c>
      <c r="N300" s="214" t="s">
        <v>46</v>
      </c>
      <c r="O300" s="85"/>
      <c r="P300" s="215">
        <f>O300*H300</f>
        <v>0</v>
      </c>
      <c r="Q300" s="215">
        <v>2.2563399999999998</v>
      </c>
      <c r="R300" s="215">
        <f>Q300*H300</f>
        <v>0.75813023999999996</v>
      </c>
      <c r="S300" s="215">
        <v>0</v>
      </c>
      <c r="T300" s="216">
        <f>S300*H300</f>
        <v>0</v>
      </c>
      <c r="U300" s="39"/>
      <c r="V300" s="39"/>
      <c r="W300" s="39"/>
      <c r="X300" s="39"/>
      <c r="Y300" s="39"/>
      <c r="Z300" s="39"/>
      <c r="AA300" s="39"/>
      <c r="AB300" s="39"/>
      <c r="AC300" s="39"/>
      <c r="AD300" s="39"/>
      <c r="AE300" s="39"/>
      <c r="AR300" s="217" t="s">
        <v>143</v>
      </c>
      <c r="AT300" s="217" t="s">
        <v>138</v>
      </c>
      <c r="AU300" s="217" t="s">
        <v>85</v>
      </c>
      <c r="AY300" s="18" t="s">
        <v>135</v>
      </c>
      <c r="BE300" s="218">
        <f>IF(N300="základní",J300,0)</f>
        <v>0</v>
      </c>
      <c r="BF300" s="218">
        <f>IF(N300="snížená",J300,0)</f>
        <v>0</v>
      </c>
      <c r="BG300" s="218">
        <f>IF(N300="zákl. přenesená",J300,0)</f>
        <v>0</v>
      </c>
      <c r="BH300" s="218">
        <f>IF(N300="sníž. přenesená",J300,0)</f>
        <v>0</v>
      </c>
      <c r="BI300" s="218">
        <f>IF(N300="nulová",J300,0)</f>
        <v>0</v>
      </c>
      <c r="BJ300" s="18" t="s">
        <v>83</v>
      </c>
      <c r="BK300" s="218">
        <f>ROUND(I300*H300,2)</f>
        <v>0</v>
      </c>
      <c r="BL300" s="18" t="s">
        <v>143</v>
      </c>
      <c r="BM300" s="217" t="s">
        <v>640</v>
      </c>
    </row>
    <row r="301" s="13" customFormat="1">
      <c r="A301" s="13"/>
      <c r="B301" s="224"/>
      <c r="C301" s="225"/>
      <c r="D301" s="219" t="s">
        <v>147</v>
      </c>
      <c r="E301" s="226" t="s">
        <v>19</v>
      </c>
      <c r="F301" s="227" t="s">
        <v>641</v>
      </c>
      <c r="G301" s="225"/>
      <c r="H301" s="226" t="s">
        <v>19</v>
      </c>
      <c r="I301" s="228"/>
      <c r="J301" s="225"/>
      <c r="K301" s="225"/>
      <c r="L301" s="229"/>
      <c r="M301" s="230"/>
      <c r="N301" s="231"/>
      <c r="O301" s="231"/>
      <c r="P301" s="231"/>
      <c r="Q301" s="231"/>
      <c r="R301" s="231"/>
      <c r="S301" s="231"/>
      <c r="T301" s="232"/>
      <c r="U301" s="13"/>
      <c r="V301" s="13"/>
      <c r="W301" s="13"/>
      <c r="X301" s="13"/>
      <c r="Y301" s="13"/>
      <c r="Z301" s="13"/>
      <c r="AA301" s="13"/>
      <c r="AB301" s="13"/>
      <c r="AC301" s="13"/>
      <c r="AD301" s="13"/>
      <c r="AE301" s="13"/>
      <c r="AT301" s="233" t="s">
        <v>147</v>
      </c>
      <c r="AU301" s="233" t="s">
        <v>85</v>
      </c>
      <c r="AV301" s="13" t="s">
        <v>83</v>
      </c>
      <c r="AW301" s="13" t="s">
        <v>37</v>
      </c>
      <c r="AX301" s="13" t="s">
        <v>75</v>
      </c>
      <c r="AY301" s="233" t="s">
        <v>135</v>
      </c>
    </row>
    <row r="302" s="14" customFormat="1">
      <c r="A302" s="14"/>
      <c r="B302" s="234"/>
      <c r="C302" s="235"/>
      <c r="D302" s="219" t="s">
        <v>147</v>
      </c>
      <c r="E302" s="236" t="s">
        <v>19</v>
      </c>
      <c r="F302" s="237" t="s">
        <v>642</v>
      </c>
      <c r="G302" s="235"/>
      <c r="H302" s="238">
        <v>0.042000000000000003</v>
      </c>
      <c r="I302" s="239"/>
      <c r="J302" s="235"/>
      <c r="K302" s="235"/>
      <c r="L302" s="240"/>
      <c r="M302" s="241"/>
      <c r="N302" s="242"/>
      <c r="O302" s="242"/>
      <c r="P302" s="242"/>
      <c r="Q302" s="242"/>
      <c r="R302" s="242"/>
      <c r="S302" s="242"/>
      <c r="T302" s="243"/>
      <c r="U302" s="14"/>
      <c r="V302" s="14"/>
      <c r="W302" s="14"/>
      <c r="X302" s="14"/>
      <c r="Y302" s="14"/>
      <c r="Z302" s="14"/>
      <c r="AA302" s="14"/>
      <c r="AB302" s="14"/>
      <c r="AC302" s="14"/>
      <c r="AD302" s="14"/>
      <c r="AE302" s="14"/>
      <c r="AT302" s="244" t="s">
        <v>147</v>
      </c>
      <c r="AU302" s="244" t="s">
        <v>85</v>
      </c>
      <c r="AV302" s="14" t="s">
        <v>85</v>
      </c>
      <c r="AW302" s="14" t="s">
        <v>37</v>
      </c>
      <c r="AX302" s="14" t="s">
        <v>75</v>
      </c>
      <c r="AY302" s="244" t="s">
        <v>135</v>
      </c>
    </row>
    <row r="303" s="14" customFormat="1">
      <c r="A303" s="14"/>
      <c r="B303" s="234"/>
      <c r="C303" s="235"/>
      <c r="D303" s="219" t="s">
        <v>147</v>
      </c>
      <c r="E303" s="236" t="s">
        <v>19</v>
      </c>
      <c r="F303" s="237" t="s">
        <v>643</v>
      </c>
      <c r="G303" s="235"/>
      <c r="H303" s="238">
        <v>0.012</v>
      </c>
      <c r="I303" s="239"/>
      <c r="J303" s="235"/>
      <c r="K303" s="235"/>
      <c r="L303" s="240"/>
      <c r="M303" s="241"/>
      <c r="N303" s="242"/>
      <c r="O303" s="242"/>
      <c r="P303" s="242"/>
      <c r="Q303" s="242"/>
      <c r="R303" s="242"/>
      <c r="S303" s="242"/>
      <c r="T303" s="243"/>
      <c r="U303" s="14"/>
      <c r="V303" s="14"/>
      <c r="W303" s="14"/>
      <c r="X303" s="14"/>
      <c r="Y303" s="14"/>
      <c r="Z303" s="14"/>
      <c r="AA303" s="14"/>
      <c r="AB303" s="14"/>
      <c r="AC303" s="14"/>
      <c r="AD303" s="14"/>
      <c r="AE303" s="14"/>
      <c r="AT303" s="244" t="s">
        <v>147</v>
      </c>
      <c r="AU303" s="244" t="s">
        <v>85</v>
      </c>
      <c r="AV303" s="14" t="s">
        <v>85</v>
      </c>
      <c r="AW303" s="14" t="s">
        <v>37</v>
      </c>
      <c r="AX303" s="14" t="s">
        <v>75</v>
      </c>
      <c r="AY303" s="244" t="s">
        <v>135</v>
      </c>
    </row>
    <row r="304" s="14" customFormat="1">
      <c r="A304" s="14"/>
      <c r="B304" s="234"/>
      <c r="C304" s="235"/>
      <c r="D304" s="219" t="s">
        <v>147</v>
      </c>
      <c r="E304" s="236" t="s">
        <v>19</v>
      </c>
      <c r="F304" s="237" t="s">
        <v>644</v>
      </c>
      <c r="G304" s="235"/>
      <c r="H304" s="238">
        <v>0.17199999999999999</v>
      </c>
      <c r="I304" s="239"/>
      <c r="J304" s="235"/>
      <c r="K304" s="235"/>
      <c r="L304" s="240"/>
      <c r="M304" s="241"/>
      <c r="N304" s="242"/>
      <c r="O304" s="242"/>
      <c r="P304" s="242"/>
      <c r="Q304" s="242"/>
      <c r="R304" s="242"/>
      <c r="S304" s="242"/>
      <c r="T304" s="243"/>
      <c r="U304" s="14"/>
      <c r="V304" s="14"/>
      <c r="W304" s="14"/>
      <c r="X304" s="14"/>
      <c r="Y304" s="14"/>
      <c r="Z304" s="14"/>
      <c r="AA304" s="14"/>
      <c r="AB304" s="14"/>
      <c r="AC304" s="14"/>
      <c r="AD304" s="14"/>
      <c r="AE304" s="14"/>
      <c r="AT304" s="244" t="s">
        <v>147</v>
      </c>
      <c r="AU304" s="244" t="s">
        <v>85</v>
      </c>
      <c r="AV304" s="14" t="s">
        <v>85</v>
      </c>
      <c r="AW304" s="14" t="s">
        <v>37</v>
      </c>
      <c r="AX304" s="14" t="s">
        <v>75</v>
      </c>
      <c r="AY304" s="244" t="s">
        <v>135</v>
      </c>
    </row>
    <row r="305" s="14" customFormat="1">
      <c r="A305" s="14"/>
      <c r="B305" s="234"/>
      <c r="C305" s="235"/>
      <c r="D305" s="219" t="s">
        <v>147</v>
      </c>
      <c r="E305" s="236" t="s">
        <v>19</v>
      </c>
      <c r="F305" s="237" t="s">
        <v>645</v>
      </c>
      <c r="G305" s="235"/>
      <c r="H305" s="238">
        <v>0.034000000000000002</v>
      </c>
      <c r="I305" s="239"/>
      <c r="J305" s="235"/>
      <c r="K305" s="235"/>
      <c r="L305" s="240"/>
      <c r="M305" s="241"/>
      <c r="N305" s="242"/>
      <c r="O305" s="242"/>
      <c r="P305" s="242"/>
      <c r="Q305" s="242"/>
      <c r="R305" s="242"/>
      <c r="S305" s="242"/>
      <c r="T305" s="243"/>
      <c r="U305" s="14"/>
      <c r="V305" s="14"/>
      <c r="W305" s="14"/>
      <c r="X305" s="14"/>
      <c r="Y305" s="14"/>
      <c r="Z305" s="14"/>
      <c r="AA305" s="14"/>
      <c r="AB305" s="14"/>
      <c r="AC305" s="14"/>
      <c r="AD305" s="14"/>
      <c r="AE305" s="14"/>
      <c r="AT305" s="244" t="s">
        <v>147</v>
      </c>
      <c r="AU305" s="244" t="s">
        <v>85</v>
      </c>
      <c r="AV305" s="14" t="s">
        <v>85</v>
      </c>
      <c r="AW305" s="14" t="s">
        <v>37</v>
      </c>
      <c r="AX305" s="14" t="s">
        <v>75</v>
      </c>
      <c r="AY305" s="244" t="s">
        <v>135</v>
      </c>
    </row>
    <row r="306" s="14" customFormat="1">
      <c r="A306" s="14"/>
      <c r="B306" s="234"/>
      <c r="C306" s="235"/>
      <c r="D306" s="219" t="s">
        <v>147</v>
      </c>
      <c r="E306" s="236" t="s">
        <v>19</v>
      </c>
      <c r="F306" s="237" t="s">
        <v>646</v>
      </c>
      <c r="G306" s="235"/>
      <c r="H306" s="238">
        <v>0.016</v>
      </c>
      <c r="I306" s="239"/>
      <c r="J306" s="235"/>
      <c r="K306" s="235"/>
      <c r="L306" s="240"/>
      <c r="M306" s="241"/>
      <c r="N306" s="242"/>
      <c r="O306" s="242"/>
      <c r="P306" s="242"/>
      <c r="Q306" s="242"/>
      <c r="R306" s="242"/>
      <c r="S306" s="242"/>
      <c r="T306" s="243"/>
      <c r="U306" s="14"/>
      <c r="V306" s="14"/>
      <c r="W306" s="14"/>
      <c r="X306" s="14"/>
      <c r="Y306" s="14"/>
      <c r="Z306" s="14"/>
      <c r="AA306" s="14"/>
      <c r="AB306" s="14"/>
      <c r="AC306" s="14"/>
      <c r="AD306" s="14"/>
      <c r="AE306" s="14"/>
      <c r="AT306" s="244" t="s">
        <v>147</v>
      </c>
      <c r="AU306" s="244" t="s">
        <v>85</v>
      </c>
      <c r="AV306" s="14" t="s">
        <v>85</v>
      </c>
      <c r="AW306" s="14" t="s">
        <v>37</v>
      </c>
      <c r="AX306" s="14" t="s">
        <v>75</v>
      </c>
      <c r="AY306" s="244" t="s">
        <v>135</v>
      </c>
    </row>
    <row r="307" s="14" customFormat="1">
      <c r="A307" s="14"/>
      <c r="B307" s="234"/>
      <c r="C307" s="235"/>
      <c r="D307" s="219" t="s">
        <v>147</v>
      </c>
      <c r="E307" s="236" t="s">
        <v>19</v>
      </c>
      <c r="F307" s="237" t="s">
        <v>647</v>
      </c>
      <c r="G307" s="235"/>
      <c r="H307" s="238">
        <v>0.059999999999999998</v>
      </c>
      <c r="I307" s="239"/>
      <c r="J307" s="235"/>
      <c r="K307" s="235"/>
      <c r="L307" s="240"/>
      <c r="M307" s="241"/>
      <c r="N307" s="242"/>
      <c r="O307" s="242"/>
      <c r="P307" s="242"/>
      <c r="Q307" s="242"/>
      <c r="R307" s="242"/>
      <c r="S307" s="242"/>
      <c r="T307" s="243"/>
      <c r="U307" s="14"/>
      <c r="V307" s="14"/>
      <c r="W307" s="14"/>
      <c r="X307" s="14"/>
      <c r="Y307" s="14"/>
      <c r="Z307" s="14"/>
      <c r="AA307" s="14"/>
      <c r="AB307" s="14"/>
      <c r="AC307" s="14"/>
      <c r="AD307" s="14"/>
      <c r="AE307" s="14"/>
      <c r="AT307" s="244" t="s">
        <v>147</v>
      </c>
      <c r="AU307" s="244" t="s">
        <v>85</v>
      </c>
      <c r="AV307" s="14" t="s">
        <v>85</v>
      </c>
      <c r="AW307" s="14" t="s">
        <v>37</v>
      </c>
      <c r="AX307" s="14" t="s">
        <v>75</v>
      </c>
      <c r="AY307" s="244" t="s">
        <v>135</v>
      </c>
    </row>
    <row r="308" s="15" customFormat="1">
      <c r="A308" s="15"/>
      <c r="B308" s="245"/>
      <c r="C308" s="246"/>
      <c r="D308" s="219" t="s">
        <v>147</v>
      </c>
      <c r="E308" s="247" t="s">
        <v>19</v>
      </c>
      <c r="F308" s="248" t="s">
        <v>153</v>
      </c>
      <c r="G308" s="246"/>
      <c r="H308" s="249">
        <v>0.33600000000000002</v>
      </c>
      <c r="I308" s="250"/>
      <c r="J308" s="246"/>
      <c r="K308" s="246"/>
      <c r="L308" s="251"/>
      <c r="M308" s="252"/>
      <c r="N308" s="253"/>
      <c r="O308" s="253"/>
      <c r="P308" s="253"/>
      <c r="Q308" s="253"/>
      <c r="R308" s="253"/>
      <c r="S308" s="253"/>
      <c r="T308" s="254"/>
      <c r="U308" s="15"/>
      <c r="V308" s="15"/>
      <c r="W308" s="15"/>
      <c r="X308" s="15"/>
      <c r="Y308" s="15"/>
      <c r="Z308" s="15"/>
      <c r="AA308" s="15"/>
      <c r="AB308" s="15"/>
      <c r="AC308" s="15"/>
      <c r="AD308" s="15"/>
      <c r="AE308" s="15"/>
      <c r="AT308" s="255" t="s">
        <v>147</v>
      </c>
      <c r="AU308" s="255" t="s">
        <v>85</v>
      </c>
      <c r="AV308" s="15" t="s">
        <v>143</v>
      </c>
      <c r="AW308" s="15" t="s">
        <v>37</v>
      </c>
      <c r="AX308" s="15" t="s">
        <v>83</v>
      </c>
      <c r="AY308" s="255" t="s">
        <v>135</v>
      </c>
    </row>
    <row r="309" s="12" customFormat="1" ht="22.8" customHeight="1">
      <c r="A309" s="12"/>
      <c r="B309" s="190"/>
      <c r="C309" s="191"/>
      <c r="D309" s="192" t="s">
        <v>74</v>
      </c>
      <c r="E309" s="204" t="s">
        <v>136</v>
      </c>
      <c r="F309" s="204" t="s">
        <v>137</v>
      </c>
      <c r="G309" s="191"/>
      <c r="H309" s="191"/>
      <c r="I309" s="194"/>
      <c r="J309" s="205">
        <f>BK309</f>
        <v>0</v>
      </c>
      <c r="K309" s="191"/>
      <c r="L309" s="196"/>
      <c r="M309" s="197"/>
      <c r="N309" s="198"/>
      <c r="O309" s="198"/>
      <c r="P309" s="199">
        <f>SUM(P310:P325)</f>
        <v>0</v>
      </c>
      <c r="Q309" s="198"/>
      <c r="R309" s="199">
        <f>SUM(R310:R325)</f>
        <v>0.033818800000000003</v>
      </c>
      <c r="S309" s="198"/>
      <c r="T309" s="200">
        <f>SUM(T310:T325)</f>
        <v>0</v>
      </c>
      <c r="U309" s="12"/>
      <c r="V309" s="12"/>
      <c r="W309" s="12"/>
      <c r="X309" s="12"/>
      <c r="Y309" s="12"/>
      <c r="Z309" s="12"/>
      <c r="AA309" s="12"/>
      <c r="AB309" s="12"/>
      <c r="AC309" s="12"/>
      <c r="AD309" s="12"/>
      <c r="AE309" s="12"/>
      <c r="AR309" s="201" t="s">
        <v>83</v>
      </c>
      <c r="AT309" s="202" t="s">
        <v>74</v>
      </c>
      <c r="AU309" s="202" t="s">
        <v>83</v>
      </c>
      <c r="AY309" s="201" t="s">
        <v>135</v>
      </c>
      <c r="BK309" s="203">
        <f>SUM(BK310:BK325)</f>
        <v>0</v>
      </c>
    </row>
    <row r="310" s="2" customFormat="1" ht="24.15" customHeight="1">
      <c r="A310" s="39"/>
      <c r="B310" s="40"/>
      <c r="C310" s="206" t="s">
        <v>648</v>
      </c>
      <c r="D310" s="206" t="s">
        <v>138</v>
      </c>
      <c r="E310" s="207" t="s">
        <v>649</v>
      </c>
      <c r="F310" s="208" t="s">
        <v>650</v>
      </c>
      <c r="G310" s="209" t="s">
        <v>141</v>
      </c>
      <c r="H310" s="210">
        <v>595.47000000000003</v>
      </c>
      <c r="I310" s="211"/>
      <c r="J310" s="212">
        <f>ROUND(I310*H310,2)</f>
        <v>0</v>
      </c>
      <c r="K310" s="208" t="s">
        <v>142</v>
      </c>
      <c r="L310" s="45"/>
      <c r="M310" s="213" t="s">
        <v>19</v>
      </c>
      <c r="N310" s="214" t="s">
        <v>46</v>
      </c>
      <c r="O310" s="85"/>
      <c r="P310" s="215">
        <f>O310*H310</f>
        <v>0</v>
      </c>
      <c r="Q310" s="215">
        <v>4.0000000000000003E-05</v>
      </c>
      <c r="R310" s="215">
        <f>Q310*H310</f>
        <v>0.023818800000000005</v>
      </c>
      <c r="S310" s="215">
        <v>0</v>
      </c>
      <c r="T310" s="216">
        <f>S310*H310</f>
        <v>0</v>
      </c>
      <c r="U310" s="39"/>
      <c r="V310" s="39"/>
      <c r="W310" s="39"/>
      <c r="X310" s="39"/>
      <c r="Y310" s="39"/>
      <c r="Z310" s="39"/>
      <c r="AA310" s="39"/>
      <c r="AB310" s="39"/>
      <c r="AC310" s="39"/>
      <c r="AD310" s="39"/>
      <c r="AE310" s="39"/>
      <c r="AR310" s="217" t="s">
        <v>143</v>
      </c>
      <c r="AT310" s="217" t="s">
        <v>138</v>
      </c>
      <c r="AU310" s="217" t="s">
        <v>85</v>
      </c>
      <c r="AY310" s="18" t="s">
        <v>135</v>
      </c>
      <c r="BE310" s="218">
        <f>IF(N310="základní",J310,0)</f>
        <v>0</v>
      </c>
      <c r="BF310" s="218">
        <f>IF(N310="snížená",J310,0)</f>
        <v>0</v>
      </c>
      <c r="BG310" s="218">
        <f>IF(N310="zákl. přenesená",J310,0)</f>
        <v>0</v>
      </c>
      <c r="BH310" s="218">
        <f>IF(N310="sníž. přenesená",J310,0)</f>
        <v>0</v>
      </c>
      <c r="BI310" s="218">
        <f>IF(N310="nulová",J310,0)</f>
        <v>0</v>
      </c>
      <c r="BJ310" s="18" t="s">
        <v>83</v>
      </c>
      <c r="BK310" s="218">
        <f>ROUND(I310*H310,2)</f>
        <v>0</v>
      </c>
      <c r="BL310" s="18" t="s">
        <v>143</v>
      </c>
      <c r="BM310" s="217" t="s">
        <v>651</v>
      </c>
    </row>
    <row r="311" s="2" customFormat="1">
      <c r="A311" s="39"/>
      <c r="B311" s="40"/>
      <c r="C311" s="41"/>
      <c r="D311" s="219" t="s">
        <v>145</v>
      </c>
      <c r="E311" s="41"/>
      <c r="F311" s="220" t="s">
        <v>652</v>
      </c>
      <c r="G311" s="41"/>
      <c r="H311" s="41"/>
      <c r="I311" s="221"/>
      <c r="J311" s="41"/>
      <c r="K311" s="41"/>
      <c r="L311" s="45"/>
      <c r="M311" s="222"/>
      <c r="N311" s="223"/>
      <c r="O311" s="85"/>
      <c r="P311" s="85"/>
      <c r="Q311" s="85"/>
      <c r="R311" s="85"/>
      <c r="S311" s="85"/>
      <c r="T311" s="86"/>
      <c r="U311" s="39"/>
      <c r="V311" s="39"/>
      <c r="W311" s="39"/>
      <c r="X311" s="39"/>
      <c r="Y311" s="39"/>
      <c r="Z311" s="39"/>
      <c r="AA311" s="39"/>
      <c r="AB311" s="39"/>
      <c r="AC311" s="39"/>
      <c r="AD311" s="39"/>
      <c r="AE311" s="39"/>
      <c r="AT311" s="18" t="s">
        <v>145</v>
      </c>
      <c r="AU311" s="18" t="s">
        <v>85</v>
      </c>
    </row>
    <row r="312" s="14" customFormat="1">
      <c r="A312" s="14"/>
      <c r="B312" s="234"/>
      <c r="C312" s="235"/>
      <c r="D312" s="219" t="s">
        <v>147</v>
      </c>
      <c r="E312" s="236" t="s">
        <v>19</v>
      </c>
      <c r="F312" s="237" t="s">
        <v>653</v>
      </c>
      <c r="G312" s="235"/>
      <c r="H312" s="238">
        <v>236.93000000000001</v>
      </c>
      <c r="I312" s="239"/>
      <c r="J312" s="235"/>
      <c r="K312" s="235"/>
      <c r="L312" s="240"/>
      <c r="M312" s="241"/>
      <c r="N312" s="242"/>
      <c r="O312" s="242"/>
      <c r="P312" s="242"/>
      <c r="Q312" s="242"/>
      <c r="R312" s="242"/>
      <c r="S312" s="242"/>
      <c r="T312" s="243"/>
      <c r="U312" s="14"/>
      <c r="V312" s="14"/>
      <c r="W312" s="14"/>
      <c r="X312" s="14"/>
      <c r="Y312" s="14"/>
      <c r="Z312" s="14"/>
      <c r="AA312" s="14"/>
      <c r="AB312" s="14"/>
      <c r="AC312" s="14"/>
      <c r="AD312" s="14"/>
      <c r="AE312" s="14"/>
      <c r="AT312" s="244" t="s">
        <v>147</v>
      </c>
      <c r="AU312" s="244" t="s">
        <v>85</v>
      </c>
      <c r="AV312" s="14" t="s">
        <v>85</v>
      </c>
      <c r="AW312" s="14" t="s">
        <v>37</v>
      </c>
      <c r="AX312" s="14" t="s">
        <v>75</v>
      </c>
      <c r="AY312" s="244" t="s">
        <v>135</v>
      </c>
    </row>
    <row r="313" s="14" customFormat="1">
      <c r="A313" s="14"/>
      <c r="B313" s="234"/>
      <c r="C313" s="235"/>
      <c r="D313" s="219" t="s">
        <v>147</v>
      </c>
      <c r="E313" s="236" t="s">
        <v>19</v>
      </c>
      <c r="F313" s="237" t="s">
        <v>654</v>
      </c>
      <c r="G313" s="235"/>
      <c r="H313" s="238">
        <v>358.54000000000002</v>
      </c>
      <c r="I313" s="239"/>
      <c r="J313" s="235"/>
      <c r="K313" s="235"/>
      <c r="L313" s="240"/>
      <c r="M313" s="241"/>
      <c r="N313" s="242"/>
      <c r="O313" s="242"/>
      <c r="P313" s="242"/>
      <c r="Q313" s="242"/>
      <c r="R313" s="242"/>
      <c r="S313" s="242"/>
      <c r="T313" s="243"/>
      <c r="U313" s="14"/>
      <c r="V313" s="14"/>
      <c r="W313" s="14"/>
      <c r="X313" s="14"/>
      <c r="Y313" s="14"/>
      <c r="Z313" s="14"/>
      <c r="AA313" s="14"/>
      <c r="AB313" s="14"/>
      <c r="AC313" s="14"/>
      <c r="AD313" s="14"/>
      <c r="AE313" s="14"/>
      <c r="AT313" s="244" t="s">
        <v>147</v>
      </c>
      <c r="AU313" s="244" t="s">
        <v>85</v>
      </c>
      <c r="AV313" s="14" t="s">
        <v>85</v>
      </c>
      <c r="AW313" s="14" t="s">
        <v>37</v>
      </c>
      <c r="AX313" s="14" t="s">
        <v>75</v>
      </c>
      <c r="AY313" s="244" t="s">
        <v>135</v>
      </c>
    </row>
    <row r="314" s="15" customFormat="1">
      <c r="A314" s="15"/>
      <c r="B314" s="245"/>
      <c r="C314" s="246"/>
      <c r="D314" s="219" t="s">
        <v>147</v>
      </c>
      <c r="E314" s="247" t="s">
        <v>19</v>
      </c>
      <c r="F314" s="248" t="s">
        <v>153</v>
      </c>
      <c r="G314" s="246"/>
      <c r="H314" s="249">
        <v>595.47000000000003</v>
      </c>
      <c r="I314" s="250"/>
      <c r="J314" s="246"/>
      <c r="K314" s="246"/>
      <c r="L314" s="251"/>
      <c r="M314" s="252"/>
      <c r="N314" s="253"/>
      <c r="O314" s="253"/>
      <c r="P314" s="253"/>
      <c r="Q314" s="253"/>
      <c r="R314" s="253"/>
      <c r="S314" s="253"/>
      <c r="T314" s="254"/>
      <c r="U314" s="15"/>
      <c r="V314" s="15"/>
      <c r="W314" s="15"/>
      <c r="X314" s="15"/>
      <c r="Y314" s="15"/>
      <c r="Z314" s="15"/>
      <c r="AA314" s="15"/>
      <c r="AB314" s="15"/>
      <c r="AC314" s="15"/>
      <c r="AD314" s="15"/>
      <c r="AE314" s="15"/>
      <c r="AT314" s="255" t="s">
        <v>147</v>
      </c>
      <c r="AU314" s="255" t="s">
        <v>85</v>
      </c>
      <c r="AV314" s="15" t="s">
        <v>143</v>
      </c>
      <c r="AW314" s="15" t="s">
        <v>37</v>
      </c>
      <c r="AX314" s="15" t="s">
        <v>83</v>
      </c>
      <c r="AY314" s="255" t="s">
        <v>135</v>
      </c>
    </row>
    <row r="315" s="2" customFormat="1" ht="14.4" customHeight="1">
      <c r="A315" s="39"/>
      <c r="B315" s="40"/>
      <c r="C315" s="206" t="s">
        <v>655</v>
      </c>
      <c r="D315" s="206" t="s">
        <v>138</v>
      </c>
      <c r="E315" s="207" t="s">
        <v>656</v>
      </c>
      <c r="F315" s="208" t="s">
        <v>657</v>
      </c>
      <c r="G315" s="209" t="s">
        <v>214</v>
      </c>
      <c r="H315" s="210">
        <v>88</v>
      </c>
      <c r="I315" s="211"/>
      <c r="J315" s="212">
        <f>ROUND(I315*H315,2)</f>
        <v>0</v>
      </c>
      <c r="K315" s="208" t="s">
        <v>142</v>
      </c>
      <c r="L315" s="45"/>
      <c r="M315" s="213" t="s">
        <v>19</v>
      </c>
      <c r="N315" s="214" t="s">
        <v>46</v>
      </c>
      <c r="O315" s="85"/>
      <c r="P315" s="215">
        <f>O315*H315</f>
        <v>0</v>
      </c>
      <c r="Q315" s="215">
        <v>1.0000000000000001E-05</v>
      </c>
      <c r="R315" s="215">
        <f>Q315*H315</f>
        <v>0.00088000000000000003</v>
      </c>
      <c r="S315" s="215">
        <v>0</v>
      </c>
      <c r="T315" s="216">
        <f>S315*H315</f>
        <v>0</v>
      </c>
      <c r="U315" s="39"/>
      <c r="V315" s="39"/>
      <c r="W315" s="39"/>
      <c r="X315" s="39"/>
      <c r="Y315" s="39"/>
      <c r="Z315" s="39"/>
      <c r="AA315" s="39"/>
      <c r="AB315" s="39"/>
      <c r="AC315" s="39"/>
      <c r="AD315" s="39"/>
      <c r="AE315" s="39"/>
      <c r="AR315" s="217" t="s">
        <v>143</v>
      </c>
      <c r="AT315" s="217" t="s">
        <v>138</v>
      </c>
      <c r="AU315" s="217" t="s">
        <v>85</v>
      </c>
      <c r="AY315" s="18" t="s">
        <v>135</v>
      </c>
      <c r="BE315" s="218">
        <f>IF(N315="základní",J315,0)</f>
        <v>0</v>
      </c>
      <c r="BF315" s="218">
        <f>IF(N315="snížená",J315,0)</f>
        <v>0</v>
      </c>
      <c r="BG315" s="218">
        <f>IF(N315="zákl. přenesená",J315,0)</f>
        <v>0</v>
      </c>
      <c r="BH315" s="218">
        <f>IF(N315="sníž. přenesená",J315,0)</f>
        <v>0</v>
      </c>
      <c r="BI315" s="218">
        <f>IF(N315="nulová",J315,0)</f>
        <v>0</v>
      </c>
      <c r="BJ315" s="18" t="s">
        <v>83</v>
      </c>
      <c r="BK315" s="218">
        <f>ROUND(I315*H315,2)</f>
        <v>0</v>
      </c>
      <c r="BL315" s="18" t="s">
        <v>143</v>
      </c>
      <c r="BM315" s="217" t="s">
        <v>658</v>
      </c>
    </row>
    <row r="316" s="2" customFormat="1">
      <c r="A316" s="39"/>
      <c r="B316" s="40"/>
      <c r="C316" s="41"/>
      <c r="D316" s="219" t="s">
        <v>145</v>
      </c>
      <c r="E316" s="41"/>
      <c r="F316" s="220" t="s">
        <v>659</v>
      </c>
      <c r="G316" s="41"/>
      <c r="H316" s="41"/>
      <c r="I316" s="221"/>
      <c r="J316" s="41"/>
      <c r="K316" s="41"/>
      <c r="L316" s="45"/>
      <c r="M316" s="222"/>
      <c r="N316" s="223"/>
      <c r="O316" s="85"/>
      <c r="P316" s="85"/>
      <c r="Q316" s="85"/>
      <c r="R316" s="85"/>
      <c r="S316" s="85"/>
      <c r="T316" s="86"/>
      <c r="U316" s="39"/>
      <c r="V316" s="39"/>
      <c r="W316" s="39"/>
      <c r="X316" s="39"/>
      <c r="Y316" s="39"/>
      <c r="Z316" s="39"/>
      <c r="AA316" s="39"/>
      <c r="AB316" s="39"/>
      <c r="AC316" s="39"/>
      <c r="AD316" s="39"/>
      <c r="AE316" s="39"/>
      <c r="AT316" s="18" t="s">
        <v>145</v>
      </c>
      <c r="AU316" s="18" t="s">
        <v>85</v>
      </c>
    </row>
    <row r="317" s="14" customFormat="1">
      <c r="A317" s="14"/>
      <c r="B317" s="234"/>
      <c r="C317" s="235"/>
      <c r="D317" s="219" t="s">
        <v>147</v>
      </c>
      <c r="E317" s="236" t="s">
        <v>19</v>
      </c>
      <c r="F317" s="237" t="s">
        <v>660</v>
      </c>
      <c r="G317" s="235"/>
      <c r="H317" s="238">
        <v>72</v>
      </c>
      <c r="I317" s="239"/>
      <c r="J317" s="235"/>
      <c r="K317" s="235"/>
      <c r="L317" s="240"/>
      <c r="M317" s="241"/>
      <c r="N317" s="242"/>
      <c r="O317" s="242"/>
      <c r="P317" s="242"/>
      <c r="Q317" s="242"/>
      <c r="R317" s="242"/>
      <c r="S317" s="242"/>
      <c r="T317" s="243"/>
      <c r="U317" s="14"/>
      <c r="V317" s="14"/>
      <c r="W317" s="14"/>
      <c r="X317" s="14"/>
      <c r="Y317" s="14"/>
      <c r="Z317" s="14"/>
      <c r="AA317" s="14"/>
      <c r="AB317" s="14"/>
      <c r="AC317" s="14"/>
      <c r="AD317" s="14"/>
      <c r="AE317" s="14"/>
      <c r="AT317" s="244" t="s">
        <v>147</v>
      </c>
      <c r="AU317" s="244" t="s">
        <v>85</v>
      </c>
      <c r="AV317" s="14" t="s">
        <v>85</v>
      </c>
      <c r="AW317" s="14" t="s">
        <v>37</v>
      </c>
      <c r="AX317" s="14" t="s">
        <v>75</v>
      </c>
      <c r="AY317" s="244" t="s">
        <v>135</v>
      </c>
    </row>
    <row r="318" s="14" customFormat="1">
      <c r="A318" s="14"/>
      <c r="B318" s="234"/>
      <c r="C318" s="235"/>
      <c r="D318" s="219" t="s">
        <v>147</v>
      </c>
      <c r="E318" s="236" t="s">
        <v>19</v>
      </c>
      <c r="F318" s="237" t="s">
        <v>661</v>
      </c>
      <c r="G318" s="235"/>
      <c r="H318" s="238">
        <v>16</v>
      </c>
      <c r="I318" s="239"/>
      <c r="J318" s="235"/>
      <c r="K318" s="235"/>
      <c r="L318" s="240"/>
      <c r="M318" s="241"/>
      <c r="N318" s="242"/>
      <c r="O318" s="242"/>
      <c r="P318" s="242"/>
      <c r="Q318" s="242"/>
      <c r="R318" s="242"/>
      <c r="S318" s="242"/>
      <c r="T318" s="243"/>
      <c r="U318" s="14"/>
      <c r="V318" s="14"/>
      <c r="W318" s="14"/>
      <c r="X318" s="14"/>
      <c r="Y318" s="14"/>
      <c r="Z318" s="14"/>
      <c r="AA318" s="14"/>
      <c r="AB318" s="14"/>
      <c r="AC318" s="14"/>
      <c r="AD318" s="14"/>
      <c r="AE318" s="14"/>
      <c r="AT318" s="244" t="s">
        <v>147</v>
      </c>
      <c r="AU318" s="244" t="s">
        <v>85</v>
      </c>
      <c r="AV318" s="14" t="s">
        <v>85</v>
      </c>
      <c r="AW318" s="14" t="s">
        <v>37</v>
      </c>
      <c r="AX318" s="14" t="s">
        <v>75</v>
      </c>
      <c r="AY318" s="244" t="s">
        <v>135</v>
      </c>
    </row>
    <row r="319" s="15" customFormat="1">
      <c r="A319" s="15"/>
      <c r="B319" s="245"/>
      <c r="C319" s="246"/>
      <c r="D319" s="219" t="s">
        <v>147</v>
      </c>
      <c r="E319" s="247" t="s">
        <v>19</v>
      </c>
      <c r="F319" s="248" t="s">
        <v>153</v>
      </c>
      <c r="G319" s="246"/>
      <c r="H319" s="249">
        <v>88</v>
      </c>
      <c r="I319" s="250"/>
      <c r="J319" s="246"/>
      <c r="K319" s="246"/>
      <c r="L319" s="251"/>
      <c r="M319" s="252"/>
      <c r="N319" s="253"/>
      <c r="O319" s="253"/>
      <c r="P319" s="253"/>
      <c r="Q319" s="253"/>
      <c r="R319" s="253"/>
      <c r="S319" s="253"/>
      <c r="T319" s="254"/>
      <c r="U319" s="15"/>
      <c r="V319" s="15"/>
      <c r="W319" s="15"/>
      <c r="X319" s="15"/>
      <c r="Y319" s="15"/>
      <c r="Z319" s="15"/>
      <c r="AA319" s="15"/>
      <c r="AB319" s="15"/>
      <c r="AC319" s="15"/>
      <c r="AD319" s="15"/>
      <c r="AE319" s="15"/>
      <c r="AT319" s="255" t="s">
        <v>147</v>
      </c>
      <c r="AU319" s="255" t="s">
        <v>85</v>
      </c>
      <c r="AV319" s="15" t="s">
        <v>143</v>
      </c>
      <c r="AW319" s="15" t="s">
        <v>37</v>
      </c>
      <c r="AX319" s="15" t="s">
        <v>83</v>
      </c>
      <c r="AY319" s="255" t="s">
        <v>135</v>
      </c>
    </row>
    <row r="320" s="2" customFormat="1" ht="14.4" customHeight="1">
      <c r="A320" s="39"/>
      <c r="B320" s="40"/>
      <c r="C320" s="206" t="s">
        <v>662</v>
      </c>
      <c r="D320" s="206" t="s">
        <v>138</v>
      </c>
      <c r="E320" s="207" t="s">
        <v>663</v>
      </c>
      <c r="F320" s="208" t="s">
        <v>664</v>
      </c>
      <c r="G320" s="209" t="s">
        <v>214</v>
      </c>
      <c r="H320" s="210">
        <v>24</v>
      </c>
      <c r="I320" s="211"/>
      <c r="J320" s="212">
        <f>ROUND(I320*H320,2)</f>
        <v>0</v>
      </c>
      <c r="K320" s="208" t="s">
        <v>665</v>
      </c>
      <c r="L320" s="45"/>
      <c r="M320" s="213" t="s">
        <v>19</v>
      </c>
      <c r="N320" s="214" t="s">
        <v>46</v>
      </c>
      <c r="O320" s="85"/>
      <c r="P320" s="215">
        <f>O320*H320</f>
        <v>0</v>
      </c>
      <c r="Q320" s="215">
        <v>0.00020000000000000001</v>
      </c>
      <c r="R320" s="215">
        <f>Q320*H320</f>
        <v>0.0048000000000000004</v>
      </c>
      <c r="S320" s="215">
        <v>0</v>
      </c>
      <c r="T320" s="216">
        <f>S320*H320</f>
        <v>0</v>
      </c>
      <c r="U320" s="39"/>
      <c r="V320" s="39"/>
      <c r="W320" s="39"/>
      <c r="X320" s="39"/>
      <c r="Y320" s="39"/>
      <c r="Z320" s="39"/>
      <c r="AA320" s="39"/>
      <c r="AB320" s="39"/>
      <c r="AC320" s="39"/>
      <c r="AD320" s="39"/>
      <c r="AE320" s="39"/>
      <c r="AR320" s="217" t="s">
        <v>143</v>
      </c>
      <c r="AT320" s="217" t="s">
        <v>138</v>
      </c>
      <c r="AU320" s="217" t="s">
        <v>85</v>
      </c>
      <c r="AY320" s="18" t="s">
        <v>135</v>
      </c>
      <c r="BE320" s="218">
        <f>IF(N320="základní",J320,0)</f>
        <v>0</v>
      </c>
      <c r="BF320" s="218">
        <f>IF(N320="snížená",J320,0)</f>
        <v>0</v>
      </c>
      <c r="BG320" s="218">
        <f>IF(N320="zákl. přenesená",J320,0)</f>
        <v>0</v>
      </c>
      <c r="BH320" s="218">
        <f>IF(N320="sníž. přenesená",J320,0)</f>
        <v>0</v>
      </c>
      <c r="BI320" s="218">
        <f>IF(N320="nulová",J320,0)</f>
        <v>0</v>
      </c>
      <c r="BJ320" s="18" t="s">
        <v>83</v>
      </c>
      <c r="BK320" s="218">
        <f>ROUND(I320*H320,2)</f>
        <v>0</v>
      </c>
      <c r="BL320" s="18" t="s">
        <v>143</v>
      </c>
      <c r="BM320" s="217" t="s">
        <v>666</v>
      </c>
    </row>
    <row r="321" s="2" customFormat="1">
      <c r="A321" s="39"/>
      <c r="B321" s="40"/>
      <c r="C321" s="41"/>
      <c r="D321" s="219" t="s">
        <v>145</v>
      </c>
      <c r="E321" s="41"/>
      <c r="F321" s="220" t="s">
        <v>667</v>
      </c>
      <c r="G321" s="41"/>
      <c r="H321" s="41"/>
      <c r="I321" s="221"/>
      <c r="J321" s="41"/>
      <c r="K321" s="41"/>
      <c r="L321" s="45"/>
      <c r="M321" s="222"/>
      <c r="N321" s="223"/>
      <c r="O321" s="85"/>
      <c r="P321" s="85"/>
      <c r="Q321" s="85"/>
      <c r="R321" s="85"/>
      <c r="S321" s="85"/>
      <c r="T321" s="86"/>
      <c r="U321" s="39"/>
      <c r="V321" s="39"/>
      <c r="W321" s="39"/>
      <c r="X321" s="39"/>
      <c r="Y321" s="39"/>
      <c r="Z321" s="39"/>
      <c r="AA321" s="39"/>
      <c r="AB321" s="39"/>
      <c r="AC321" s="39"/>
      <c r="AD321" s="39"/>
      <c r="AE321" s="39"/>
      <c r="AT321" s="18" t="s">
        <v>145</v>
      </c>
      <c r="AU321" s="18" t="s">
        <v>85</v>
      </c>
    </row>
    <row r="322" s="14" customFormat="1">
      <c r="A322" s="14"/>
      <c r="B322" s="234"/>
      <c r="C322" s="235"/>
      <c r="D322" s="219" t="s">
        <v>147</v>
      </c>
      <c r="E322" s="236" t="s">
        <v>19</v>
      </c>
      <c r="F322" s="237" t="s">
        <v>668</v>
      </c>
      <c r="G322" s="235"/>
      <c r="H322" s="238">
        <v>24</v>
      </c>
      <c r="I322" s="239"/>
      <c r="J322" s="235"/>
      <c r="K322" s="235"/>
      <c r="L322" s="240"/>
      <c r="M322" s="241"/>
      <c r="N322" s="242"/>
      <c r="O322" s="242"/>
      <c r="P322" s="242"/>
      <c r="Q322" s="242"/>
      <c r="R322" s="242"/>
      <c r="S322" s="242"/>
      <c r="T322" s="243"/>
      <c r="U322" s="14"/>
      <c r="V322" s="14"/>
      <c r="W322" s="14"/>
      <c r="X322" s="14"/>
      <c r="Y322" s="14"/>
      <c r="Z322" s="14"/>
      <c r="AA322" s="14"/>
      <c r="AB322" s="14"/>
      <c r="AC322" s="14"/>
      <c r="AD322" s="14"/>
      <c r="AE322" s="14"/>
      <c r="AT322" s="244" t="s">
        <v>147</v>
      </c>
      <c r="AU322" s="244" t="s">
        <v>85</v>
      </c>
      <c r="AV322" s="14" t="s">
        <v>85</v>
      </c>
      <c r="AW322" s="14" t="s">
        <v>37</v>
      </c>
      <c r="AX322" s="14" t="s">
        <v>83</v>
      </c>
      <c r="AY322" s="244" t="s">
        <v>135</v>
      </c>
    </row>
    <row r="323" s="2" customFormat="1" ht="14.4" customHeight="1">
      <c r="A323" s="39"/>
      <c r="B323" s="40"/>
      <c r="C323" s="206" t="s">
        <v>669</v>
      </c>
      <c r="D323" s="206" t="s">
        <v>138</v>
      </c>
      <c r="E323" s="207" t="s">
        <v>670</v>
      </c>
      <c r="F323" s="208" t="s">
        <v>671</v>
      </c>
      <c r="G323" s="209" t="s">
        <v>214</v>
      </c>
      <c r="H323" s="210">
        <v>16</v>
      </c>
      <c r="I323" s="211"/>
      <c r="J323" s="212">
        <f>ROUND(I323*H323,2)</f>
        <v>0</v>
      </c>
      <c r="K323" s="208" t="s">
        <v>19</v>
      </c>
      <c r="L323" s="45"/>
      <c r="M323" s="213" t="s">
        <v>19</v>
      </c>
      <c r="N323" s="214" t="s">
        <v>46</v>
      </c>
      <c r="O323" s="85"/>
      <c r="P323" s="215">
        <f>O323*H323</f>
        <v>0</v>
      </c>
      <c r="Q323" s="215">
        <v>0.00027</v>
      </c>
      <c r="R323" s="215">
        <f>Q323*H323</f>
        <v>0.0043200000000000001</v>
      </c>
      <c r="S323" s="215">
        <v>0</v>
      </c>
      <c r="T323" s="216">
        <f>S323*H323</f>
        <v>0</v>
      </c>
      <c r="U323" s="39"/>
      <c r="V323" s="39"/>
      <c r="W323" s="39"/>
      <c r="X323" s="39"/>
      <c r="Y323" s="39"/>
      <c r="Z323" s="39"/>
      <c r="AA323" s="39"/>
      <c r="AB323" s="39"/>
      <c r="AC323" s="39"/>
      <c r="AD323" s="39"/>
      <c r="AE323" s="39"/>
      <c r="AR323" s="217" t="s">
        <v>143</v>
      </c>
      <c r="AT323" s="217" t="s">
        <v>138</v>
      </c>
      <c r="AU323" s="217" t="s">
        <v>85</v>
      </c>
      <c r="AY323" s="18" t="s">
        <v>135</v>
      </c>
      <c r="BE323" s="218">
        <f>IF(N323="základní",J323,0)</f>
        <v>0</v>
      </c>
      <c r="BF323" s="218">
        <f>IF(N323="snížená",J323,0)</f>
        <v>0</v>
      </c>
      <c r="BG323" s="218">
        <f>IF(N323="zákl. přenesená",J323,0)</f>
        <v>0</v>
      </c>
      <c r="BH323" s="218">
        <f>IF(N323="sníž. přenesená",J323,0)</f>
        <v>0</v>
      </c>
      <c r="BI323" s="218">
        <f>IF(N323="nulová",J323,0)</f>
        <v>0</v>
      </c>
      <c r="BJ323" s="18" t="s">
        <v>83</v>
      </c>
      <c r="BK323" s="218">
        <f>ROUND(I323*H323,2)</f>
        <v>0</v>
      </c>
      <c r="BL323" s="18" t="s">
        <v>143</v>
      </c>
      <c r="BM323" s="217" t="s">
        <v>672</v>
      </c>
    </row>
    <row r="324" s="2" customFormat="1">
      <c r="A324" s="39"/>
      <c r="B324" s="40"/>
      <c r="C324" s="41"/>
      <c r="D324" s="219" t="s">
        <v>145</v>
      </c>
      <c r="E324" s="41"/>
      <c r="F324" s="220" t="s">
        <v>667</v>
      </c>
      <c r="G324" s="41"/>
      <c r="H324" s="41"/>
      <c r="I324" s="221"/>
      <c r="J324" s="41"/>
      <c r="K324" s="41"/>
      <c r="L324" s="45"/>
      <c r="M324" s="222"/>
      <c r="N324" s="223"/>
      <c r="O324" s="85"/>
      <c r="P324" s="85"/>
      <c r="Q324" s="85"/>
      <c r="R324" s="85"/>
      <c r="S324" s="85"/>
      <c r="T324" s="86"/>
      <c r="U324" s="39"/>
      <c r="V324" s="39"/>
      <c r="W324" s="39"/>
      <c r="X324" s="39"/>
      <c r="Y324" s="39"/>
      <c r="Z324" s="39"/>
      <c r="AA324" s="39"/>
      <c r="AB324" s="39"/>
      <c r="AC324" s="39"/>
      <c r="AD324" s="39"/>
      <c r="AE324" s="39"/>
      <c r="AT324" s="18" t="s">
        <v>145</v>
      </c>
      <c r="AU324" s="18" t="s">
        <v>85</v>
      </c>
    </row>
    <row r="325" s="14" customFormat="1">
      <c r="A325" s="14"/>
      <c r="B325" s="234"/>
      <c r="C325" s="235"/>
      <c r="D325" s="219" t="s">
        <v>147</v>
      </c>
      <c r="E325" s="236" t="s">
        <v>19</v>
      </c>
      <c r="F325" s="237" t="s">
        <v>673</v>
      </c>
      <c r="G325" s="235"/>
      <c r="H325" s="238">
        <v>16</v>
      </c>
      <c r="I325" s="239"/>
      <c r="J325" s="235"/>
      <c r="K325" s="235"/>
      <c r="L325" s="240"/>
      <c r="M325" s="241"/>
      <c r="N325" s="242"/>
      <c r="O325" s="242"/>
      <c r="P325" s="242"/>
      <c r="Q325" s="242"/>
      <c r="R325" s="242"/>
      <c r="S325" s="242"/>
      <c r="T325" s="243"/>
      <c r="U325" s="14"/>
      <c r="V325" s="14"/>
      <c r="W325" s="14"/>
      <c r="X325" s="14"/>
      <c r="Y325" s="14"/>
      <c r="Z325" s="14"/>
      <c r="AA325" s="14"/>
      <c r="AB325" s="14"/>
      <c r="AC325" s="14"/>
      <c r="AD325" s="14"/>
      <c r="AE325" s="14"/>
      <c r="AT325" s="244" t="s">
        <v>147</v>
      </c>
      <c r="AU325" s="244" t="s">
        <v>85</v>
      </c>
      <c r="AV325" s="14" t="s">
        <v>85</v>
      </c>
      <c r="AW325" s="14" t="s">
        <v>37</v>
      </c>
      <c r="AX325" s="14" t="s">
        <v>83</v>
      </c>
      <c r="AY325" s="244" t="s">
        <v>135</v>
      </c>
    </row>
    <row r="326" s="12" customFormat="1" ht="22.8" customHeight="1">
      <c r="A326" s="12"/>
      <c r="B326" s="190"/>
      <c r="C326" s="191"/>
      <c r="D326" s="192" t="s">
        <v>74</v>
      </c>
      <c r="E326" s="204" t="s">
        <v>674</v>
      </c>
      <c r="F326" s="204" t="s">
        <v>305</v>
      </c>
      <c r="G326" s="191"/>
      <c r="H326" s="191"/>
      <c r="I326" s="194"/>
      <c r="J326" s="205">
        <f>BK326</f>
        <v>0</v>
      </c>
      <c r="K326" s="191"/>
      <c r="L326" s="196"/>
      <c r="M326" s="197"/>
      <c r="N326" s="198"/>
      <c r="O326" s="198"/>
      <c r="P326" s="199">
        <f>SUM(P327:P328)</f>
        <v>0</v>
      </c>
      <c r="Q326" s="198"/>
      <c r="R326" s="199">
        <f>SUM(R327:R328)</f>
        <v>0</v>
      </c>
      <c r="S326" s="198"/>
      <c r="T326" s="200">
        <f>SUM(T327:T328)</f>
        <v>0</v>
      </c>
      <c r="U326" s="12"/>
      <c r="V326" s="12"/>
      <c r="W326" s="12"/>
      <c r="X326" s="12"/>
      <c r="Y326" s="12"/>
      <c r="Z326" s="12"/>
      <c r="AA326" s="12"/>
      <c r="AB326" s="12"/>
      <c r="AC326" s="12"/>
      <c r="AD326" s="12"/>
      <c r="AE326" s="12"/>
      <c r="AR326" s="201" t="s">
        <v>83</v>
      </c>
      <c r="AT326" s="202" t="s">
        <v>74</v>
      </c>
      <c r="AU326" s="202" t="s">
        <v>83</v>
      </c>
      <c r="AY326" s="201" t="s">
        <v>135</v>
      </c>
      <c r="BK326" s="203">
        <f>SUM(BK327:BK328)</f>
        <v>0</v>
      </c>
    </row>
    <row r="327" s="2" customFormat="1" ht="24.15" customHeight="1">
      <c r="A327" s="39"/>
      <c r="B327" s="40"/>
      <c r="C327" s="206" t="s">
        <v>675</v>
      </c>
      <c r="D327" s="206" t="s">
        <v>138</v>
      </c>
      <c r="E327" s="207" t="s">
        <v>676</v>
      </c>
      <c r="F327" s="208" t="s">
        <v>677</v>
      </c>
      <c r="G327" s="209" t="s">
        <v>100</v>
      </c>
      <c r="H327" s="210">
        <v>38.421999999999997</v>
      </c>
      <c r="I327" s="211"/>
      <c r="J327" s="212">
        <f>ROUND(I327*H327,2)</f>
        <v>0</v>
      </c>
      <c r="K327" s="208" t="s">
        <v>142</v>
      </c>
      <c r="L327" s="45"/>
      <c r="M327" s="213" t="s">
        <v>19</v>
      </c>
      <c r="N327" s="214" t="s">
        <v>46</v>
      </c>
      <c r="O327" s="85"/>
      <c r="P327" s="215">
        <f>O327*H327</f>
        <v>0</v>
      </c>
      <c r="Q327" s="215">
        <v>0</v>
      </c>
      <c r="R327" s="215">
        <f>Q327*H327</f>
        <v>0</v>
      </c>
      <c r="S327" s="215">
        <v>0</v>
      </c>
      <c r="T327" s="216">
        <f>S327*H327</f>
        <v>0</v>
      </c>
      <c r="U327" s="39"/>
      <c r="V327" s="39"/>
      <c r="W327" s="39"/>
      <c r="X327" s="39"/>
      <c r="Y327" s="39"/>
      <c r="Z327" s="39"/>
      <c r="AA327" s="39"/>
      <c r="AB327" s="39"/>
      <c r="AC327" s="39"/>
      <c r="AD327" s="39"/>
      <c r="AE327" s="39"/>
      <c r="AR327" s="217" t="s">
        <v>143</v>
      </c>
      <c r="AT327" s="217" t="s">
        <v>138</v>
      </c>
      <c r="AU327" s="217" t="s">
        <v>85</v>
      </c>
      <c r="AY327" s="18" t="s">
        <v>135</v>
      </c>
      <c r="BE327" s="218">
        <f>IF(N327="základní",J327,0)</f>
        <v>0</v>
      </c>
      <c r="BF327" s="218">
        <f>IF(N327="snížená",J327,0)</f>
        <v>0</v>
      </c>
      <c r="BG327" s="218">
        <f>IF(N327="zákl. přenesená",J327,0)</f>
        <v>0</v>
      </c>
      <c r="BH327" s="218">
        <f>IF(N327="sníž. přenesená",J327,0)</f>
        <v>0</v>
      </c>
      <c r="BI327" s="218">
        <f>IF(N327="nulová",J327,0)</f>
        <v>0</v>
      </c>
      <c r="BJ327" s="18" t="s">
        <v>83</v>
      </c>
      <c r="BK327" s="218">
        <f>ROUND(I327*H327,2)</f>
        <v>0</v>
      </c>
      <c r="BL327" s="18" t="s">
        <v>143</v>
      </c>
      <c r="BM327" s="217" t="s">
        <v>678</v>
      </c>
    </row>
    <row r="328" s="2" customFormat="1">
      <c r="A328" s="39"/>
      <c r="B328" s="40"/>
      <c r="C328" s="41"/>
      <c r="D328" s="219" t="s">
        <v>145</v>
      </c>
      <c r="E328" s="41"/>
      <c r="F328" s="220" t="s">
        <v>310</v>
      </c>
      <c r="G328" s="41"/>
      <c r="H328" s="41"/>
      <c r="I328" s="221"/>
      <c r="J328" s="41"/>
      <c r="K328" s="41"/>
      <c r="L328" s="45"/>
      <c r="M328" s="222"/>
      <c r="N328" s="223"/>
      <c r="O328" s="85"/>
      <c r="P328" s="85"/>
      <c r="Q328" s="85"/>
      <c r="R328" s="85"/>
      <c r="S328" s="85"/>
      <c r="T328" s="86"/>
      <c r="U328" s="39"/>
      <c r="V328" s="39"/>
      <c r="W328" s="39"/>
      <c r="X328" s="39"/>
      <c r="Y328" s="39"/>
      <c r="Z328" s="39"/>
      <c r="AA328" s="39"/>
      <c r="AB328" s="39"/>
      <c r="AC328" s="39"/>
      <c r="AD328" s="39"/>
      <c r="AE328" s="39"/>
      <c r="AT328" s="18" t="s">
        <v>145</v>
      </c>
      <c r="AU328" s="18" t="s">
        <v>85</v>
      </c>
    </row>
    <row r="329" s="12" customFormat="1" ht="25.92" customHeight="1">
      <c r="A329" s="12"/>
      <c r="B329" s="190"/>
      <c r="C329" s="191"/>
      <c r="D329" s="192" t="s">
        <v>74</v>
      </c>
      <c r="E329" s="193" t="s">
        <v>311</v>
      </c>
      <c r="F329" s="193" t="s">
        <v>312</v>
      </c>
      <c r="G329" s="191"/>
      <c r="H329" s="191"/>
      <c r="I329" s="194"/>
      <c r="J329" s="195">
        <f>BK329</f>
        <v>0</v>
      </c>
      <c r="K329" s="191"/>
      <c r="L329" s="196"/>
      <c r="M329" s="197"/>
      <c r="N329" s="198"/>
      <c r="O329" s="198"/>
      <c r="P329" s="199">
        <f>P330+P338+P342+P350+P406+P426+P463+P475+P506+P520+P525+P541</f>
        <v>0</v>
      </c>
      <c r="Q329" s="198"/>
      <c r="R329" s="199">
        <f>R330+R338+R342+R350+R406+R426+R463+R475+R506+R520+R525+R541</f>
        <v>13.106381059999999</v>
      </c>
      <c r="S329" s="198"/>
      <c r="T329" s="200">
        <f>T330+T338+T342+T350+T406+T426+T463+T475+T506+T520+T525+T541</f>
        <v>0</v>
      </c>
      <c r="U329" s="12"/>
      <c r="V329" s="12"/>
      <c r="W329" s="12"/>
      <c r="X329" s="12"/>
      <c r="Y329" s="12"/>
      <c r="Z329" s="12"/>
      <c r="AA329" s="12"/>
      <c r="AB329" s="12"/>
      <c r="AC329" s="12"/>
      <c r="AD329" s="12"/>
      <c r="AE329" s="12"/>
      <c r="AR329" s="201" t="s">
        <v>85</v>
      </c>
      <c r="AT329" s="202" t="s">
        <v>74</v>
      </c>
      <c r="AU329" s="202" t="s">
        <v>75</v>
      </c>
      <c r="AY329" s="201" t="s">
        <v>135</v>
      </c>
      <c r="BK329" s="203">
        <f>BK330+BK338+BK342+BK350+BK406+BK426+BK463+BK475+BK506+BK520+BK525+BK541</f>
        <v>0</v>
      </c>
    </row>
    <row r="330" s="12" customFormat="1" ht="22.8" customHeight="1">
      <c r="A330" s="12"/>
      <c r="B330" s="190"/>
      <c r="C330" s="191"/>
      <c r="D330" s="192" t="s">
        <v>74</v>
      </c>
      <c r="E330" s="204" t="s">
        <v>679</v>
      </c>
      <c r="F330" s="204" t="s">
        <v>680</v>
      </c>
      <c r="G330" s="191"/>
      <c r="H330" s="191"/>
      <c r="I330" s="194"/>
      <c r="J330" s="205">
        <f>BK330</f>
        <v>0</v>
      </c>
      <c r="K330" s="191"/>
      <c r="L330" s="196"/>
      <c r="M330" s="197"/>
      <c r="N330" s="198"/>
      <c r="O330" s="198"/>
      <c r="P330" s="199">
        <f>SUM(P331:P337)</f>
        <v>0</v>
      </c>
      <c r="Q330" s="198"/>
      <c r="R330" s="199">
        <f>SUM(R331:R337)</f>
        <v>0.088200000000000001</v>
      </c>
      <c r="S330" s="198"/>
      <c r="T330" s="200">
        <f>SUM(T331:T337)</f>
        <v>0</v>
      </c>
      <c r="U330" s="12"/>
      <c r="V330" s="12"/>
      <c r="W330" s="12"/>
      <c r="X330" s="12"/>
      <c r="Y330" s="12"/>
      <c r="Z330" s="12"/>
      <c r="AA330" s="12"/>
      <c r="AB330" s="12"/>
      <c r="AC330" s="12"/>
      <c r="AD330" s="12"/>
      <c r="AE330" s="12"/>
      <c r="AR330" s="201" t="s">
        <v>85</v>
      </c>
      <c r="AT330" s="202" t="s">
        <v>74</v>
      </c>
      <c r="AU330" s="202" t="s">
        <v>83</v>
      </c>
      <c r="AY330" s="201" t="s">
        <v>135</v>
      </c>
      <c r="BK330" s="203">
        <f>SUM(BK331:BK337)</f>
        <v>0</v>
      </c>
    </row>
    <row r="331" s="2" customFormat="1" ht="24.15" customHeight="1">
      <c r="A331" s="39"/>
      <c r="B331" s="40"/>
      <c r="C331" s="206" t="s">
        <v>681</v>
      </c>
      <c r="D331" s="206" t="s">
        <v>138</v>
      </c>
      <c r="E331" s="207" t="s">
        <v>682</v>
      </c>
      <c r="F331" s="208" t="s">
        <v>683</v>
      </c>
      <c r="G331" s="209" t="s">
        <v>141</v>
      </c>
      <c r="H331" s="210">
        <v>14.699999999999999</v>
      </c>
      <c r="I331" s="211"/>
      <c r="J331" s="212">
        <f>ROUND(I331*H331,2)</f>
        <v>0</v>
      </c>
      <c r="K331" s="208" t="s">
        <v>142</v>
      </c>
      <c r="L331" s="45"/>
      <c r="M331" s="213" t="s">
        <v>19</v>
      </c>
      <c r="N331" s="214" t="s">
        <v>46</v>
      </c>
      <c r="O331" s="85"/>
      <c r="P331" s="215">
        <f>O331*H331</f>
        <v>0</v>
      </c>
      <c r="Q331" s="215">
        <v>0</v>
      </c>
      <c r="R331" s="215">
        <f>Q331*H331</f>
        <v>0</v>
      </c>
      <c r="S331" s="215">
        <v>0</v>
      </c>
      <c r="T331" s="216">
        <f>S331*H331</f>
        <v>0</v>
      </c>
      <c r="U331" s="39"/>
      <c r="V331" s="39"/>
      <c r="W331" s="39"/>
      <c r="X331" s="39"/>
      <c r="Y331" s="39"/>
      <c r="Z331" s="39"/>
      <c r="AA331" s="39"/>
      <c r="AB331" s="39"/>
      <c r="AC331" s="39"/>
      <c r="AD331" s="39"/>
      <c r="AE331" s="39"/>
      <c r="AR331" s="217" t="s">
        <v>251</v>
      </c>
      <c r="AT331" s="217" t="s">
        <v>138</v>
      </c>
      <c r="AU331" s="217" t="s">
        <v>85</v>
      </c>
      <c r="AY331" s="18" t="s">
        <v>135</v>
      </c>
      <c r="BE331" s="218">
        <f>IF(N331="základní",J331,0)</f>
        <v>0</v>
      </c>
      <c r="BF331" s="218">
        <f>IF(N331="snížená",J331,0)</f>
        <v>0</v>
      </c>
      <c r="BG331" s="218">
        <f>IF(N331="zákl. přenesená",J331,0)</f>
        <v>0</v>
      </c>
      <c r="BH331" s="218">
        <f>IF(N331="sníž. přenesená",J331,0)</f>
        <v>0</v>
      </c>
      <c r="BI331" s="218">
        <f>IF(N331="nulová",J331,0)</f>
        <v>0</v>
      </c>
      <c r="BJ331" s="18" t="s">
        <v>83</v>
      </c>
      <c r="BK331" s="218">
        <f>ROUND(I331*H331,2)</f>
        <v>0</v>
      </c>
      <c r="BL331" s="18" t="s">
        <v>251</v>
      </c>
      <c r="BM331" s="217" t="s">
        <v>684</v>
      </c>
    </row>
    <row r="332" s="2" customFormat="1">
      <c r="A332" s="39"/>
      <c r="B332" s="40"/>
      <c r="C332" s="41"/>
      <c r="D332" s="219" t="s">
        <v>145</v>
      </c>
      <c r="E332" s="41"/>
      <c r="F332" s="220" t="s">
        <v>685</v>
      </c>
      <c r="G332" s="41"/>
      <c r="H332" s="41"/>
      <c r="I332" s="221"/>
      <c r="J332" s="41"/>
      <c r="K332" s="41"/>
      <c r="L332" s="45"/>
      <c r="M332" s="222"/>
      <c r="N332" s="223"/>
      <c r="O332" s="85"/>
      <c r="P332" s="85"/>
      <c r="Q332" s="85"/>
      <c r="R332" s="85"/>
      <c r="S332" s="85"/>
      <c r="T332" s="86"/>
      <c r="U332" s="39"/>
      <c r="V332" s="39"/>
      <c r="W332" s="39"/>
      <c r="X332" s="39"/>
      <c r="Y332" s="39"/>
      <c r="Z332" s="39"/>
      <c r="AA332" s="39"/>
      <c r="AB332" s="39"/>
      <c r="AC332" s="39"/>
      <c r="AD332" s="39"/>
      <c r="AE332" s="39"/>
      <c r="AT332" s="18" t="s">
        <v>145</v>
      </c>
      <c r="AU332" s="18" t="s">
        <v>85</v>
      </c>
    </row>
    <row r="333" s="14" customFormat="1">
      <c r="A333" s="14"/>
      <c r="B333" s="234"/>
      <c r="C333" s="235"/>
      <c r="D333" s="219" t="s">
        <v>147</v>
      </c>
      <c r="E333" s="236" t="s">
        <v>19</v>
      </c>
      <c r="F333" s="237" t="s">
        <v>686</v>
      </c>
      <c r="G333" s="235"/>
      <c r="H333" s="238">
        <v>14.699999999999999</v>
      </c>
      <c r="I333" s="239"/>
      <c r="J333" s="235"/>
      <c r="K333" s="235"/>
      <c r="L333" s="240"/>
      <c r="M333" s="241"/>
      <c r="N333" s="242"/>
      <c r="O333" s="242"/>
      <c r="P333" s="242"/>
      <c r="Q333" s="242"/>
      <c r="R333" s="242"/>
      <c r="S333" s="242"/>
      <c r="T333" s="243"/>
      <c r="U333" s="14"/>
      <c r="V333" s="14"/>
      <c r="W333" s="14"/>
      <c r="X333" s="14"/>
      <c r="Y333" s="14"/>
      <c r="Z333" s="14"/>
      <c r="AA333" s="14"/>
      <c r="AB333" s="14"/>
      <c r="AC333" s="14"/>
      <c r="AD333" s="14"/>
      <c r="AE333" s="14"/>
      <c r="AT333" s="244" t="s">
        <v>147</v>
      </c>
      <c r="AU333" s="244" t="s">
        <v>85</v>
      </c>
      <c r="AV333" s="14" t="s">
        <v>85</v>
      </c>
      <c r="AW333" s="14" t="s">
        <v>37</v>
      </c>
      <c r="AX333" s="14" t="s">
        <v>83</v>
      </c>
      <c r="AY333" s="244" t="s">
        <v>135</v>
      </c>
    </row>
    <row r="334" s="2" customFormat="1" ht="14.4" customHeight="1">
      <c r="A334" s="39"/>
      <c r="B334" s="40"/>
      <c r="C334" s="259" t="s">
        <v>687</v>
      </c>
      <c r="D334" s="259" t="s">
        <v>439</v>
      </c>
      <c r="E334" s="260" t="s">
        <v>688</v>
      </c>
      <c r="F334" s="261" t="s">
        <v>689</v>
      </c>
      <c r="G334" s="262" t="s">
        <v>141</v>
      </c>
      <c r="H334" s="263">
        <v>29.399999999999999</v>
      </c>
      <c r="I334" s="264"/>
      <c r="J334" s="265">
        <f>ROUND(I334*H334,2)</f>
        <v>0</v>
      </c>
      <c r="K334" s="261" t="s">
        <v>142</v>
      </c>
      <c r="L334" s="266"/>
      <c r="M334" s="267" t="s">
        <v>19</v>
      </c>
      <c r="N334" s="268" t="s">
        <v>46</v>
      </c>
      <c r="O334" s="85"/>
      <c r="P334" s="215">
        <f>O334*H334</f>
        <v>0</v>
      </c>
      <c r="Q334" s="215">
        <v>0.0030000000000000001</v>
      </c>
      <c r="R334" s="215">
        <f>Q334*H334</f>
        <v>0.088200000000000001</v>
      </c>
      <c r="S334" s="215">
        <v>0</v>
      </c>
      <c r="T334" s="216">
        <f>S334*H334</f>
        <v>0</v>
      </c>
      <c r="U334" s="39"/>
      <c r="V334" s="39"/>
      <c r="W334" s="39"/>
      <c r="X334" s="39"/>
      <c r="Y334" s="39"/>
      <c r="Z334" s="39"/>
      <c r="AA334" s="39"/>
      <c r="AB334" s="39"/>
      <c r="AC334" s="39"/>
      <c r="AD334" s="39"/>
      <c r="AE334" s="39"/>
      <c r="AR334" s="217" t="s">
        <v>349</v>
      </c>
      <c r="AT334" s="217" t="s">
        <v>439</v>
      </c>
      <c r="AU334" s="217" t="s">
        <v>85</v>
      </c>
      <c r="AY334" s="18" t="s">
        <v>135</v>
      </c>
      <c r="BE334" s="218">
        <f>IF(N334="základní",J334,0)</f>
        <v>0</v>
      </c>
      <c r="BF334" s="218">
        <f>IF(N334="snížená",J334,0)</f>
        <v>0</v>
      </c>
      <c r="BG334" s="218">
        <f>IF(N334="zákl. přenesená",J334,0)</f>
        <v>0</v>
      </c>
      <c r="BH334" s="218">
        <f>IF(N334="sníž. přenesená",J334,0)</f>
        <v>0</v>
      </c>
      <c r="BI334" s="218">
        <f>IF(N334="nulová",J334,0)</f>
        <v>0</v>
      </c>
      <c r="BJ334" s="18" t="s">
        <v>83</v>
      </c>
      <c r="BK334" s="218">
        <f>ROUND(I334*H334,2)</f>
        <v>0</v>
      </c>
      <c r="BL334" s="18" t="s">
        <v>251</v>
      </c>
      <c r="BM334" s="217" t="s">
        <v>690</v>
      </c>
    </row>
    <row r="335" s="14" customFormat="1">
      <c r="A335" s="14"/>
      <c r="B335" s="234"/>
      <c r="C335" s="235"/>
      <c r="D335" s="219" t="s">
        <v>147</v>
      </c>
      <c r="E335" s="236" t="s">
        <v>19</v>
      </c>
      <c r="F335" s="237" t="s">
        <v>691</v>
      </c>
      <c r="G335" s="235"/>
      <c r="H335" s="238">
        <v>29.399999999999999</v>
      </c>
      <c r="I335" s="239"/>
      <c r="J335" s="235"/>
      <c r="K335" s="235"/>
      <c r="L335" s="240"/>
      <c r="M335" s="241"/>
      <c r="N335" s="242"/>
      <c r="O335" s="242"/>
      <c r="P335" s="242"/>
      <c r="Q335" s="242"/>
      <c r="R335" s="242"/>
      <c r="S335" s="242"/>
      <c r="T335" s="243"/>
      <c r="U335" s="14"/>
      <c r="V335" s="14"/>
      <c r="W335" s="14"/>
      <c r="X335" s="14"/>
      <c r="Y335" s="14"/>
      <c r="Z335" s="14"/>
      <c r="AA335" s="14"/>
      <c r="AB335" s="14"/>
      <c r="AC335" s="14"/>
      <c r="AD335" s="14"/>
      <c r="AE335" s="14"/>
      <c r="AT335" s="244" t="s">
        <v>147</v>
      </c>
      <c r="AU335" s="244" t="s">
        <v>85</v>
      </c>
      <c r="AV335" s="14" t="s">
        <v>85</v>
      </c>
      <c r="AW335" s="14" t="s">
        <v>37</v>
      </c>
      <c r="AX335" s="14" t="s">
        <v>83</v>
      </c>
      <c r="AY335" s="244" t="s">
        <v>135</v>
      </c>
    </row>
    <row r="336" s="2" customFormat="1" ht="24.15" customHeight="1">
      <c r="A336" s="39"/>
      <c r="B336" s="40"/>
      <c r="C336" s="206" t="s">
        <v>692</v>
      </c>
      <c r="D336" s="206" t="s">
        <v>138</v>
      </c>
      <c r="E336" s="207" t="s">
        <v>693</v>
      </c>
      <c r="F336" s="208" t="s">
        <v>694</v>
      </c>
      <c r="G336" s="209" t="s">
        <v>100</v>
      </c>
      <c r="H336" s="210">
        <v>0.087999999999999995</v>
      </c>
      <c r="I336" s="211"/>
      <c r="J336" s="212">
        <f>ROUND(I336*H336,2)</f>
        <v>0</v>
      </c>
      <c r="K336" s="208" t="s">
        <v>142</v>
      </c>
      <c r="L336" s="45"/>
      <c r="M336" s="213" t="s">
        <v>19</v>
      </c>
      <c r="N336" s="214" t="s">
        <v>46</v>
      </c>
      <c r="O336" s="85"/>
      <c r="P336" s="215">
        <f>O336*H336</f>
        <v>0</v>
      </c>
      <c r="Q336" s="215">
        <v>0</v>
      </c>
      <c r="R336" s="215">
        <f>Q336*H336</f>
        <v>0</v>
      </c>
      <c r="S336" s="215">
        <v>0</v>
      </c>
      <c r="T336" s="216">
        <f>S336*H336</f>
        <v>0</v>
      </c>
      <c r="U336" s="39"/>
      <c r="V336" s="39"/>
      <c r="W336" s="39"/>
      <c r="X336" s="39"/>
      <c r="Y336" s="39"/>
      <c r="Z336" s="39"/>
      <c r="AA336" s="39"/>
      <c r="AB336" s="39"/>
      <c r="AC336" s="39"/>
      <c r="AD336" s="39"/>
      <c r="AE336" s="39"/>
      <c r="AR336" s="217" t="s">
        <v>251</v>
      </c>
      <c r="AT336" s="217" t="s">
        <v>138</v>
      </c>
      <c r="AU336" s="217" t="s">
        <v>85</v>
      </c>
      <c r="AY336" s="18" t="s">
        <v>135</v>
      </c>
      <c r="BE336" s="218">
        <f>IF(N336="základní",J336,0)</f>
        <v>0</v>
      </c>
      <c r="BF336" s="218">
        <f>IF(N336="snížená",J336,0)</f>
        <v>0</v>
      </c>
      <c r="BG336" s="218">
        <f>IF(N336="zákl. přenesená",J336,0)</f>
        <v>0</v>
      </c>
      <c r="BH336" s="218">
        <f>IF(N336="sníž. přenesená",J336,0)</f>
        <v>0</v>
      </c>
      <c r="BI336" s="218">
        <f>IF(N336="nulová",J336,0)</f>
        <v>0</v>
      </c>
      <c r="BJ336" s="18" t="s">
        <v>83</v>
      </c>
      <c r="BK336" s="218">
        <f>ROUND(I336*H336,2)</f>
        <v>0</v>
      </c>
      <c r="BL336" s="18" t="s">
        <v>251</v>
      </c>
      <c r="BM336" s="217" t="s">
        <v>695</v>
      </c>
    </row>
    <row r="337" s="2" customFormat="1">
      <c r="A337" s="39"/>
      <c r="B337" s="40"/>
      <c r="C337" s="41"/>
      <c r="D337" s="219" t="s">
        <v>145</v>
      </c>
      <c r="E337" s="41"/>
      <c r="F337" s="220" t="s">
        <v>696</v>
      </c>
      <c r="G337" s="41"/>
      <c r="H337" s="41"/>
      <c r="I337" s="221"/>
      <c r="J337" s="41"/>
      <c r="K337" s="41"/>
      <c r="L337" s="45"/>
      <c r="M337" s="222"/>
      <c r="N337" s="223"/>
      <c r="O337" s="85"/>
      <c r="P337" s="85"/>
      <c r="Q337" s="85"/>
      <c r="R337" s="85"/>
      <c r="S337" s="85"/>
      <c r="T337" s="86"/>
      <c r="U337" s="39"/>
      <c r="V337" s="39"/>
      <c r="W337" s="39"/>
      <c r="X337" s="39"/>
      <c r="Y337" s="39"/>
      <c r="Z337" s="39"/>
      <c r="AA337" s="39"/>
      <c r="AB337" s="39"/>
      <c r="AC337" s="39"/>
      <c r="AD337" s="39"/>
      <c r="AE337" s="39"/>
      <c r="AT337" s="18" t="s">
        <v>145</v>
      </c>
      <c r="AU337" s="18" t="s">
        <v>85</v>
      </c>
    </row>
    <row r="338" s="12" customFormat="1" ht="22.8" customHeight="1">
      <c r="A338" s="12"/>
      <c r="B338" s="190"/>
      <c r="C338" s="191"/>
      <c r="D338" s="192" t="s">
        <v>74</v>
      </c>
      <c r="E338" s="204" t="s">
        <v>697</v>
      </c>
      <c r="F338" s="204" t="s">
        <v>698</v>
      </c>
      <c r="G338" s="191"/>
      <c r="H338" s="191"/>
      <c r="I338" s="194"/>
      <c r="J338" s="205">
        <f>BK338</f>
        <v>0</v>
      </c>
      <c r="K338" s="191"/>
      <c r="L338" s="196"/>
      <c r="M338" s="197"/>
      <c r="N338" s="198"/>
      <c r="O338" s="198"/>
      <c r="P338" s="199">
        <f>SUM(P339:P341)</f>
        <v>0</v>
      </c>
      <c r="Q338" s="198"/>
      <c r="R338" s="199">
        <f>SUM(R339:R341)</f>
        <v>0.34999999999999998</v>
      </c>
      <c r="S338" s="198"/>
      <c r="T338" s="200">
        <f>SUM(T339:T341)</f>
        <v>0</v>
      </c>
      <c r="U338" s="12"/>
      <c r="V338" s="12"/>
      <c r="W338" s="12"/>
      <c r="X338" s="12"/>
      <c r="Y338" s="12"/>
      <c r="Z338" s="12"/>
      <c r="AA338" s="12"/>
      <c r="AB338" s="12"/>
      <c r="AC338" s="12"/>
      <c r="AD338" s="12"/>
      <c r="AE338" s="12"/>
      <c r="AR338" s="201" t="s">
        <v>85</v>
      </c>
      <c r="AT338" s="202" t="s">
        <v>74</v>
      </c>
      <c r="AU338" s="202" t="s">
        <v>83</v>
      </c>
      <c r="AY338" s="201" t="s">
        <v>135</v>
      </c>
      <c r="BK338" s="203">
        <f>SUM(BK339:BK341)</f>
        <v>0</v>
      </c>
    </row>
    <row r="339" s="2" customFormat="1" ht="24.15" customHeight="1">
      <c r="A339" s="39"/>
      <c r="B339" s="40"/>
      <c r="C339" s="206" t="s">
        <v>699</v>
      </c>
      <c r="D339" s="206" t="s">
        <v>138</v>
      </c>
      <c r="E339" s="207" t="s">
        <v>700</v>
      </c>
      <c r="F339" s="208" t="s">
        <v>701</v>
      </c>
      <c r="G339" s="209" t="s">
        <v>214</v>
      </c>
      <c r="H339" s="210">
        <v>1</v>
      </c>
      <c r="I339" s="211"/>
      <c r="J339" s="212">
        <f>ROUND(I339*H339,2)</f>
        <v>0</v>
      </c>
      <c r="K339" s="208" t="s">
        <v>19</v>
      </c>
      <c r="L339" s="45"/>
      <c r="M339" s="213" t="s">
        <v>19</v>
      </c>
      <c r="N339" s="214" t="s">
        <v>46</v>
      </c>
      <c r="O339" s="85"/>
      <c r="P339" s="215">
        <f>O339*H339</f>
        <v>0</v>
      </c>
      <c r="Q339" s="215">
        <v>0.34999999999999998</v>
      </c>
      <c r="R339" s="215">
        <f>Q339*H339</f>
        <v>0.34999999999999998</v>
      </c>
      <c r="S339" s="215">
        <v>0</v>
      </c>
      <c r="T339" s="216">
        <f>S339*H339</f>
        <v>0</v>
      </c>
      <c r="U339" s="39"/>
      <c r="V339" s="39"/>
      <c r="W339" s="39"/>
      <c r="X339" s="39"/>
      <c r="Y339" s="39"/>
      <c r="Z339" s="39"/>
      <c r="AA339" s="39"/>
      <c r="AB339" s="39"/>
      <c r="AC339" s="39"/>
      <c r="AD339" s="39"/>
      <c r="AE339" s="39"/>
      <c r="AR339" s="217" t="s">
        <v>251</v>
      </c>
      <c r="AT339" s="217" t="s">
        <v>138</v>
      </c>
      <c r="AU339" s="217" t="s">
        <v>85</v>
      </c>
      <c r="AY339" s="18" t="s">
        <v>135</v>
      </c>
      <c r="BE339" s="218">
        <f>IF(N339="základní",J339,0)</f>
        <v>0</v>
      </c>
      <c r="BF339" s="218">
        <f>IF(N339="snížená",J339,0)</f>
        <v>0</v>
      </c>
      <c r="BG339" s="218">
        <f>IF(N339="zákl. přenesená",J339,0)</f>
        <v>0</v>
      </c>
      <c r="BH339" s="218">
        <f>IF(N339="sníž. přenesená",J339,0)</f>
        <v>0</v>
      </c>
      <c r="BI339" s="218">
        <f>IF(N339="nulová",J339,0)</f>
        <v>0</v>
      </c>
      <c r="BJ339" s="18" t="s">
        <v>83</v>
      </c>
      <c r="BK339" s="218">
        <f>ROUND(I339*H339,2)</f>
        <v>0</v>
      </c>
      <c r="BL339" s="18" t="s">
        <v>251</v>
      </c>
      <c r="BM339" s="217" t="s">
        <v>702</v>
      </c>
    </row>
    <row r="340" s="2" customFormat="1" ht="24.15" customHeight="1">
      <c r="A340" s="39"/>
      <c r="B340" s="40"/>
      <c r="C340" s="206" t="s">
        <v>703</v>
      </c>
      <c r="D340" s="206" t="s">
        <v>138</v>
      </c>
      <c r="E340" s="207" t="s">
        <v>704</v>
      </c>
      <c r="F340" s="208" t="s">
        <v>705</v>
      </c>
      <c r="G340" s="209" t="s">
        <v>100</v>
      </c>
      <c r="H340" s="210">
        <v>0.34999999999999998</v>
      </c>
      <c r="I340" s="211"/>
      <c r="J340" s="212">
        <f>ROUND(I340*H340,2)</f>
        <v>0</v>
      </c>
      <c r="K340" s="208" t="s">
        <v>142</v>
      </c>
      <c r="L340" s="45"/>
      <c r="M340" s="213" t="s">
        <v>19</v>
      </c>
      <c r="N340" s="214" t="s">
        <v>46</v>
      </c>
      <c r="O340" s="85"/>
      <c r="P340" s="215">
        <f>O340*H340</f>
        <v>0</v>
      </c>
      <c r="Q340" s="215">
        <v>0</v>
      </c>
      <c r="R340" s="215">
        <f>Q340*H340</f>
        <v>0</v>
      </c>
      <c r="S340" s="215">
        <v>0</v>
      </c>
      <c r="T340" s="216">
        <f>S340*H340</f>
        <v>0</v>
      </c>
      <c r="U340" s="39"/>
      <c r="V340" s="39"/>
      <c r="W340" s="39"/>
      <c r="X340" s="39"/>
      <c r="Y340" s="39"/>
      <c r="Z340" s="39"/>
      <c r="AA340" s="39"/>
      <c r="AB340" s="39"/>
      <c r="AC340" s="39"/>
      <c r="AD340" s="39"/>
      <c r="AE340" s="39"/>
      <c r="AR340" s="217" t="s">
        <v>251</v>
      </c>
      <c r="AT340" s="217" t="s">
        <v>138</v>
      </c>
      <c r="AU340" s="217" t="s">
        <v>85</v>
      </c>
      <c r="AY340" s="18" t="s">
        <v>135</v>
      </c>
      <c r="BE340" s="218">
        <f>IF(N340="základní",J340,0)</f>
        <v>0</v>
      </c>
      <c r="BF340" s="218">
        <f>IF(N340="snížená",J340,0)</f>
        <v>0</v>
      </c>
      <c r="BG340" s="218">
        <f>IF(N340="zákl. přenesená",J340,0)</f>
        <v>0</v>
      </c>
      <c r="BH340" s="218">
        <f>IF(N340="sníž. přenesená",J340,0)</f>
        <v>0</v>
      </c>
      <c r="BI340" s="218">
        <f>IF(N340="nulová",J340,0)</f>
        <v>0</v>
      </c>
      <c r="BJ340" s="18" t="s">
        <v>83</v>
      </c>
      <c r="BK340" s="218">
        <f>ROUND(I340*H340,2)</f>
        <v>0</v>
      </c>
      <c r="BL340" s="18" t="s">
        <v>251</v>
      </c>
      <c r="BM340" s="217" t="s">
        <v>706</v>
      </c>
    </row>
    <row r="341" s="2" customFormat="1">
      <c r="A341" s="39"/>
      <c r="B341" s="40"/>
      <c r="C341" s="41"/>
      <c r="D341" s="219" t="s">
        <v>145</v>
      </c>
      <c r="E341" s="41"/>
      <c r="F341" s="220" t="s">
        <v>707</v>
      </c>
      <c r="G341" s="41"/>
      <c r="H341" s="41"/>
      <c r="I341" s="221"/>
      <c r="J341" s="41"/>
      <c r="K341" s="41"/>
      <c r="L341" s="45"/>
      <c r="M341" s="222"/>
      <c r="N341" s="223"/>
      <c r="O341" s="85"/>
      <c r="P341" s="85"/>
      <c r="Q341" s="85"/>
      <c r="R341" s="85"/>
      <c r="S341" s="85"/>
      <c r="T341" s="86"/>
      <c r="U341" s="39"/>
      <c r="V341" s="39"/>
      <c r="W341" s="39"/>
      <c r="X341" s="39"/>
      <c r="Y341" s="39"/>
      <c r="Z341" s="39"/>
      <c r="AA341" s="39"/>
      <c r="AB341" s="39"/>
      <c r="AC341" s="39"/>
      <c r="AD341" s="39"/>
      <c r="AE341" s="39"/>
      <c r="AT341" s="18" t="s">
        <v>145</v>
      </c>
      <c r="AU341" s="18" t="s">
        <v>85</v>
      </c>
    </row>
    <row r="342" s="12" customFormat="1" ht="22.8" customHeight="1">
      <c r="A342" s="12"/>
      <c r="B342" s="190"/>
      <c r="C342" s="191"/>
      <c r="D342" s="192" t="s">
        <v>74</v>
      </c>
      <c r="E342" s="204" t="s">
        <v>708</v>
      </c>
      <c r="F342" s="204" t="s">
        <v>709</v>
      </c>
      <c r="G342" s="191"/>
      <c r="H342" s="191"/>
      <c r="I342" s="194"/>
      <c r="J342" s="205">
        <f>BK342</f>
        <v>0</v>
      </c>
      <c r="K342" s="191"/>
      <c r="L342" s="196"/>
      <c r="M342" s="197"/>
      <c r="N342" s="198"/>
      <c r="O342" s="198"/>
      <c r="P342" s="199">
        <f>SUM(P343:P349)</f>
        <v>0</v>
      </c>
      <c r="Q342" s="198"/>
      <c r="R342" s="199">
        <f>SUM(R343:R349)</f>
        <v>0.023650000000000001</v>
      </c>
      <c r="S342" s="198"/>
      <c r="T342" s="200">
        <f>SUM(T343:T349)</f>
        <v>0</v>
      </c>
      <c r="U342" s="12"/>
      <c r="V342" s="12"/>
      <c r="W342" s="12"/>
      <c r="X342" s="12"/>
      <c r="Y342" s="12"/>
      <c r="Z342" s="12"/>
      <c r="AA342" s="12"/>
      <c r="AB342" s="12"/>
      <c r="AC342" s="12"/>
      <c r="AD342" s="12"/>
      <c r="AE342" s="12"/>
      <c r="AR342" s="201" t="s">
        <v>85</v>
      </c>
      <c r="AT342" s="202" t="s">
        <v>74</v>
      </c>
      <c r="AU342" s="202" t="s">
        <v>83</v>
      </c>
      <c r="AY342" s="201" t="s">
        <v>135</v>
      </c>
      <c r="BK342" s="203">
        <f>SUM(BK343:BK349)</f>
        <v>0</v>
      </c>
    </row>
    <row r="343" s="2" customFormat="1" ht="14.4" customHeight="1">
      <c r="A343" s="39"/>
      <c r="B343" s="40"/>
      <c r="C343" s="206" t="s">
        <v>710</v>
      </c>
      <c r="D343" s="206" t="s">
        <v>138</v>
      </c>
      <c r="E343" s="207" t="s">
        <v>711</v>
      </c>
      <c r="F343" s="208" t="s">
        <v>712</v>
      </c>
      <c r="G343" s="209" t="s">
        <v>222</v>
      </c>
      <c r="H343" s="210">
        <v>3.7999999999999998</v>
      </c>
      <c r="I343" s="211"/>
      <c r="J343" s="212">
        <f>ROUND(I343*H343,2)</f>
        <v>0</v>
      </c>
      <c r="K343" s="208" t="s">
        <v>142</v>
      </c>
      <c r="L343" s="45"/>
      <c r="M343" s="213" t="s">
        <v>19</v>
      </c>
      <c r="N343" s="214" t="s">
        <v>46</v>
      </c>
      <c r="O343" s="85"/>
      <c r="P343" s="215">
        <f>O343*H343</f>
        <v>0</v>
      </c>
      <c r="Q343" s="215">
        <v>0</v>
      </c>
      <c r="R343" s="215">
        <f>Q343*H343</f>
        <v>0</v>
      </c>
      <c r="S343" s="215">
        <v>0</v>
      </c>
      <c r="T343" s="216">
        <f>S343*H343</f>
        <v>0</v>
      </c>
      <c r="U343" s="39"/>
      <c r="V343" s="39"/>
      <c r="W343" s="39"/>
      <c r="X343" s="39"/>
      <c r="Y343" s="39"/>
      <c r="Z343" s="39"/>
      <c r="AA343" s="39"/>
      <c r="AB343" s="39"/>
      <c r="AC343" s="39"/>
      <c r="AD343" s="39"/>
      <c r="AE343" s="39"/>
      <c r="AR343" s="217" t="s">
        <v>251</v>
      </c>
      <c r="AT343" s="217" t="s">
        <v>138</v>
      </c>
      <c r="AU343" s="217" t="s">
        <v>85</v>
      </c>
      <c r="AY343" s="18" t="s">
        <v>135</v>
      </c>
      <c r="BE343" s="218">
        <f>IF(N343="základní",J343,0)</f>
        <v>0</v>
      </c>
      <c r="BF343" s="218">
        <f>IF(N343="snížená",J343,0)</f>
        <v>0</v>
      </c>
      <c r="BG343" s="218">
        <f>IF(N343="zákl. přenesená",J343,0)</f>
        <v>0</v>
      </c>
      <c r="BH343" s="218">
        <f>IF(N343="sníž. přenesená",J343,0)</f>
        <v>0</v>
      </c>
      <c r="BI343" s="218">
        <f>IF(N343="nulová",J343,0)</f>
        <v>0</v>
      </c>
      <c r="BJ343" s="18" t="s">
        <v>83</v>
      </c>
      <c r="BK343" s="218">
        <f>ROUND(I343*H343,2)</f>
        <v>0</v>
      </c>
      <c r="BL343" s="18" t="s">
        <v>251</v>
      </c>
      <c r="BM343" s="217" t="s">
        <v>713</v>
      </c>
    </row>
    <row r="344" s="13" customFormat="1">
      <c r="A344" s="13"/>
      <c r="B344" s="224"/>
      <c r="C344" s="225"/>
      <c r="D344" s="219" t="s">
        <v>147</v>
      </c>
      <c r="E344" s="226" t="s">
        <v>19</v>
      </c>
      <c r="F344" s="227" t="s">
        <v>714</v>
      </c>
      <c r="G344" s="225"/>
      <c r="H344" s="226" t="s">
        <v>19</v>
      </c>
      <c r="I344" s="228"/>
      <c r="J344" s="225"/>
      <c r="K344" s="225"/>
      <c r="L344" s="229"/>
      <c r="M344" s="230"/>
      <c r="N344" s="231"/>
      <c r="O344" s="231"/>
      <c r="P344" s="231"/>
      <c r="Q344" s="231"/>
      <c r="R344" s="231"/>
      <c r="S344" s="231"/>
      <c r="T344" s="232"/>
      <c r="U344" s="13"/>
      <c r="V344" s="13"/>
      <c r="W344" s="13"/>
      <c r="X344" s="13"/>
      <c r="Y344" s="13"/>
      <c r="Z344" s="13"/>
      <c r="AA344" s="13"/>
      <c r="AB344" s="13"/>
      <c r="AC344" s="13"/>
      <c r="AD344" s="13"/>
      <c r="AE344" s="13"/>
      <c r="AT344" s="233" t="s">
        <v>147</v>
      </c>
      <c r="AU344" s="233" t="s">
        <v>85</v>
      </c>
      <c r="AV344" s="13" t="s">
        <v>83</v>
      </c>
      <c r="AW344" s="13" t="s">
        <v>37</v>
      </c>
      <c r="AX344" s="13" t="s">
        <v>75</v>
      </c>
      <c r="AY344" s="233" t="s">
        <v>135</v>
      </c>
    </row>
    <row r="345" s="14" customFormat="1">
      <c r="A345" s="14"/>
      <c r="B345" s="234"/>
      <c r="C345" s="235"/>
      <c r="D345" s="219" t="s">
        <v>147</v>
      </c>
      <c r="E345" s="236" t="s">
        <v>19</v>
      </c>
      <c r="F345" s="237" t="s">
        <v>715</v>
      </c>
      <c r="G345" s="235"/>
      <c r="H345" s="238">
        <v>3.7999999999999998</v>
      </c>
      <c r="I345" s="239"/>
      <c r="J345" s="235"/>
      <c r="K345" s="235"/>
      <c r="L345" s="240"/>
      <c r="M345" s="241"/>
      <c r="N345" s="242"/>
      <c r="O345" s="242"/>
      <c r="P345" s="242"/>
      <c r="Q345" s="242"/>
      <c r="R345" s="242"/>
      <c r="S345" s="242"/>
      <c r="T345" s="243"/>
      <c r="U345" s="14"/>
      <c r="V345" s="14"/>
      <c r="W345" s="14"/>
      <c r="X345" s="14"/>
      <c r="Y345" s="14"/>
      <c r="Z345" s="14"/>
      <c r="AA345" s="14"/>
      <c r="AB345" s="14"/>
      <c r="AC345" s="14"/>
      <c r="AD345" s="14"/>
      <c r="AE345" s="14"/>
      <c r="AT345" s="244" t="s">
        <v>147</v>
      </c>
      <c r="AU345" s="244" t="s">
        <v>85</v>
      </c>
      <c r="AV345" s="14" t="s">
        <v>85</v>
      </c>
      <c r="AW345" s="14" t="s">
        <v>37</v>
      </c>
      <c r="AX345" s="14" t="s">
        <v>83</v>
      </c>
      <c r="AY345" s="244" t="s">
        <v>135</v>
      </c>
    </row>
    <row r="346" s="2" customFormat="1" ht="14.4" customHeight="1">
      <c r="A346" s="39"/>
      <c r="B346" s="40"/>
      <c r="C346" s="259" t="s">
        <v>716</v>
      </c>
      <c r="D346" s="259" t="s">
        <v>439</v>
      </c>
      <c r="E346" s="260" t="s">
        <v>717</v>
      </c>
      <c r="F346" s="261" t="s">
        <v>718</v>
      </c>
      <c r="G346" s="262" t="s">
        <v>204</v>
      </c>
      <c r="H346" s="263">
        <v>0.042999999999999997</v>
      </c>
      <c r="I346" s="264"/>
      <c r="J346" s="265">
        <f>ROUND(I346*H346,2)</f>
        <v>0</v>
      </c>
      <c r="K346" s="261" t="s">
        <v>142</v>
      </c>
      <c r="L346" s="266"/>
      <c r="M346" s="267" t="s">
        <v>19</v>
      </c>
      <c r="N346" s="268" t="s">
        <v>46</v>
      </c>
      <c r="O346" s="85"/>
      <c r="P346" s="215">
        <f>O346*H346</f>
        <v>0</v>
      </c>
      <c r="Q346" s="215">
        <v>0.55000000000000004</v>
      </c>
      <c r="R346" s="215">
        <f>Q346*H346</f>
        <v>0.023650000000000001</v>
      </c>
      <c r="S346" s="215">
        <v>0</v>
      </c>
      <c r="T346" s="216">
        <f>S346*H346</f>
        <v>0</v>
      </c>
      <c r="U346" s="39"/>
      <c r="V346" s="39"/>
      <c r="W346" s="39"/>
      <c r="X346" s="39"/>
      <c r="Y346" s="39"/>
      <c r="Z346" s="39"/>
      <c r="AA346" s="39"/>
      <c r="AB346" s="39"/>
      <c r="AC346" s="39"/>
      <c r="AD346" s="39"/>
      <c r="AE346" s="39"/>
      <c r="AR346" s="217" t="s">
        <v>349</v>
      </c>
      <c r="AT346" s="217" t="s">
        <v>439</v>
      </c>
      <c r="AU346" s="217" t="s">
        <v>85</v>
      </c>
      <c r="AY346" s="18" t="s">
        <v>135</v>
      </c>
      <c r="BE346" s="218">
        <f>IF(N346="základní",J346,0)</f>
        <v>0</v>
      </c>
      <c r="BF346" s="218">
        <f>IF(N346="snížená",J346,0)</f>
        <v>0</v>
      </c>
      <c r="BG346" s="218">
        <f>IF(N346="zákl. přenesená",J346,0)</f>
        <v>0</v>
      </c>
      <c r="BH346" s="218">
        <f>IF(N346="sníž. přenesená",J346,0)</f>
        <v>0</v>
      </c>
      <c r="BI346" s="218">
        <f>IF(N346="nulová",J346,0)</f>
        <v>0</v>
      </c>
      <c r="BJ346" s="18" t="s">
        <v>83</v>
      </c>
      <c r="BK346" s="218">
        <f>ROUND(I346*H346,2)</f>
        <v>0</v>
      </c>
      <c r="BL346" s="18" t="s">
        <v>251</v>
      </c>
      <c r="BM346" s="217" t="s">
        <v>719</v>
      </c>
    </row>
    <row r="347" s="14" customFormat="1">
      <c r="A347" s="14"/>
      <c r="B347" s="234"/>
      <c r="C347" s="235"/>
      <c r="D347" s="219" t="s">
        <v>147</v>
      </c>
      <c r="E347" s="236" t="s">
        <v>19</v>
      </c>
      <c r="F347" s="237" t="s">
        <v>720</v>
      </c>
      <c r="G347" s="235"/>
      <c r="H347" s="238">
        <v>0.042999999999999997</v>
      </c>
      <c r="I347" s="239"/>
      <c r="J347" s="235"/>
      <c r="K347" s="235"/>
      <c r="L347" s="240"/>
      <c r="M347" s="241"/>
      <c r="N347" s="242"/>
      <c r="O347" s="242"/>
      <c r="P347" s="242"/>
      <c r="Q347" s="242"/>
      <c r="R347" s="242"/>
      <c r="S347" s="242"/>
      <c r="T347" s="243"/>
      <c r="U347" s="14"/>
      <c r="V347" s="14"/>
      <c r="W347" s="14"/>
      <c r="X347" s="14"/>
      <c r="Y347" s="14"/>
      <c r="Z347" s="14"/>
      <c r="AA347" s="14"/>
      <c r="AB347" s="14"/>
      <c r="AC347" s="14"/>
      <c r="AD347" s="14"/>
      <c r="AE347" s="14"/>
      <c r="AT347" s="244" t="s">
        <v>147</v>
      </c>
      <c r="AU347" s="244" t="s">
        <v>85</v>
      </c>
      <c r="AV347" s="14" t="s">
        <v>85</v>
      </c>
      <c r="AW347" s="14" t="s">
        <v>37</v>
      </c>
      <c r="AX347" s="14" t="s">
        <v>83</v>
      </c>
      <c r="AY347" s="244" t="s">
        <v>135</v>
      </c>
    </row>
    <row r="348" s="2" customFormat="1" ht="24.15" customHeight="1">
      <c r="A348" s="39"/>
      <c r="B348" s="40"/>
      <c r="C348" s="206" t="s">
        <v>721</v>
      </c>
      <c r="D348" s="206" t="s">
        <v>138</v>
      </c>
      <c r="E348" s="207" t="s">
        <v>722</v>
      </c>
      <c r="F348" s="208" t="s">
        <v>723</v>
      </c>
      <c r="G348" s="209" t="s">
        <v>100</v>
      </c>
      <c r="H348" s="210">
        <v>0.024</v>
      </c>
      <c r="I348" s="211"/>
      <c r="J348" s="212">
        <f>ROUND(I348*H348,2)</f>
        <v>0</v>
      </c>
      <c r="K348" s="208" t="s">
        <v>142</v>
      </c>
      <c r="L348" s="45"/>
      <c r="M348" s="213" t="s">
        <v>19</v>
      </c>
      <c r="N348" s="214" t="s">
        <v>46</v>
      </c>
      <c r="O348" s="85"/>
      <c r="P348" s="215">
        <f>O348*H348</f>
        <v>0</v>
      </c>
      <c r="Q348" s="215">
        <v>0</v>
      </c>
      <c r="R348" s="215">
        <f>Q348*H348</f>
        <v>0</v>
      </c>
      <c r="S348" s="215">
        <v>0</v>
      </c>
      <c r="T348" s="216">
        <f>S348*H348</f>
        <v>0</v>
      </c>
      <c r="U348" s="39"/>
      <c r="V348" s="39"/>
      <c r="W348" s="39"/>
      <c r="X348" s="39"/>
      <c r="Y348" s="39"/>
      <c r="Z348" s="39"/>
      <c r="AA348" s="39"/>
      <c r="AB348" s="39"/>
      <c r="AC348" s="39"/>
      <c r="AD348" s="39"/>
      <c r="AE348" s="39"/>
      <c r="AR348" s="217" t="s">
        <v>251</v>
      </c>
      <c r="AT348" s="217" t="s">
        <v>138</v>
      </c>
      <c r="AU348" s="217" t="s">
        <v>85</v>
      </c>
      <c r="AY348" s="18" t="s">
        <v>135</v>
      </c>
      <c r="BE348" s="218">
        <f>IF(N348="základní",J348,0)</f>
        <v>0</v>
      </c>
      <c r="BF348" s="218">
        <f>IF(N348="snížená",J348,0)</f>
        <v>0</v>
      </c>
      <c r="BG348" s="218">
        <f>IF(N348="zákl. přenesená",J348,0)</f>
        <v>0</v>
      </c>
      <c r="BH348" s="218">
        <f>IF(N348="sníž. přenesená",J348,0)</f>
        <v>0</v>
      </c>
      <c r="BI348" s="218">
        <f>IF(N348="nulová",J348,0)</f>
        <v>0</v>
      </c>
      <c r="BJ348" s="18" t="s">
        <v>83</v>
      </c>
      <c r="BK348" s="218">
        <f>ROUND(I348*H348,2)</f>
        <v>0</v>
      </c>
      <c r="BL348" s="18" t="s">
        <v>251</v>
      </c>
      <c r="BM348" s="217" t="s">
        <v>724</v>
      </c>
    </row>
    <row r="349" s="2" customFormat="1">
      <c r="A349" s="39"/>
      <c r="B349" s="40"/>
      <c r="C349" s="41"/>
      <c r="D349" s="219" t="s">
        <v>145</v>
      </c>
      <c r="E349" s="41"/>
      <c r="F349" s="220" t="s">
        <v>725</v>
      </c>
      <c r="G349" s="41"/>
      <c r="H349" s="41"/>
      <c r="I349" s="221"/>
      <c r="J349" s="41"/>
      <c r="K349" s="41"/>
      <c r="L349" s="45"/>
      <c r="M349" s="222"/>
      <c r="N349" s="223"/>
      <c r="O349" s="85"/>
      <c r="P349" s="85"/>
      <c r="Q349" s="85"/>
      <c r="R349" s="85"/>
      <c r="S349" s="85"/>
      <c r="T349" s="86"/>
      <c r="U349" s="39"/>
      <c r="V349" s="39"/>
      <c r="W349" s="39"/>
      <c r="X349" s="39"/>
      <c r="Y349" s="39"/>
      <c r="Z349" s="39"/>
      <c r="AA349" s="39"/>
      <c r="AB349" s="39"/>
      <c r="AC349" s="39"/>
      <c r="AD349" s="39"/>
      <c r="AE349" s="39"/>
      <c r="AT349" s="18" t="s">
        <v>145</v>
      </c>
      <c r="AU349" s="18" t="s">
        <v>85</v>
      </c>
    </row>
    <row r="350" s="12" customFormat="1" ht="22.8" customHeight="1">
      <c r="A350" s="12"/>
      <c r="B350" s="190"/>
      <c r="C350" s="191"/>
      <c r="D350" s="192" t="s">
        <v>74</v>
      </c>
      <c r="E350" s="204" t="s">
        <v>313</v>
      </c>
      <c r="F350" s="204" t="s">
        <v>314</v>
      </c>
      <c r="G350" s="191"/>
      <c r="H350" s="191"/>
      <c r="I350" s="194"/>
      <c r="J350" s="205">
        <f>BK350</f>
        <v>0</v>
      </c>
      <c r="K350" s="191"/>
      <c r="L350" s="196"/>
      <c r="M350" s="197"/>
      <c r="N350" s="198"/>
      <c r="O350" s="198"/>
      <c r="P350" s="199">
        <f>SUM(P351:P405)</f>
        <v>0</v>
      </c>
      <c r="Q350" s="198"/>
      <c r="R350" s="199">
        <f>SUM(R351:R405)</f>
        <v>7.4692986000000001</v>
      </c>
      <c r="S350" s="198"/>
      <c r="T350" s="200">
        <f>SUM(T351:T405)</f>
        <v>0</v>
      </c>
      <c r="U350" s="12"/>
      <c r="V350" s="12"/>
      <c r="W350" s="12"/>
      <c r="X350" s="12"/>
      <c r="Y350" s="12"/>
      <c r="Z350" s="12"/>
      <c r="AA350" s="12"/>
      <c r="AB350" s="12"/>
      <c r="AC350" s="12"/>
      <c r="AD350" s="12"/>
      <c r="AE350" s="12"/>
      <c r="AR350" s="201" t="s">
        <v>85</v>
      </c>
      <c r="AT350" s="202" t="s">
        <v>74</v>
      </c>
      <c r="AU350" s="202" t="s">
        <v>83</v>
      </c>
      <c r="AY350" s="201" t="s">
        <v>135</v>
      </c>
      <c r="BK350" s="203">
        <f>SUM(BK351:BK405)</f>
        <v>0</v>
      </c>
    </row>
    <row r="351" s="2" customFormat="1" ht="24.15" customHeight="1">
      <c r="A351" s="39"/>
      <c r="B351" s="40"/>
      <c r="C351" s="206" t="s">
        <v>726</v>
      </c>
      <c r="D351" s="206" t="s">
        <v>138</v>
      </c>
      <c r="E351" s="207" t="s">
        <v>727</v>
      </c>
      <c r="F351" s="208" t="s">
        <v>728</v>
      </c>
      <c r="G351" s="209" t="s">
        <v>141</v>
      </c>
      <c r="H351" s="210">
        <v>30.324000000000002</v>
      </c>
      <c r="I351" s="211"/>
      <c r="J351" s="212">
        <f>ROUND(I351*H351,2)</f>
        <v>0</v>
      </c>
      <c r="K351" s="208" t="s">
        <v>142</v>
      </c>
      <c r="L351" s="45"/>
      <c r="M351" s="213" t="s">
        <v>19</v>
      </c>
      <c r="N351" s="214" t="s">
        <v>46</v>
      </c>
      <c r="O351" s="85"/>
      <c r="P351" s="215">
        <f>O351*H351</f>
        <v>0</v>
      </c>
      <c r="Q351" s="215">
        <v>0.045699999999999998</v>
      </c>
      <c r="R351" s="215">
        <f>Q351*H351</f>
        <v>1.3858067999999999</v>
      </c>
      <c r="S351" s="215">
        <v>0</v>
      </c>
      <c r="T351" s="216">
        <f>S351*H351</f>
        <v>0</v>
      </c>
      <c r="U351" s="39"/>
      <c r="V351" s="39"/>
      <c r="W351" s="39"/>
      <c r="X351" s="39"/>
      <c r="Y351" s="39"/>
      <c r="Z351" s="39"/>
      <c r="AA351" s="39"/>
      <c r="AB351" s="39"/>
      <c r="AC351" s="39"/>
      <c r="AD351" s="39"/>
      <c r="AE351" s="39"/>
      <c r="AR351" s="217" t="s">
        <v>251</v>
      </c>
      <c r="AT351" s="217" t="s">
        <v>138</v>
      </c>
      <c r="AU351" s="217" t="s">
        <v>85</v>
      </c>
      <c r="AY351" s="18" t="s">
        <v>135</v>
      </c>
      <c r="BE351" s="218">
        <f>IF(N351="základní",J351,0)</f>
        <v>0</v>
      </c>
      <c r="BF351" s="218">
        <f>IF(N351="snížená",J351,0)</f>
        <v>0</v>
      </c>
      <c r="BG351" s="218">
        <f>IF(N351="zákl. přenesená",J351,0)</f>
        <v>0</v>
      </c>
      <c r="BH351" s="218">
        <f>IF(N351="sníž. přenesená",J351,0)</f>
        <v>0</v>
      </c>
      <c r="BI351" s="218">
        <f>IF(N351="nulová",J351,0)</f>
        <v>0</v>
      </c>
      <c r="BJ351" s="18" t="s">
        <v>83</v>
      </c>
      <c r="BK351" s="218">
        <f>ROUND(I351*H351,2)</f>
        <v>0</v>
      </c>
      <c r="BL351" s="18" t="s">
        <v>251</v>
      </c>
      <c r="BM351" s="217" t="s">
        <v>729</v>
      </c>
    </row>
    <row r="352" s="2" customFormat="1">
      <c r="A352" s="39"/>
      <c r="B352" s="40"/>
      <c r="C352" s="41"/>
      <c r="D352" s="219" t="s">
        <v>145</v>
      </c>
      <c r="E352" s="41"/>
      <c r="F352" s="220" t="s">
        <v>730</v>
      </c>
      <c r="G352" s="41"/>
      <c r="H352" s="41"/>
      <c r="I352" s="221"/>
      <c r="J352" s="41"/>
      <c r="K352" s="41"/>
      <c r="L352" s="45"/>
      <c r="M352" s="222"/>
      <c r="N352" s="223"/>
      <c r="O352" s="85"/>
      <c r="P352" s="85"/>
      <c r="Q352" s="85"/>
      <c r="R352" s="85"/>
      <c r="S352" s="85"/>
      <c r="T352" s="86"/>
      <c r="U352" s="39"/>
      <c r="V352" s="39"/>
      <c r="W352" s="39"/>
      <c r="X352" s="39"/>
      <c r="Y352" s="39"/>
      <c r="Z352" s="39"/>
      <c r="AA352" s="39"/>
      <c r="AB352" s="39"/>
      <c r="AC352" s="39"/>
      <c r="AD352" s="39"/>
      <c r="AE352" s="39"/>
      <c r="AT352" s="18" t="s">
        <v>145</v>
      </c>
      <c r="AU352" s="18" t="s">
        <v>85</v>
      </c>
    </row>
    <row r="353" s="13" customFormat="1">
      <c r="A353" s="13"/>
      <c r="B353" s="224"/>
      <c r="C353" s="225"/>
      <c r="D353" s="219" t="s">
        <v>147</v>
      </c>
      <c r="E353" s="226" t="s">
        <v>19</v>
      </c>
      <c r="F353" s="227" t="s">
        <v>731</v>
      </c>
      <c r="G353" s="225"/>
      <c r="H353" s="226" t="s">
        <v>19</v>
      </c>
      <c r="I353" s="228"/>
      <c r="J353" s="225"/>
      <c r="K353" s="225"/>
      <c r="L353" s="229"/>
      <c r="M353" s="230"/>
      <c r="N353" s="231"/>
      <c r="O353" s="231"/>
      <c r="P353" s="231"/>
      <c r="Q353" s="231"/>
      <c r="R353" s="231"/>
      <c r="S353" s="231"/>
      <c r="T353" s="232"/>
      <c r="U353" s="13"/>
      <c r="V353" s="13"/>
      <c r="W353" s="13"/>
      <c r="X353" s="13"/>
      <c r="Y353" s="13"/>
      <c r="Z353" s="13"/>
      <c r="AA353" s="13"/>
      <c r="AB353" s="13"/>
      <c r="AC353" s="13"/>
      <c r="AD353" s="13"/>
      <c r="AE353" s="13"/>
      <c r="AT353" s="233" t="s">
        <v>147</v>
      </c>
      <c r="AU353" s="233" t="s">
        <v>85</v>
      </c>
      <c r="AV353" s="13" t="s">
        <v>83</v>
      </c>
      <c r="AW353" s="13" t="s">
        <v>37</v>
      </c>
      <c r="AX353" s="13" t="s">
        <v>75</v>
      </c>
      <c r="AY353" s="233" t="s">
        <v>135</v>
      </c>
    </row>
    <row r="354" s="14" customFormat="1">
      <c r="A354" s="14"/>
      <c r="B354" s="234"/>
      <c r="C354" s="235"/>
      <c r="D354" s="219" t="s">
        <v>147</v>
      </c>
      <c r="E354" s="236" t="s">
        <v>19</v>
      </c>
      <c r="F354" s="237" t="s">
        <v>732</v>
      </c>
      <c r="G354" s="235"/>
      <c r="H354" s="238">
        <v>17.100000000000001</v>
      </c>
      <c r="I354" s="239"/>
      <c r="J354" s="235"/>
      <c r="K354" s="235"/>
      <c r="L354" s="240"/>
      <c r="M354" s="241"/>
      <c r="N354" s="242"/>
      <c r="O354" s="242"/>
      <c r="P354" s="242"/>
      <c r="Q354" s="242"/>
      <c r="R354" s="242"/>
      <c r="S354" s="242"/>
      <c r="T354" s="243"/>
      <c r="U354" s="14"/>
      <c r="V354" s="14"/>
      <c r="W354" s="14"/>
      <c r="X354" s="14"/>
      <c r="Y354" s="14"/>
      <c r="Z354" s="14"/>
      <c r="AA354" s="14"/>
      <c r="AB354" s="14"/>
      <c r="AC354" s="14"/>
      <c r="AD354" s="14"/>
      <c r="AE354" s="14"/>
      <c r="AT354" s="244" t="s">
        <v>147</v>
      </c>
      <c r="AU354" s="244" t="s">
        <v>85</v>
      </c>
      <c r="AV354" s="14" t="s">
        <v>85</v>
      </c>
      <c r="AW354" s="14" t="s">
        <v>37</v>
      </c>
      <c r="AX354" s="14" t="s">
        <v>75</v>
      </c>
      <c r="AY354" s="244" t="s">
        <v>135</v>
      </c>
    </row>
    <row r="355" s="14" customFormat="1">
      <c r="A355" s="14"/>
      <c r="B355" s="234"/>
      <c r="C355" s="235"/>
      <c r="D355" s="219" t="s">
        <v>147</v>
      </c>
      <c r="E355" s="236" t="s">
        <v>19</v>
      </c>
      <c r="F355" s="237" t="s">
        <v>733</v>
      </c>
      <c r="G355" s="235"/>
      <c r="H355" s="238">
        <v>13.224</v>
      </c>
      <c r="I355" s="239"/>
      <c r="J355" s="235"/>
      <c r="K355" s="235"/>
      <c r="L355" s="240"/>
      <c r="M355" s="241"/>
      <c r="N355" s="242"/>
      <c r="O355" s="242"/>
      <c r="P355" s="242"/>
      <c r="Q355" s="242"/>
      <c r="R355" s="242"/>
      <c r="S355" s="242"/>
      <c r="T355" s="243"/>
      <c r="U355" s="14"/>
      <c r="V355" s="14"/>
      <c r="W355" s="14"/>
      <c r="X355" s="14"/>
      <c r="Y355" s="14"/>
      <c r="Z355" s="14"/>
      <c r="AA355" s="14"/>
      <c r="AB355" s="14"/>
      <c r="AC355" s="14"/>
      <c r="AD355" s="14"/>
      <c r="AE355" s="14"/>
      <c r="AT355" s="244" t="s">
        <v>147</v>
      </c>
      <c r="AU355" s="244" t="s">
        <v>85</v>
      </c>
      <c r="AV355" s="14" t="s">
        <v>85</v>
      </c>
      <c r="AW355" s="14" t="s">
        <v>37</v>
      </c>
      <c r="AX355" s="14" t="s">
        <v>75</v>
      </c>
      <c r="AY355" s="244" t="s">
        <v>135</v>
      </c>
    </row>
    <row r="356" s="15" customFormat="1">
      <c r="A356" s="15"/>
      <c r="B356" s="245"/>
      <c r="C356" s="246"/>
      <c r="D356" s="219" t="s">
        <v>147</v>
      </c>
      <c r="E356" s="247" t="s">
        <v>19</v>
      </c>
      <c r="F356" s="248" t="s">
        <v>153</v>
      </c>
      <c r="G356" s="246"/>
      <c r="H356" s="249">
        <v>30.324000000000002</v>
      </c>
      <c r="I356" s="250"/>
      <c r="J356" s="246"/>
      <c r="K356" s="246"/>
      <c r="L356" s="251"/>
      <c r="M356" s="252"/>
      <c r="N356" s="253"/>
      <c r="O356" s="253"/>
      <c r="P356" s="253"/>
      <c r="Q356" s="253"/>
      <c r="R356" s="253"/>
      <c r="S356" s="253"/>
      <c r="T356" s="254"/>
      <c r="U356" s="15"/>
      <c r="V356" s="15"/>
      <c r="W356" s="15"/>
      <c r="X356" s="15"/>
      <c r="Y356" s="15"/>
      <c r="Z356" s="15"/>
      <c r="AA356" s="15"/>
      <c r="AB356" s="15"/>
      <c r="AC356" s="15"/>
      <c r="AD356" s="15"/>
      <c r="AE356" s="15"/>
      <c r="AT356" s="255" t="s">
        <v>147</v>
      </c>
      <c r="AU356" s="255" t="s">
        <v>85</v>
      </c>
      <c r="AV356" s="15" t="s">
        <v>143</v>
      </c>
      <c r="AW356" s="15" t="s">
        <v>37</v>
      </c>
      <c r="AX356" s="15" t="s">
        <v>83</v>
      </c>
      <c r="AY356" s="255" t="s">
        <v>135</v>
      </c>
    </row>
    <row r="357" s="2" customFormat="1" ht="24.15" customHeight="1">
      <c r="A357" s="39"/>
      <c r="B357" s="40"/>
      <c r="C357" s="206" t="s">
        <v>734</v>
      </c>
      <c r="D357" s="206" t="s">
        <v>138</v>
      </c>
      <c r="E357" s="207" t="s">
        <v>735</v>
      </c>
      <c r="F357" s="208" t="s">
        <v>736</v>
      </c>
      <c r="G357" s="209" t="s">
        <v>141</v>
      </c>
      <c r="H357" s="210">
        <v>230.02799999999999</v>
      </c>
      <c r="I357" s="211"/>
      <c r="J357" s="212">
        <f>ROUND(I357*H357,2)</f>
        <v>0</v>
      </c>
      <c r="K357" s="208" t="s">
        <v>142</v>
      </c>
      <c r="L357" s="45"/>
      <c r="M357" s="213" t="s">
        <v>19</v>
      </c>
      <c r="N357" s="214" t="s">
        <v>46</v>
      </c>
      <c r="O357" s="85"/>
      <c r="P357" s="215">
        <f>O357*H357</f>
        <v>0</v>
      </c>
      <c r="Q357" s="215">
        <v>0.00020000000000000001</v>
      </c>
      <c r="R357" s="215">
        <f>Q357*H357</f>
        <v>0.046005600000000001</v>
      </c>
      <c r="S357" s="215">
        <v>0</v>
      </c>
      <c r="T357" s="216">
        <f>S357*H357</f>
        <v>0</v>
      </c>
      <c r="U357" s="39"/>
      <c r="V357" s="39"/>
      <c r="W357" s="39"/>
      <c r="X357" s="39"/>
      <c r="Y357" s="39"/>
      <c r="Z357" s="39"/>
      <c r="AA357" s="39"/>
      <c r="AB357" s="39"/>
      <c r="AC357" s="39"/>
      <c r="AD357" s="39"/>
      <c r="AE357" s="39"/>
      <c r="AR357" s="217" t="s">
        <v>251</v>
      </c>
      <c r="AT357" s="217" t="s">
        <v>138</v>
      </c>
      <c r="AU357" s="217" t="s">
        <v>85</v>
      </c>
      <c r="AY357" s="18" t="s">
        <v>135</v>
      </c>
      <c r="BE357" s="218">
        <f>IF(N357="základní",J357,0)</f>
        <v>0</v>
      </c>
      <c r="BF357" s="218">
        <f>IF(N357="snížená",J357,0)</f>
        <v>0</v>
      </c>
      <c r="BG357" s="218">
        <f>IF(N357="zákl. přenesená",J357,0)</f>
        <v>0</v>
      </c>
      <c r="BH357" s="218">
        <f>IF(N357="sníž. přenesená",J357,0)</f>
        <v>0</v>
      </c>
      <c r="BI357" s="218">
        <f>IF(N357="nulová",J357,0)</f>
        <v>0</v>
      </c>
      <c r="BJ357" s="18" t="s">
        <v>83</v>
      </c>
      <c r="BK357" s="218">
        <f>ROUND(I357*H357,2)</f>
        <v>0</v>
      </c>
      <c r="BL357" s="18" t="s">
        <v>251</v>
      </c>
      <c r="BM357" s="217" t="s">
        <v>737</v>
      </c>
    </row>
    <row r="358" s="2" customFormat="1">
      <c r="A358" s="39"/>
      <c r="B358" s="40"/>
      <c r="C358" s="41"/>
      <c r="D358" s="219" t="s">
        <v>145</v>
      </c>
      <c r="E358" s="41"/>
      <c r="F358" s="220" t="s">
        <v>730</v>
      </c>
      <c r="G358" s="41"/>
      <c r="H358" s="41"/>
      <c r="I358" s="221"/>
      <c r="J358" s="41"/>
      <c r="K358" s="41"/>
      <c r="L358" s="45"/>
      <c r="M358" s="222"/>
      <c r="N358" s="223"/>
      <c r="O358" s="85"/>
      <c r="P358" s="85"/>
      <c r="Q358" s="85"/>
      <c r="R358" s="85"/>
      <c r="S358" s="85"/>
      <c r="T358" s="86"/>
      <c r="U358" s="39"/>
      <c r="V358" s="39"/>
      <c r="W358" s="39"/>
      <c r="X358" s="39"/>
      <c r="Y358" s="39"/>
      <c r="Z358" s="39"/>
      <c r="AA358" s="39"/>
      <c r="AB358" s="39"/>
      <c r="AC358" s="39"/>
      <c r="AD358" s="39"/>
      <c r="AE358" s="39"/>
      <c r="AT358" s="18" t="s">
        <v>145</v>
      </c>
      <c r="AU358" s="18" t="s">
        <v>85</v>
      </c>
    </row>
    <row r="359" s="14" customFormat="1">
      <c r="A359" s="14"/>
      <c r="B359" s="234"/>
      <c r="C359" s="235"/>
      <c r="D359" s="219" t="s">
        <v>147</v>
      </c>
      <c r="E359" s="236" t="s">
        <v>19</v>
      </c>
      <c r="F359" s="237" t="s">
        <v>738</v>
      </c>
      <c r="G359" s="235"/>
      <c r="H359" s="238">
        <v>230.02799999999999</v>
      </c>
      <c r="I359" s="239"/>
      <c r="J359" s="235"/>
      <c r="K359" s="235"/>
      <c r="L359" s="240"/>
      <c r="M359" s="241"/>
      <c r="N359" s="242"/>
      <c r="O359" s="242"/>
      <c r="P359" s="242"/>
      <c r="Q359" s="242"/>
      <c r="R359" s="242"/>
      <c r="S359" s="242"/>
      <c r="T359" s="243"/>
      <c r="U359" s="14"/>
      <c r="V359" s="14"/>
      <c r="W359" s="14"/>
      <c r="X359" s="14"/>
      <c r="Y359" s="14"/>
      <c r="Z359" s="14"/>
      <c r="AA359" s="14"/>
      <c r="AB359" s="14"/>
      <c r="AC359" s="14"/>
      <c r="AD359" s="14"/>
      <c r="AE359" s="14"/>
      <c r="AT359" s="244" t="s">
        <v>147</v>
      </c>
      <c r="AU359" s="244" t="s">
        <v>85</v>
      </c>
      <c r="AV359" s="14" t="s">
        <v>85</v>
      </c>
      <c r="AW359" s="14" t="s">
        <v>37</v>
      </c>
      <c r="AX359" s="14" t="s">
        <v>83</v>
      </c>
      <c r="AY359" s="244" t="s">
        <v>135</v>
      </c>
    </row>
    <row r="360" s="2" customFormat="1" ht="24.15" customHeight="1">
      <c r="A360" s="39"/>
      <c r="B360" s="40"/>
      <c r="C360" s="206" t="s">
        <v>739</v>
      </c>
      <c r="D360" s="206" t="s">
        <v>138</v>
      </c>
      <c r="E360" s="207" t="s">
        <v>740</v>
      </c>
      <c r="F360" s="208" t="s">
        <v>741</v>
      </c>
      <c r="G360" s="209" t="s">
        <v>222</v>
      </c>
      <c r="H360" s="210">
        <v>6</v>
      </c>
      <c r="I360" s="211"/>
      <c r="J360" s="212">
        <f>ROUND(I360*H360,2)</f>
        <v>0</v>
      </c>
      <c r="K360" s="208" t="s">
        <v>142</v>
      </c>
      <c r="L360" s="45"/>
      <c r="M360" s="213" t="s">
        <v>19</v>
      </c>
      <c r="N360" s="214" t="s">
        <v>46</v>
      </c>
      <c r="O360" s="85"/>
      <c r="P360" s="215">
        <f>O360*H360</f>
        <v>0</v>
      </c>
      <c r="Q360" s="215">
        <v>0.00013999999999999999</v>
      </c>
      <c r="R360" s="215">
        <f>Q360*H360</f>
        <v>0.00083999999999999993</v>
      </c>
      <c r="S360" s="215">
        <v>0</v>
      </c>
      <c r="T360" s="216">
        <f>S360*H360</f>
        <v>0</v>
      </c>
      <c r="U360" s="39"/>
      <c r="V360" s="39"/>
      <c r="W360" s="39"/>
      <c r="X360" s="39"/>
      <c r="Y360" s="39"/>
      <c r="Z360" s="39"/>
      <c r="AA360" s="39"/>
      <c r="AB360" s="39"/>
      <c r="AC360" s="39"/>
      <c r="AD360" s="39"/>
      <c r="AE360" s="39"/>
      <c r="AR360" s="217" t="s">
        <v>251</v>
      </c>
      <c r="AT360" s="217" t="s">
        <v>138</v>
      </c>
      <c r="AU360" s="217" t="s">
        <v>85</v>
      </c>
      <c r="AY360" s="18" t="s">
        <v>135</v>
      </c>
      <c r="BE360" s="218">
        <f>IF(N360="základní",J360,0)</f>
        <v>0</v>
      </c>
      <c r="BF360" s="218">
        <f>IF(N360="snížená",J360,0)</f>
        <v>0</v>
      </c>
      <c r="BG360" s="218">
        <f>IF(N360="zákl. přenesená",J360,0)</f>
        <v>0</v>
      </c>
      <c r="BH360" s="218">
        <f>IF(N360="sníž. přenesená",J360,0)</f>
        <v>0</v>
      </c>
      <c r="BI360" s="218">
        <f>IF(N360="nulová",J360,0)</f>
        <v>0</v>
      </c>
      <c r="BJ360" s="18" t="s">
        <v>83</v>
      </c>
      <c r="BK360" s="218">
        <f>ROUND(I360*H360,2)</f>
        <v>0</v>
      </c>
      <c r="BL360" s="18" t="s">
        <v>251</v>
      </c>
      <c r="BM360" s="217" t="s">
        <v>742</v>
      </c>
    </row>
    <row r="361" s="2" customFormat="1">
      <c r="A361" s="39"/>
      <c r="B361" s="40"/>
      <c r="C361" s="41"/>
      <c r="D361" s="219" t="s">
        <v>145</v>
      </c>
      <c r="E361" s="41"/>
      <c r="F361" s="220" t="s">
        <v>730</v>
      </c>
      <c r="G361" s="41"/>
      <c r="H361" s="41"/>
      <c r="I361" s="221"/>
      <c r="J361" s="41"/>
      <c r="K361" s="41"/>
      <c r="L361" s="45"/>
      <c r="M361" s="222"/>
      <c r="N361" s="223"/>
      <c r="O361" s="85"/>
      <c r="P361" s="85"/>
      <c r="Q361" s="85"/>
      <c r="R361" s="85"/>
      <c r="S361" s="85"/>
      <c r="T361" s="86"/>
      <c r="U361" s="39"/>
      <c r="V361" s="39"/>
      <c r="W361" s="39"/>
      <c r="X361" s="39"/>
      <c r="Y361" s="39"/>
      <c r="Z361" s="39"/>
      <c r="AA361" s="39"/>
      <c r="AB361" s="39"/>
      <c r="AC361" s="39"/>
      <c r="AD361" s="39"/>
      <c r="AE361" s="39"/>
      <c r="AT361" s="18" t="s">
        <v>145</v>
      </c>
      <c r="AU361" s="18" t="s">
        <v>85</v>
      </c>
    </row>
    <row r="362" s="14" customFormat="1">
      <c r="A362" s="14"/>
      <c r="B362" s="234"/>
      <c r="C362" s="235"/>
      <c r="D362" s="219" t="s">
        <v>147</v>
      </c>
      <c r="E362" s="236" t="s">
        <v>19</v>
      </c>
      <c r="F362" s="237" t="s">
        <v>743</v>
      </c>
      <c r="G362" s="235"/>
      <c r="H362" s="238">
        <v>6</v>
      </c>
      <c r="I362" s="239"/>
      <c r="J362" s="235"/>
      <c r="K362" s="235"/>
      <c r="L362" s="240"/>
      <c r="M362" s="241"/>
      <c r="N362" s="242"/>
      <c r="O362" s="242"/>
      <c r="P362" s="242"/>
      <c r="Q362" s="242"/>
      <c r="R362" s="242"/>
      <c r="S362" s="242"/>
      <c r="T362" s="243"/>
      <c r="U362" s="14"/>
      <c r="V362" s="14"/>
      <c r="W362" s="14"/>
      <c r="X362" s="14"/>
      <c r="Y362" s="14"/>
      <c r="Z362" s="14"/>
      <c r="AA362" s="14"/>
      <c r="AB362" s="14"/>
      <c r="AC362" s="14"/>
      <c r="AD362" s="14"/>
      <c r="AE362" s="14"/>
      <c r="AT362" s="244" t="s">
        <v>147</v>
      </c>
      <c r="AU362" s="244" t="s">
        <v>85</v>
      </c>
      <c r="AV362" s="14" t="s">
        <v>85</v>
      </c>
      <c r="AW362" s="14" t="s">
        <v>37</v>
      </c>
      <c r="AX362" s="14" t="s">
        <v>83</v>
      </c>
      <c r="AY362" s="244" t="s">
        <v>135</v>
      </c>
    </row>
    <row r="363" s="2" customFormat="1" ht="37.8" customHeight="1">
      <c r="A363" s="39"/>
      <c r="B363" s="40"/>
      <c r="C363" s="206" t="s">
        <v>744</v>
      </c>
      <c r="D363" s="206" t="s">
        <v>138</v>
      </c>
      <c r="E363" s="207" t="s">
        <v>745</v>
      </c>
      <c r="F363" s="208" t="s">
        <v>746</v>
      </c>
      <c r="G363" s="209" t="s">
        <v>141</v>
      </c>
      <c r="H363" s="210">
        <v>34.200000000000003</v>
      </c>
      <c r="I363" s="211"/>
      <c r="J363" s="212">
        <f>ROUND(I363*H363,2)</f>
        <v>0</v>
      </c>
      <c r="K363" s="208" t="s">
        <v>142</v>
      </c>
      <c r="L363" s="45"/>
      <c r="M363" s="213" t="s">
        <v>19</v>
      </c>
      <c r="N363" s="214" t="s">
        <v>46</v>
      </c>
      <c r="O363" s="85"/>
      <c r="P363" s="215">
        <f>O363*H363</f>
        <v>0</v>
      </c>
      <c r="Q363" s="215">
        <v>0.047699999999999999</v>
      </c>
      <c r="R363" s="215">
        <f>Q363*H363</f>
        <v>1.63134</v>
      </c>
      <c r="S363" s="215">
        <v>0</v>
      </c>
      <c r="T363" s="216">
        <f>S363*H363</f>
        <v>0</v>
      </c>
      <c r="U363" s="39"/>
      <c r="V363" s="39"/>
      <c r="W363" s="39"/>
      <c r="X363" s="39"/>
      <c r="Y363" s="39"/>
      <c r="Z363" s="39"/>
      <c r="AA363" s="39"/>
      <c r="AB363" s="39"/>
      <c r="AC363" s="39"/>
      <c r="AD363" s="39"/>
      <c r="AE363" s="39"/>
      <c r="AR363" s="217" t="s">
        <v>251</v>
      </c>
      <c r="AT363" s="217" t="s">
        <v>138</v>
      </c>
      <c r="AU363" s="217" t="s">
        <v>85</v>
      </c>
      <c r="AY363" s="18" t="s">
        <v>135</v>
      </c>
      <c r="BE363" s="218">
        <f>IF(N363="základní",J363,0)</f>
        <v>0</v>
      </c>
      <c r="BF363" s="218">
        <f>IF(N363="snížená",J363,0)</f>
        <v>0</v>
      </c>
      <c r="BG363" s="218">
        <f>IF(N363="zákl. přenesená",J363,0)</f>
        <v>0</v>
      </c>
      <c r="BH363" s="218">
        <f>IF(N363="sníž. přenesená",J363,0)</f>
        <v>0</v>
      </c>
      <c r="BI363" s="218">
        <f>IF(N363="nulová",J363,0)</f>
        <v>0</v>
      </c>
      <c r="BJ363" s="18" t="s">
        <v>83</v>
      </c>
      <c r="BK363" s="218">
        <f>ROUND(I363*H363,2)</f>
        <v>0</v>
      </c>
      <c r="BL363" s="18" t="s">
        <v>251</v>
      </c>
      <c r="BM363" s="217" t="s">
        <v>747</v>
      </c>
    </row>
    <row r="364" s="2" customFormat="1">
      <c r="A364" s="39"/>
      <c r="B364" s="40"/>
      <c r="C364" s="41"/>
      <c r="D364" s="219" t="s">
        <v>145</v>
      </c>
      <c r="E364" s="41"/>
      <c r="F364" s="220" t="s">
        <v>748</v>
      </c>
      <c r="G364" s="41"/>
      <c r="H364" s="41"/>
      <c r="I364" s="221"/>
      <c r="J364" s="41"/>
      <c r="K364" s="41"/>
      <c r="L364" s="45"/>
      <c r="M364" s="222"/>
      <c r="N364" s="223"/>
      <c r="O364" s="85"/>
      <c r="P364" s="85"/>
      <c r="Q364" s="85"/>
      <c r="R364" s="85"/>
      <c r="S364" s="85"/>
      <c r="T364" s="86"/>
      <c r="U364" s="39"/>
      <c r="V364" s="39"/>
      <c r="W364" s="39"/>
      <c r="X364" s="39"/>
      <c r="Y364" s="39"/>
      <c r="Z364" s="39"/>
      <c r="AA364" s="39"/>
      <c r="AB364" s="39"/>
      <c r="AC364" s="39"/>
      <c r="AD364" s="39"/>
      <c r="AE364" s="39"/>
      <c r="AT364" s="18" t="s">
        <v>145</v>
      </c>
      <c r="AU364" s="18" t="s">
        <v>85</v>
      </c>
    </row>
    <row r="365" s="14" customFormat="1">
      <c r="A365" s="14"/>
      <c r="B365" s="234"/>
      <c r="C365" s="235"/>
      <c r="D365" s="219" t="s">
        <v>147</v>
      </c>
      <c r="E365" s="236" t="s">
        <v>19</v>
      </c>
      <c r="F365" s="237" t="s">
        <v>749</v>
      </c>
      <c r="G365" s="235"/>
      <c r="H365" s="238">
        <v>34.200000000000003</v>
      </c>
      <c r="I365" s="239"/>
      <c r="J365" s="235"/>
      <c r="K365" s="235"/>
      <c r="L365" s="240"/>
      <c r="M365" s="241"/>
      <c r="N365" s="242"/>
      <c r="O365" s="242"/>
      <c r="P365" s="242"/>
      <c r="Q365" s="242"/>
      <c r="R365" s="242"/>
      <c r="S365" s="242"/>
      <c r="T365" s="243"/>
      <c r="U365" s="14"/>
      <c r="V365" s="14"/>
      <c r="W365" s="14"/>
      <c r="X365" s="14"/>
      <c r="Y365" s="14"/>
      <c r="Z365" s="14"/>
      <c r="AA365" s="14"/>
      <c r="AB365" s="14"/>
      <c r="AC365" s="14"/>
      <c r="AD365" s="14"/>
      <c r="AE365" s="14"/>
      <c r="AT365" s="244" t="s">
        <v>147</v>
      </c>
      <c r="AU365" s="244" t="s">
        <v>85</v>
      </c>
      <c r="AV365" s="14" t="s">
        <v>85</v>
      </c>
      <c r="AW365" s="14" t="s">
        <v>37</v>
      </c>
      <c r="AX365" s="14" t="s">
        <v>83</v>
      </c>
      <c r="AY365" s="244" t="s">
        <v>135</v>
      </c>
    </row>
    <row r="366" s="2" customFormat="1" ht="24.15" customHeight="1">
      <c r="A366" s="39"/>
      <c r="B366" s="40"/>
      <c r="C366" s="206" t="s">
        <v>750</v>
      </c>
      <c r="D366" s="206" t="s">
        <v>138</v>
      </c>
      <c r="E366" s="207" t="s">
        <v>751</v>
      </c>
      <c r="F366" s="208" t="s">
        <v>752</v>
      </c>
      <c r="G366" s="209" t="s">
        <v>141</v>
      </c>
      <c r="H366" s="210">
        <v>14.699999999999999</v>
      </c>
      <c r="I366" s="211"/>
      <c r="J366" s="212">
        <f>ROUND(I366*H366,2)</f>
        <v>0</v>
      </c>
      <c r="K366" s="208" t="s">
        <v>142</v>
      </c>
      <c r="L366" s="45"/>
      <c r="M366" s="213" t="s">
        <v>19</v>
      </c>
      <c r="N366" s="214" t="s">
        <v>46</v>
      </c>
      <c r="O366" s="85"/>
      <c r="P366" s="215">
        <f>O366*H366</f>
        <v>0</v>
      </c>
      <c r="Q366" s="215">
        <v>0.00107</v>
      </c>
      <c r="R366" s="215">
        <f>Q366*H366</f>
        <v>0.015729</v>
      </c>
      <c r="S366" s="215">
        <v>0</v>
      </c>
      <c r="T366" s="216">
        <f>S366*H366</f>
        <v>0</v>
      </c>
      <c r="U366" s="39"/>
      <c r="V366" s="39"/>
      <c r="W366" s="39"/>
      <c r="X366" s="39"/>
      <c r="Y366" s="39"/>
      <c r="Z366" s="39"/>
      <c r="AA366" s="39"/>
      <c r="AB366" s="39"/>
      <c r="AC366" s="39"/>
      <c r="AD366" s="39"/>
      <c r="AE366" s="39"/>
      <c r="AR366" s="217" t="s">
        <v>251</v>
      </c>
      <c r="AT366" s="217" t="s">
        <v>138</v>
      </c>
      <c r="AU366" s="217" t="s">
        <v>85</v>
      </c>
      <c r="AY366" s="18" t="s">
        <v>135</v>
      </c>
      <c r="BE366" s="218">
        <f>IF(N366="základní",J366,0)</f>
        <v>0</v>
      </c>
      <c r="BF366" s="218">
        <f>IF(N366="snížená",J366,0)</f>
        <v>0</v>
      </c>
      <c r="BG366" s="218">
        <f>IF(N366="zákl. přenesená",J366,0)</f>
        <v>0</v>
      </c>
      <c r="BH366" s="218">
        <f>IF(N366="sníž. přenesená",J366,0)</f>
        <v>0</v>
      </c>
      <c r="BI366" s="218">
        <f>IF(N366="nulová",J366,0)</f>
        <v>0</v>
      </c>
      <c r="BJ366" s="18" t="s">
        <v>83</v>
      </c>
      <c r="BK366" s="218">
        <f>ROUND(I366*H366,2)</f>
        <v>0</v>
      </c>
      <c r="BL366" s="18" t="s">
        <v>251</v>
      </c>
      <c r="BM366" s="217" t="s">
        <v>753</v>
      </c>
    </row>
    <row r="367" s="2" customFormat="1">
      <c r="A367" s="39"/>
      <c r="B367" s="40"/>
      <c r="C367" s="41"/>
      <c r="D367" s="219" t="s">
        <v>145</v>
      </c>
      <c r="E367" s="41"/>
      <c r="F367" s="220" t="s">
        <v>754</v>
      </c>
      <c r="G367" s="41"/>
      <c r="H367" s="41"/>
      <c r="I367" s="221"/>
      <c r="J367" s="41"/>
      <c r="K367" s="41"/>
      <c r="L367" s="45"/>
      <c r="M367" s="222"/>
      <c r="N367" s="223"/>
      <c r="O367" s="85"/>
      <c r="P367" s="85"/>
      <c r="Q367" s="85"/>
      <c r="R367" s="85"/>
      <c r="S367" s="85"/>
      <c r="T367" s="86"/>
      <c r="U367" s="39"/>
      <c r="V367" s="39"/>
      <c r="W367" s="39"/>
      <c r="X367" s="39"/>
      <c r="Y367" s="39"/>
      <c r="Z367" s="39"/>
      <c r="AA367" s="39"/>
      <c r="AB367" s="39"/>
      <c r="AC367" s="39"/>
      <c r="AD367" s="39"/>
      <c r="AE367" s="39"/>
      <c r="AT367" s="18" t="s">
        <v>145</v>
      </c>
      <c r="AU367" s="18" t="s">
        <v>85</v>
      </c>
    </row>
    <row r="368" s="14" customFormat="1">
      <c r="A368" s="14"/>
      <c r="B368" s="234"/>
      <c r="C368" s="235"/>
      <c r="D368" s="219" t="s">
        <v>147</v>
      </c>
      <c r="E368" s="236" t="s">
        <v>19</v>
      </c>
      <c r="F368" s="237" t="s">
        <v>755</v>
      </c>
      <c r="G368" s="235"/>
      <c r="H368" s="238">
        <v>14.699999999999999</v>
      </c>
      <c r="I368" s="239"/>
      <c r="J368" s="235"/>
      <c r="K368" s="235"/>
      <c r="L368" s="240"/>
      <c r="M368" s="241"/>
      <c r="N368" s="242"/>
      <c r="O368" s="242"/>
      <c r="P368" s="242"/>
      <c r="Q368" s="242"/>
      <c r="R368" s="242"/>
      <c r="S368" s="242"/>
      <c r="T368" s="243"/>
      <c r="U368" s="14"/>
      <c r="V368" s="14"/>
      <c r="W368" s="14"/>
      <c r="X368" s="14"/>
      <c r="Y368" s="14"/>
      <c r="Z368" s="14"/>
      <c r="AA368" s="14"/>
      <c r="AB368" s="14"/>
      <c r="AC368" s="14"/>
      <c r="AD368" s="14"/>
      <c r="AE368" s="14"/>
      <c r="AT368" s="244" t="s">
        <v>147</v>
      </c>
      <c r="AU368" s="244" t="s">
        <v>85</v>
      </c>
      <c r="AV368" s="14" t="s">
        <v>85</v>
      </c>
      <c r="AW368" s="14" t="s">
        <v>37</v>
      </c>
      <c r="AX368" s="14" t="s">
        <v>83</v>
      </c>
      <c r="AY368" s="244" t="s">
        <v>135</v>
      </c>
    </row>
    <row r="369" s="2" customFormat="1" ht="14.4" customHeight="1">
      <c r="A369" s="39"/>
      <c r="B369" s="40"/>
      <c r="C369" s="259" t="s">
        <v>756</v>
      </c>
      <c r="D369" s="259" t="s">
        <v>439</v>
      </c>
      <c r="E369" s="260" t="s">
        <v>757</v>
      </c>
      <c r="F369" s="261" t="s">
        <v>758</v>
      </c>
      <c r="G369" s="262" t="s">
        <v>222</v>
      </c>
      <c r="H369" s="263">
        <v>23.52</v>
      </c>
      <c r="I369" s="264"/>
      <c r="J369" s="265">
        <f>ROUND(I369*H369,2)</f>
        <v>0</v>
      </c>
      <c r="K369" s="261" t="s">
        <v>142</v>
      </c>
      <c r="L369" s="266"/>
      <c r="M369" s="267" t="s">
        <v>19</v>
      </c>
      <c r="N369" s="268" t="s">
        <v>46</v>
      </c>
      <c r="O369" s="85"/>
      <c r="P369" s="215">
        <f>O369*H369</f>
        <v>0</v>
      </c>
      <c r="Q369" s="215">
        <v>0.00055000000000000003</v>
      </c>
      <c r="R369" s="215">
        <f>Q369*H369</f>
        <v>0.012936000000000001</v>
      </c>
      <c r="S369" s="215">
        <v>0</v>
      </c>
      <c r="T369" s="216">
        <f>S369*H369</f>
        <v>0</v>
      </c>
      <c r="U369" s="39"/>
      <c r="V369" s="39"/>
      <c r="W369" s="39"/>
      <c r="X369" s="39"/>
      <c r="Y369" s="39"/>
      <c r="Z369" s="39"/>
      <c r="AA369" s="39"/>
      <c r="AB369" s="39"/>
      <c r="AC369" s="39"/>
      <c r="AD369" s="39"/>
      <c r="AE369" s="39"/>
      <c r="AR369" s="217" t="s">
        <v>349</v>
      </c>
      <c r="AT369" s="217" t="s">
        <v>439</v>
      </c>
      <c r="AU369" s="217" t="s">
        <v>85</v>
      </c>
      <c r="AY369" s="18" t="s">
        <v>135</v>
      </c>
      <c r="BE369" s="218">
        <f>IF(N369="základní",J369,0)</f>
        <v>0</v>
      </c>
      <c r="BF369" s="218">
        <f>IF(N369="snížená",J369,0)</f>
        <v>0</v>
      </c>
      <c r="BG369" s="218">
        <f>IF(N369="zákl. přenesená",J369,0)</f>
        <v>0</v>
      </c>
      <c r="BH369" s="218">
        <f>IF(N369="sníž. přenesená",J369,0)</f>
        <v>0</v>
      </c>
      <c r="BI369" s="218">
        <f>IF(N369="nulová",J369,0)</f>
        <v>0</v>
      </c>
      <c r="BJ369" s="18" t="s">
        <v>83</v>
      </c>
      <c r="BK369" s="218">
        <f>ROUND(I369*H369,2)</f>
        <v>0</v>
      </c>
      <c r="BL369" s="18" t="s">
        <v>251</v>
      </c>
      <c r="BM369" s="217" t="s">
        <v>759</v>
      </c>
    </row>
    <row r="370" s="13" customFormat="1">
      <c r="A370" s="13"/>
      <c r="B370" s="224"/>
      <c r="C370" s="225"/>
      <c r="D370" s="219" t="s">
        <v>147</v>
      </c>
      <c r="E370" s="226" t="s">
        <v>19</v>
      </c>
      <c r="F370" s="227" t="s">
        <v>760</v>
      </c>
      <c r="G370" s="225"/>
      <c r="H370" s="226" t="s">
        <v>19</v>
      </c>
      <c r="I370" s="228"/>
      <c r="J370" s="225"/>
      <c r="K370" s="225"/>
      <c r="L370" s="229"/>
      <c r="M370" s="230"/>
      <c r="N370" s="231"/>
      <c r="O370" s="231"/>
      <c r="P370" s="231"/>
      <c r="Q370" s="231"/>
      <c r="R370" s="231"/>
      <c r="S370" s="231"/>
      <c r="T370" s="232"/>
      <c r="U370" s="13"/>
      <c r="V370" s="13"/>
      <c r="W370" s="13"/>
      <c r="X370" s="13"/>
      <c r="Y370" s="13"/>
      <c r="Z370" s="13"/>
      <c r="AA370" s="13"/>
      <c r="AB370" s="13"/>
      <c r="AC370" s="13"/>
      <c r="AD370" s="13"/>
      <c r="AE370" s="13"/>
      <c r="AT370" s="233" t="s">
        <v>147</v>
      </c>
      <c r="AU370" s="233" t="s">
        <v>85</v>
      </c>
      <c r="AV370" s="13" t="s">
        <v>83</v>
      </c>
      <c r="AW370" s="13" t="s">
        <v>37</v>
      </c>
      <c r="AX370" s="13" t="s">
        <v>75</v>
      </c>
      <c r="AY370" s="233" t="s">
        <v>135</v>
      </c>
    </row>
    <row r="371" s="14" customFormat="1">
      <c r="A371" s="14"/>
      <c r="B371" s="234"/>
      <c r="C371" s="235"/>
      <c r="D371" s="219" t="s">
        <v>147</v>
      </c>
      <c r="E371" s="236" t="s">
        <v>19</v>
      </c>
      <c r="F371" s="237" t="s">
        <v>761</v>
      </c>
      <c r="G371" s="235"/>
      <c r="H371" s="238">
        <v>23.52</v>
      </c>
      <c r="I371" s="239"/>
      <c r="J371" s="235"/>
      <c r="K371" s="235"/>
      <c r="L371" s="240"/>
      <c r="M371" s="241"/>
      <c r="N371" s="242"/>
      <c r="O371" s="242"/>
      <c r="P371" s="242"/>
      <c r="Q371" s="242"/>
      <c r="R371" s="242"/>
      <c r="S371" s="242"/>
      <c r="T371" s="243"/>
      <c r="U371" s="14"/>
      <c r="V371" s="14"/>
      <c r="W371" s="14"/>
      <c r="X371" s="14"/>
      <c r="Y371" s="14"/>
      <c r="Z371" s="14"/>
      <c r="AA371" s="14"/>
      <c r="AB371" s="14"/>
      <c r="AC371" s="14"/>
      <c r="AD371" s="14"/>
      <c r="AE371" s="14"/>
      <c r="AT371" s="244" t="s">
        <v>147</v>
      </c>
      <c r="AU371" s="244" t="s">
        <v>85</v>
      </c>
      <c r="AV371" s="14" t="s">
        <v>85</v>
      </c>
      <c r="AW371" s="14" t="s">
        <v>37</v>
      </c>
      <c r="AX371" s="14" t="s">
        <v>83</v>
      </c>
      <c r="AY371" s="244" t="s">
        <v>135</v>
      </c>
    </row>
    <row r="372" s="2" customFormat="1" ht="14.4" customHeight="1">
      <c r="A372" s="39"/>
      <c r="B372" s="40"/>
      <c r="C372" s="259" t="s">
        <v>762</v>
      </c>
      <c r="D372" s="259" t="s">
        <v>439</v>
      </c>
      <c r="E372" s="260" t="s">
        <v>763</v>
      </c>
      <c r="F372" s="261" t="s">
        <v>764</v>
      </c>
      <c r="G372" s="262" t="s">
        <v>222</v>
      </c>
      <c r="H372" s="263">
        <v>55.859999999999999</v>
      </c>
      <c r="I372" s="264"/>
      <c r="J372" s="265">
        <f>ROUND(I372*H372,2)</f>
        <v>0</v>
      </c>
      <c r="K372" s="261" t="s">
        <v>142</v>
      </c>
      <c r="L372" s="266"/>
      <c r="M372" s="267" t="s">
        <v>19</v>
      </c>
      <c r="N372" s="268" t="s">
        <v>46</v>
      </c>
      <c r="O372" s="85"/>
      <c r="P372" s="215">
        <f>O372*H372</f>
        <v>0</v>
      </c>
      <c r="Q372" s="215">
        <v>0.00072000000000000005</v>
      </c>
      <c r="R372" s="215">
        <f>Q372*H372</f>
        <v>0.040219200000000004</v>
      </c>
      <c r="S372" s="215">
        <v>0</v>
      </c>
      <c r="T372" s="216">
        <f>S372*H372</f>
        <v>0</v>
      </c>
      <c r="U372" s="39"/>
      <c r="V372" s="39"/>
      <c r="W372" s="39"/>
      <c r="X372" s="39"/>
      <c r="Y372" s="39"/>
      <c r="Z372" s="39"/>
      <c r="AA372" s="39"/>
      <c r="AB372" s="39"/>
      <c r="AC372" s="39"/>
      <c r="AD372" s="39"/>
      <c r="AE372" s="39"/>
      <c r="AR372" s="217" t="s">
        <v>349</v>
      </c>
      <c r="AT372" s="217" t="s">
        <v>439</v>
      </c>
      <c r="AU372" s="217" t="s">
        <v>85</v>
      </c>
      <c r="AY372" s="18" t="s">
        <v>135</v>
      </c>
      <c r="BE372" s="218">
        <f>IF(N372="základní",J372,0)</f>
        <v>0</v>
      </c>
      <c r="BF372" s="218">
        <f>IF(N372="snížená",J372,0)</f>
        <v>0</v>
      </c>
      <c r="BG372" s="218">
        <f>IF(N372="zákl. přenesená",J372,0)</f>
        <v>0</v>
      </c>
      <c r="BH372" s="218">
        <f>IF(N372="sníž. přenesená",J372,0)</f>
        <v>0</v>
      </c>
      <c r="BI372" s="218">
        <f>IF(N372="nulová",J372,0)</f>
        <v>0</v>
      </c>
      <c r="BJ372" s="18" t="s">
        <v>83</v>
      </c>
      <c r="BK372" s="218">
        <f>ROUND(I372*H372,2)</f>
        <v>0</v>
      </c>
      <c r="BL372" s="18" t="s">
        <v>251</v>
      </c>
      <c r="BM372" s="217" t="s">
        <v>765</v>
      </c>
    </row>
    <row r="373" s="13" customFormat="1">
      <c r="A373" s="13"/>
      <c r="B373" s="224"/>
      <c r="C373" s="225"/>
      <c r="D373" s="219" t="s">
        <v>147</v>
      </c>
      <c r="E373" s="226" t="s">
        <v>19</v>
      </c>
      <c r="F373" s="227" t="s">
        <v>766</v>
      </c>
      <c r="G373" s="225"/>
      <c r="H373" s="226" t="s">
        <v>19</v>
      </c>
      <c r="I373" s="228"/>
      <c r="J373" s="225"/>
      <c r="K373" s="225"/>
      <c r="L373" s="229"/>
      <c r="M373" s="230"/>
      <c r="N373" s="231"/>
      <c r="O373" s="231"/>
      <c r="P373" s="231"/>
      <c r="Q373" s="231"/>
      <c r="R373" s="231"/>
      <c r="S373" s="231"/>
      <c r="T373" s="232"/>
      <c r="U373" s="13"/>
      <c r="V373" s="13"/>
      <c r="W373" s="13"/>
      <c r="X373" s="13"/>
      <c r="Y373" s="13"/>
      <c r="Z373" s="13"/>
      <c r="AA373" s="13"/>
      <c r="AB373" s="13"/>
      <c r="AC373" s="13"/>
      <c r="AD373" s="13"/>
      <c r="AE373" s="13"/>
      <c r="AT373" s="233" t="s">
        <v>147</v>
      </c>
      <c r="AU373" s="233" t="s">
        <v>85</v>
      </c>
      <c r="AV373" s="13" t="s">
        <v>83</v>
      </c>
      <c r="AW373" s="13" t="s">
        <v>37</v>
      </c>
      <c r="AX373" s="13" t="s">
        <v>75</v>
      </c>
      <c r="AY373" s="233" t="s">
        <v>135</v>
      </c>
    </row>
    <row r="374" s="14" customFormat="1">
      <c r="A374" s="14"/>
      <c r="B374" s="234"/>
      <c r="C374" s="235"/>
      <c r="D374" s="219" t="s">
        <v>147</v>
      </c>
      <c r="E374" s="236" t="s">
        <v>19</v>
      </c>
      <c r="F374" s="237" t="s">
        <v>767</v>
      </c>
      <c r="G374" s="235"/>
      <c r="H374" s="238">
        <v>55.859999999999999</v>
      </c>
      <c r="I374" s="239"/>
      <c r="J374" s="235"/>
      <c r="K374" s="235"/>
      <c r="L374" s="240"/>
      <c r="M374" s="241"/>
      <c r="N374" s="242"/>
      <c r="O374" s="242"/>
      <c r="P374" s="242"/>
      <c r="Q374" s="242"/>
      <c r="R374" s="242"/>
      <c r="S374" s="242"/>
      <c r="T374" s="243"/>
      <c r="U374" s="14"/>
      <c r="V374" s="14"/>
      <c r="W374" s="14"/>
      <c r="X374" s="14"/>
      <c r="Y374" s="14"/>
      <c r="Z374" s="14"/>
      <c r="AA374" s="14"/>
      <c r="AB374" s="14"/>
      <c r="AC374" s="14"/>
      <c r="AD374" s="14"/>
      <c r="AE374" s="14"/>
      <c r="AT374" s="244" t="s">
        <v>147</v>
      </c>
      <c r="AU374" s="244" t="s">
        <v>85</v>
      </c>
      <c r="AV374" s="14" t="s">
        <v>85</v>
      </c>
      <c r="AW374" s="14" t="s">
        <v>37</v>
      </c>
      <c r="AX374" s="14" t="s">
        <v>83</v>
      </c>
      <c r="AY374" s="244" t="s">
        <v>135</v>
      </c>
    </row>
    <row r="375" s="2" customFormat="1" ht="24.15" customHeight="1">
      <c r="A375" s="39"/>
      <c r="B375" s="40"/>
      <c r="C375" s="206" t="s">
        <v>768</v>
      </c>
      <c r="D375" s="206" t="s">
        <v>138</v>
      </c>
      <c r="E375" s="207" t="s">
        <v>769</v>
      </c>
      <c r="F375" s="208" t="s">
        <v>770</v>
      </c>
      <c r="G375" s="209" t="s">
        <v>141</v>
      </c>
      <c r="H375" s="210">
        <v>14.699999999999999</v>
      </c>
      <c r="I375" s="211"/>
      <c r="J375" s="212">
        <f>ROUND(I375*H375,2)</f>
        <v>0</v>
      </c>
      <c r="K375" s="208" t="s">
        <v>142</v>
      </c>
      <c r="L375" s="45"/>
      <c r="M375" s="213" t="s">
        <v>19</v>
      </c>
      <c r="N375" s="214" t="s">
        <v>46</v>
      </c>
      <c r="O375" s="85"/>
      <c r="P375" s="215">
        <f>O375*H375</f>
        <v>0</v>
      </c>
      <c r="Q375" s="215">
        <v>0.0012800000000000001</v>
      </c>
      <c r="R375" s="215">
        <f>Q375*H375</f>
        <v>0.018815999999999999</v>
      </c>
      <c r="S375" s="215">
        <v>0</v>
      </c>
      <c r="T375" s="216">
        <f>S375*H375</f>
        <v>0</v>
      </c>
      <c r="U375" s="39"/>
      <c r="V375" s="39"/>
      <c r="W375" s="39"/>
      <c r="X375" s="39"/>
      <c r="Y375" s="39"/>
      <c r="Z375" s="39"/>
      <c r="AA375" s="39"/>
      <c r="AB375" s="39"/>
      <c r="AC375" s="39"/>
      <c r="AD375" s="39"/>
      <c r="AE375" s="39"/>
      <c r="AR375" s="217" t="s">
        <v>251</v>
      </c>
      <c r="AT375" s="217" t="s">
        <v>138</v>
      </c>
      <c r="AU375" s="217" t="s">
        <v>85</v>
      </c>
      <c r="AY375" s="18" t="s">
        <v>135</v>
      </c>
      <c r="BE375" s="218">
        <f>IF(N375="základní",J375,0)</f>
        <v>0</v>
      </c>
      <c r="BF375" s="218">
        <f>IF(N375="snížená",J375,0)</f>
        <v>0</v>
      </c>
      <c r="BG375" s="218">
        <f>IF(N375="zákl. přenesená",J375,0)</f>
        <v>0</v>
      </c>
      <c r="BH375" s="218">
        <f>IF(N375="sníž. přenesená",J375,0)</f>
        <v>0</v>
      </c>
      <c r="BI375" s="218">
        <f>IF(N375="nulová",J375,0)</f>
        <v>0</v>
      </c>
      <c r="BJ375" s="18" t="s">
        <v>83</v>
      </c>
      <c r="BK375" s="218">
        <f>ROUND(I375*H375,2)</f>
        <v>0</v>
      </c>
      <c r="BL375" s="18" t="s">
        <v>251</v>
      </c>
      <c r="BM375" s="217" t="s">
        <v>771</v>
      </c>
    </row>
    <row r="376" s="2" customFormat="1">
      <c r="A376" s="39"/>
      <c r="B376" s="40"/>
      <c r="C376" s="41"/>
      <c r="D376" s="219" t="s">
        <v>145</v>
      </c>
      <c r="E376" s="41"/>
      <c r="F376" s="220" t="s">
        <v>754</v>
      </c>
      <c r="G376" s="41"/>
      <c r="H376" s="41"/>
      <c r="I376" s="221"/>
      <c r="J376" s="41"/>
      <c r="K376" s="41"/>
      <c r="L376" s="45"/>
      <c r="M376" s="222"/>
      <c r="N376" s="223"/>
      <c r="O376" s="85"/>
      <c r="P376" s="85"/>
      <c r="Q376" s="85"/>
      <c r="R376" s="85"/>
      <c r="S376" s="85"/>
      <c r="T376" s="86"/>
      <c r="U376" s="39"/>
      <c r="V376" s="39"/>
      <c r="W376" s="39"/>
      <c r="X376" s="39"/>
      <c r="Y376" s="39"/>
      <c r="Z376" s="39"/>
      <c r="AA376" s="39"/>
      <c r="AB376" s="39"/>
      <c r="AC376" s="39"/>
      <c r="AD376" s="39"/>
      <c r="AE376" s="39"/>
      <c r="AT376" s="18" t="s">
        <v>145</v>
      </c>
      <c r="AU376" s="18" t="s">
        <v>85</v>
      </c>
    </row>
    <row r="377" s="14" customFormat="1">
      <c r="A377" s="14"/>
      <c r="B377" s="234"/>
      <c r="C377" s="235"/>
      <c r="D377" s="219" t="s">
        <v>147</v>
      </c>
      <c r="E377" s="236" t="s">
        <v>19</v>
      </c>
      <c r="F377" s="237" t="s">
        <v>755</v>
      </c>
      <c r="G377" s="235"/>
      <c r="H377" s="238">
        <v>14.699999999999999</v>
      </c>
      <c r="I377" s="239"/>
      <c r="J377" s="235"/>
      <c r="K377" s="235"/>
      <c r="L377" s="240"/>
      <c r="M377" s="241"/>
      <c r="N377" s="242"/>
      <c r="O377" s="242"/>
      <c r="P377" s="242"/>
      <c r="Q377" s="242"/>
      <c r="R377" s="242"/>
      <c r="S377" s="242"/>
      <c r="T377" s="243"/>
      <c r="U377" s="14"/>
      <c r="V377" s="14"/>
      <c r="W377" s="14"/>
      <c r="X377" s="14"/>
      <c r="Y377" s="14"/>
      <c r="Z377" s="14"/>
      <c r="AA377" s="14"/>
      <c r="AB377" s="14"/>
      <c r="AC377" s="14"/>
      <c r="AD377" s="14"/>
      <c r="AE377" s="14"/>
      <c r="AT377" s="244" t="s">
        <v>147</v>
      </c>
      <c r="AU377" s="244" t="s">
        <v>85</v>
      </c>
      <c r="AV377" s="14" t="s">
        <v>85</v>
      </c>
      <c r="AW377" s="14" t="s">
        <v>37</v>
      </c>
      <c r="AX377" s="14" t="s">
        <v>83</v>
      </c>
      <c r="AY377" s="244" t="s">
        <v>135</v>
      </c>
    </row>
    <row r="378" s="2" customFormat="1" ht="14.4" customHeight="1">
      <c r="A378" s="39"/>
      <c r="B378" s="40"/>
      <c r="C378" s="259" t="s">
        <v>772</v>
      </c>
      <c r="D378" s="259" t="s">
        <v>439</v>
      </c>
      <c r="E378" s="260" t="s">
        <v>773</v>
      </c>
      <c r="F378" s="261" t="s">
        <v>774</v>
      </c>
      <c r="G378" s="262" t="s">
        <v>141</v>
      </c>
      <c r="H378" s="263">
        <v>50.490000000000002</v>
      </c>
      <c r="I378" s="264"/>
      <c r="J378" s="265">
        <f>ROUND(I378*H378,2)</f>
        <v>0</v>
      </c>
      <c r="K378" s="261" t="s">
        <v>142</v>
      </c>
      <c r="L378" s="266"/>
      <c r="M378" s="267" t="s">
        <v>19</v>
      </c>
      <c r="N378" s="268" t="s">
        <v>46</v>
      </c>
      <c r="O378" s="85"/>
      <c r="P378" s="215">
        <f>O378*H378</f>
        <v>0</v>
      </c>
      <c r="Q378" s="215">
        <v>0.0089999999999999993</v>
      </c>
      <c r="R378" s="215">
        <f>Q378*H378</f>
        <v>0.45440999999999998</v>
      </c>
      <c r="S378" s="215">
        <v>0</v>
      </c>
      <c r="T378" s="216">
        <f>S378*H378</f>
        <v>0</v>
      </c>
      <c r="U378" s="39"/>
      <c r="V378" s="39"/>
      <c r="W378" s="39"/>
      <c r="X378" s="39"/>
      <c r="Y378" s="39"/>
      <c r="Z378" s="39"/>
      <c r="AA378" s="39"/>
      <c r="AB378" s="39"/>
      <c r="AC378" s="39"/>
      <c r="AD378" s="39"/>
      <c r="AE378" s="39"/>
      <c r="AR378" s="217" t="s">
        <v>349</v>
      </c>
      <c r="AT378" s="217" t="s">
        <v>439</v>
      </c>
      <c r="AU378" s="217" t="s">
        <v>85</v>
      </c>
      <c r="AY378" s="18" t="s">
        <v>135</v>
      </c>
      <c r="BE378" s="218">
        <f>IF(N378="základní",J378,0)</f>
        <v>0</v>
      </c>
      <c r="BF378" s="218">
        <f>IF(N378="snížená",J378,0)</f>
        <v>0</v>
      </c>
      <c r="BG378" s="218">
        <f>IF(N378="zákl. přenesená",J378,0)</f>
        <v>0</v>
      </c>
      <c r="BH378" s="218">
        <f>IF(N378="sníž. přenesená",J378,0)</f>
        <v>0</v>
      </c>
      <c r="BI378" s="218">
        <f>IF(N378="nulová",J378,0)</f>
        <v>0</v>
      </c>
      <c r="BJ378" s="18" t="s">
        <v>83</v>
      </c>
      <c r="BK378" s="218">
        <f>ROUND(I378*H378,2)</f>
        <v>0</v>
      </c>
      <c r="BL378" s="18" t="s">
        <v>251</v>
      </c>
      <c r="BM378" s="217" t="s">
        <v>775</v>
      </c>
    </row>
    <row r="379" s="13" customFormat="1">
      <c r="A379" s="13"/>
      <c r="B379" s="224"/>
      <c r="C379" s="225"/>
      <c r="D379" s="219" t="s">
        <v>147</v>
      </c>
      <c r="E379" s="226" t="s">
        <v>19</v>
      </c>
      <c r="F379" s="227" t="s">
        <v>776</v>
      </c>
      <c r="G379" s="225"/>
      <c r="H379" s="226" t="s">
        <v>19</v>
      </c>
      <c r="I379" s="228"/>
      <c r="J379" s="225"/>
      <c r="K379" s="225"/>
      <c r="L379" s="229"/>
      <c r="M379" s="230"/>
      <c r="N379" s="231"/>
      <c r="O379" s="231"/>
      <c r="P379" s="231"/>
      <c r="Q379" s="231"/>
      <c r="R379" s="231"/>
      <c r="S379" s="231"/>
      <c r="T379" s="232"/>
      <c r="U379" s="13"/>
      <c r="V379" s="13"/>
      <c r="W379" s="13"/>
      <c r="X379" s="13"/>
      <c r="Y379" s="13"/>
      <c r="Z379" s="13"/>
      <c r="AA379" s="13"/>
      <c r="AB379" s="13"/>
      <c r="AC379" s="13"/>
      <c r="AD379" s="13"/>
      <c r="AE379" s="13"/>
      <c r="AT379" s="233" t="s">
        <v>147</v>
      </c>
      <c r="AU379" s="233" t="s">
        <v>85</v>
      </c>
      <c r="AV379" s="13" t="s">
        <v>83</v>
      </c>
      <c r="AW379" s="13" t="s">
        <v>37</v>
      </c>
      <c r="AX379" s="13" t="s">
        <v>75</v>
      </c>
      <c r="AY379" s="233" t="s">
        <v>135</v>
      </c>
    </row>
    <row r="380" s="14" customFormat="1">
      <c r="A380" s="14"/>
      <c r="B380" s="234"/>
      <c r="C380" s="235"/>
      <c r="D380" s="219" t="s">
        <v>147</v>
      </c>
      <c r="E380" s="236" t="s">
        <v>19</v>
      </c>
      <c r="F380" s="237" t="s">
        <v>777</v>
      </c>
      <c r="G380" s="235"/>
      <c r="H380" s="238">
        <v>16.5</v>
      </c>
      <c r="I380" s="239"/>
      <c r="J380" s="235"/>
      <c r="K380" s="235"/>
      <c r="L380" s="240"/>
      <c r="M380" s="241"/>
      <c r="N380" s="242"/>
      <c r="O380" s="242"/>
      <c r="P380" s="242"/>
      <c r="Q380" s="242"/>
      <c r="R380" s="242"/>
      <c r="S380" s="242"/>
      <c r="T380" s="243"/>
      <c r="U380" s="14"/>
      <c r="V380" s="14"/>
      <c r="W380" s="14"/>
      <c r="X380" s="14"/>
      <c r="Y380" s="14"/>
      <c r="Z380" s="14"/>
      <c r="AA380" s="14"/>
      <c r="AB380" s="14"/>
      <c r="AC380" s="14"/>
      <c r="AD380" s="14"/>
      <c r="AE380" s="14"/>
      <c r="AT380" s="244" t="s">
        <v>147</v>
      </c>
      <c r="AU380" s="244" t="s">
        <v>85</v>
      </c>
      <c r="AV380" s="14" t="s">
        <v>85</v>
      </c>
      <c r="AW380" s="14" t="s">
        <v>37</v>
      </c>
      <c r="AX380" s="14" t="s">
        <v>75</v>
      </c>
      <c r="AY380" s="244" t="s">
        <v>135</v>
      </c>
    </row>
    <row r="381" s="14" customFormat="1">
      <c r="A381" s="14"/>
      <c r="B381" s="234"/>
      <c r="C381" s="235"/>
      <c r="D381" s="219" t="s">
        <v>147</v>
      </c>
      <c r="E381" s="236" t="s">
        <v>19</v>
      </c>
      <c r="F381" s="237" t="s">
        <v>691</v>
      </c>
      <c r="G381" s="235"/>
      <c r="H381" s="238">
        <v>29.399999999999999</v>
      </c>
      <c r="I381" s="239"/>
      <c r="J381" s="235"/>
      <c r="K381" s="235"/>
      <c r="L381" s="240"/>
      <c r="M381" s="241"/>
      <c r="N381" s="242"/>
      <c r="O381" s="242"/>
      <c r="P381" s="242"/>
      <c r="Q381" s="242"/>
      <c r="R381" s="242"/>
      <c r="S381" s="242"/>
      <c r="T381" s="243"/>
      <c r="U381" s="14"/>
      <c r="V381" s="14"/>
      <c r="W381" s="14"/>
      <c r="X381" s="14"/>
      <c r="Y381" s="14"/>
      <c r="Z381" s="14"/>
      <c r="AA381" s="14"/>
      <c r="AB381" s="14"/>
      <c r="AC381" s="14"/>
      <c r="AD381" s="14"/>
      <c r="AE381" s="14"/>
      <c r="AT381" s="244" t="s">
        <v>147</v>
      </c>
      <c r="AU381" s="244" t="s">
        <v>85</v>
      </c>
      <c r="AV381" s="14" t="s">
        <v>85</v>
      </c>
      <c r="AW381" s="14" t="s">
        <v>37</v>
      </c>
      <c r="AX381" s="14" t="s">
        <v>75</v>
      </c>
      <c r="AY381" s="244" t="s">
        <v>135</v>
      </c>
    </row>
    <row r="382" s="15" customFormat="1">
      <c r="A382" s="15"/>
      <c r="B382" s="245"/>
      <c r="C382" s="246"/>
      <c r="D382" s="219" t="s">
        <v>147</v>
      </c>
      <c r="E382" s="247" t="s">
        <v>19</v>
      </c>
      <c r="F382" s="248" t="s">
        <v>153</v>
      </c>
      <c r="G382" s="246"/>
      <c r="H382" s="249">
        <v>45.899999999999999</v>
      </c>
      <c r="I382" s="250"/>
      <c r="J382" s="246"/>
      <c r="K382" s="246"/>
      <c r="L382" s="251"/>
      <c r="M382" s="252"/>
      <c r="N382" s="253"/>
      <c r="O382" s="253"/>
      <c r="P382" s="253"/>
      <c r="Q382" s="253"/>
      <c r="R382" s="253"/>
      <c r="S382" s="253"/>
      <c r="T382" s="254"/>
      <c r="U382" s="15"/>
      <c r="V382" s="15"/>
      <c r="W382" s="15"/>
      <c r="X382" s="15"/>
      <c r="Y382" s="15"/>
      <c r="Z382" s="15"/>
      <c r="AA382" s="15"/>
      <c r="AB382" s="15"/>
      <c r="AC382" s="15"/>
      <c r="AD382" s="15"/>
      <c r="AE382" s="15"/>
      <c r="AT382" s="255" t="s">
        <v>147</v>
      </c>
      <c r="AU382" s="255" t="s">
        <v>85</v>
      </c>
      <c r="AV382" s="15" t="s">
        <v>143</v>
      </c>
      <c r="AW382" s="15" t="s">
        <v>37</v>
      </c>
      <c r="AX382" s="15" t="s">
        <v>83</v>
      </c>
      <c r="AY382" s="255" t="s">
        <v>135</v>
      </c>
    </row>
    <row r="383" s="14" customFormat="1">
      <c r="A383" s="14"/>
      <c r="B383" s="234"/>
      <c r="C383" s="235"/>
      <c r="D383" s="219" t="s">
        <v>147</v>
      </c>
      <c r="E383" s="235"/>
      <c r="F383" s="237" t="s">
        <v>778</v>
      </c>
      <c r="G383" s="235"/>
      <c r="H383" s="238">
        <v>50.490000000000002</v>
      </c>
      <c r="I383" s="239"/>
      <c r="J383" s="235"/>
      <c r="K383" s="235"/>
      <c r="L383" s="240"/>
      <c r="M383" s="241"/>
      <c r="N383" s="242"/>
      <c r="O383" s="242"/>
      <c r="P383" s="242"/>
      <c r="Q383" s="242"/>
      <c r="R383" s="242"/>
      <c r="S383" s="242"/>
      <c r="T383" s="243"/>
      <c r="U383" s="14"/>
      <c r="V383" s="14"/>
      <c r="W383" s="14"/>
      <c r="X383" s="14"/>
      <c r="Y383" s="14"/>
      <c r="Z383" s="14"/>
      <c r="AA383" s="14"/>
      <c r="AB383" s="14"/>
      <c r="AC383" s="14"/>
      <c r="AD383" s="14"/>
      <c r="AE383" s="14"/>
      <c r="AT383" s="244" t="s">
        <v>147</v>
      </c>
      <c r="AU383" s="244" t="s">
        <v>85</v>
      </c>
      <c r="AV383" s="14" t="s">
        <v>85</v>
      </c>
      <c r="AW383" s="14" t="s">
        <v>4</v>
      </c>
      <c r="AX383" s="14" t="s">
        <v>83</v>
      </c>
      <c r="AY383" s="244" t="s">
        <v>135</v>
      </c>
    </row>
    <row r="384" s="2" customFormat="1" ht="14.4" customHeight="1">
      <c r="A384" s="39"/>
      <c r="B384" s="40"/>
      <c r="C384" s="259" t="s">
        <v>779</v>
      </c>
      <c r="D384" s="259" t="s">
        <v>439</v>
      </c>
      <c r="E384" s="260" t="s">
        <v>780</v>
      </c>
      <c r="F384" s="261" t="s">
        <v>781</v>
      </c>
      <c r="G384" s="262" t="s">
        <v>141</v>
      </c>
      <c r="H384" s="263">
        <v>32.340000000000003</v>
      </c>
      <c r="I384" s="264"/>
      <c r="J384" s="265">
        <f>ROUND(I384*H384,2)</f>
        <v>0</v>
      </c>
      <c r="K384" s="261" t="s">
        <v>142</v>
      </c>
      <c r="L384" s="266"/>
      <c r="M384" s="267" t="s">
        <v>19</v>
      </c>
      <c r="N384" s="268" t="s">
        <v>46</v>
      </c>
      <c r="O384" s="85"/>
      <c r="P384" s="215">
        <f>O384*H384</f>
        <v>0</v>
      </c>
      <c r="Q384" s="215">
        <v>0.0115</v>
      </c>
      <c r="R384" s="215">
        <f>Q384*H384</f>
        <v>0.37191000000000002</v>
      </c>
      <c r="S384" s="215">
        <v>0</v>
      </c>
      <c r="T384" s="216">
        <f>S384*H384</f>
        <v>0</v>
      </c>
      <c r="U384" s="39"/>
      <c r="V384" s="39"/>
      <c r="W384" s="39"/>
      <c r="X384" s="39"/>
      <c r="Y384" s="39"/>
      <c r="Z384" s="39"/>
      <c r="AA384" s="39"/>
      <c r="AB384" s="39"/>
      <c r="AC384" s="39"/>
      <c r="AD384" s="39"/>
      <c r="AE384" s="39"/>
      <c r="AR384" s="217" t="s">
        <v>349</v>
      </c>
      <c r="AT384" s="217" t="s">
        <v>439</v>
      </c>
      <c r="AU384" s="217" t="s">
        <v>85</v>
      </c>
      <c r="AY384" s="18" t="s">
        <v>135</v>
      </c>
      <c r="BE384" s="218">
        <f>IF(N384="základní",J384,0)</f>
        <v>0</v>
      </c>
      <c r="BF384" s="218">
        <f>IF(N384="snížená",J384,0)</f>
        <v>0</v>
      </c>
      <c r="BG384" s="218">
        <f>IF(N384="zákl. přenesená",J384,0)</f>
        <v>0</v>
      </c>
      <c r="BH384" s="218">
        <f>IF(N384="sníž. přenesená",J384,0)</f>
        <v>0</v>
      </c>
      <c r="BI384" s="218">
        <f>IF(N384="nulová",J384,0)</f>
        <v>0</v>
      </c>
      <c r="BJ384" s="18" t="s">
        <v>83</v>
      </c>
      <c r="BK384" s="218">
        <f>ROUND(I384*H384,2)</f>
        <v>0</v>
      </c>
      <c r="BL384" s="18" t="s">
        <v>251</v>
      </c>
      <c r="BM384" s="217" t="s">
        <v>782</v>
      </c>
    </row>
    <row r="385" s="14" customFormat="1">
      <c r="A385" s="14"/>
      <c r="B385" s="234"/>
      <c r="C385" s="235"/>
      <c r="D385" s="219" t="s">
        <v>147</v>
      </c>
      <c r="E385" s="236" t="s">
        <v>19</v>
      </c>
      <c r="F385" s="237" t="s">
        <v>691</v>
      </c>
      <c r="G385" s="235"/>
      <c r="H385" s="238">
        <v>29.399999999999999</v>
      </c>
      <c r="I385" s="239"/>
      <c r="J385" s="235"/>
      <c r="K385" s="235"/>
      <c r="L385" s="240"/>
      <c r="M385" s="241"/>
      <c r="N385" s="242"/>
      <c r="O385" s="242"/>
      <c r="P385" s="242"/>
      <c r="Q385" s="242"/>
      <c r="R385" s="242"/>
      <c r="S385" s="242"/>
      <c r="T385" s="243"/>
      <c r="U385" s="14"/>
      <c r="V385" s="14"/>
      <c r="W385" s="14"/>
      <c r="X385" s="14"/>
      <c r="Y385" s="14"/>
      <c r="Z385" s="14"/>
      <c r="AA385" s="14"/>
      <c r="AB385" s="14"/>
      <c r="AC385" s="14"/>
      <c r="AD385" s="14"/>
      <c r="AE385" s="14"/>
      <c r="AT385" s="244" t="s">
        <v>147</v>
      </c>
      <c r="AU385" s="244" t="s">
        <v>85</v>
      </c>
      <c r="AV385" s="14" t="s">
        <v>85</v>
      </c>
      <c r="AW385" s="14" t="s">
        <v>37</v>
      </c>
      <c r="AX385" s="14" t="s">
        <v>83</v>
      </c>
      <c r="AY385" s="244" t="s">
        <v>135</v>
      </c>
    </row>
    <row r="386" s="14" customFormat="1">
      <c r="A386" s="14"/>
      <c r="B386" s="234"/>
      <c r="C386" s="235"/>
      <c r="D386" s="219" t="s">
        <v>147</v>
      </c>
      <c r="E386" s="235"/>
      <c r="F386" s="237" t="s">
        <v>783</v>
      </c>
      <c r="G386" s="235"/>
      <c r="H386" s="238">
        <v>32.340000000000003</v>
      </c>
      <c r="I386" s="239"/>
      <c r="J386" s="235"/>
      <c r="K386" s="235"/>
      <c r="L386" s="240"/>
      <c r="M386" s="241"/>
      <c r="N386" s="242"/>
      <c r="O386" s="242"/>
      <c r="P386" s="242"/>
      <c r="Q386" s="242"/>
      <c r="R386" s="242"/>
      <c r="S386" s="242"/>
      <c r="T386" s="243"/>
      <c r="U386" s="14"/>
      <c r="V386" s="14"/>
      <c r="W386" s="14"/>
      <c r="X386" s="14"/>
      <c r="Y386" s="14"/>
      <c r="Z386" s="14"/>
      <c r="AA386" s="14"/>
      <c r="AB386" s="14"/>
      <c r="AC386" s="14"/>
      <c r="AD386" s="14"/>
      <c r="AE386" s="14"/>
      <c r="AT386" s="244" t="s">
        <v>147</v>
      </c>
      <c r="AU386" s="244" t="s">
        <v>85</v>
      </c>
      <c r="AV386" s="14" t="s">
        <v>85</v>
      </c>
      <c r="AW386" s="14" t="s">
        <v>4</v>
      </c>
      <c r="AX386" s="14" t="s">
        <v>83</v>
      </c>
      <c r="AY386" s="244" t="s">
        <v>135</v>
      </c>
    </row>
    <row r="387" s="2" customFormat="1" ht="24.15" customHeight="1">
      <c r="A387" s="39"/>
      <c r="B387" s="40"/>
      <c r="C387" s="206" t="s">
        <v>784</v>
      </c>
      <c r="D387" s="206" t="s">
        <v>138</v>
      </c>
      <c r="E387" s="207" t="s">
        <v>785</v>
      </c>
      <c r="F387" s="208" t="s">
        <v>786</v>
      </c>
      <c r="G387" s="209" t="s">
        <v>141</v>
      </c>
      <c r="H387" s="210">
        <v>278.04000000000002</v>
      </c>
      <c r="I387" s="211"/>
      <c r="J387" s="212">
        <f>ROUND(I387*H387,2)</f>
        <v>0</v>
      </c>
      <c r="K387" s="208" t="s">
        <v>142</v>
      </c>
      <c r="L387" s="45"/>
      <c r="M387" s="213" t="s">
        <v>19</v>
      </c>
      <c r="N387" s="214" t="s">
        <v>46</v>
      </c>
      <c r="O387" s="85"/>
      <c r="P387" s="215">
        <f>O387*H387</f>
        <v>0</v>
      </c>
      <c r="Q387" s="215">
        <v>0.012200000000000001</v>
      </c>
      <c r="R387" s="215">
        <f>Q387*H387</f>
        <v>3.3920880000000007</v>
      </c>
      <c r="S387" s="215">
        <v>0</v>
      </c>
      <c r="T387" s="216">
        <f>S387*H387</f>
        <v>0</v>
      </c>
      <c r="U387" s="39"/>
      <c r="V387" s="39"/>
      <c r="W387" s="39"/>
      <c r="X387" s="39"/>
      <c r="Y387" s="39"/>
      <c r="Z387" s="39"/>
      <c r="AA387" s="39"/>
      <c r="AB387" s="39"/>
      <c r="AC387" s="39"/>
      <c r="AD387" s="39"/>
      <c r="AE387" s="39"/>
      <c r="AR387" s="217" t="s">
        <v>251</v>
      </c>
      <c r="AT387" s="217" t="s">
        <v>138</v>
      </c>
      <c r="AU387" s="217" t="s">
        <v>85</v>
      </c>
      <c r="AY387" s="18" t="s">
        <v>135</v>
      </c>
      <c r="BE387" s="218">
        <f>IF(N387="základní",J387,0)</f>
        <v>0</v>
      </c>
      <c r="BF387" s="218">
        <f>IF(N387="snížená",J387,0)</f>
        <v>0</v>
      </c>
      <c r="BG387" s="218">
        <f>IF(N387="zákl. přenesená",J387,0)</f>
        <v>0</v>
      </c>
      <c r="BH387" s="218">
        <f>IF(N387="sníž. přenesená",J387,0)</f>
        <v>0</v>
      </c>
      <c r="BI387" s="218">
        <f>IF(N387="nulová",J387,0)</f>
        <v>0</v>
      </c>
      <c r="BJ387" s="18" t="s">
        <v>83</v>
      </c>
      <c r="BK387" s="218">
        <f>ROUND(I387*H387,2)</f>
        <v>0</v>
      </c>
      <c r="BL387" s="18" t="s">
        <v>251</v>
      </c>
      <c r="BM387" s="217" t="s">
        <v>787</v>
      </c>
    </row>
    <row r="388" s="2" customFormat="1">
      <c r="A388" s="39"/>
      <c r="B388" s="40"/>
      <c r="C388" s="41"/>
      <c r="D388" s="219" t="s">
        <v>145</v>
      </c>
      <c r="E388" s="41"/>
      <c r="F388" s="220" t="s">
        <v>788</v>
      </c>
      <c r="G388" s="41"/>
      <c r="H388" s="41"/>
      <c r="I388" s="221"/>
      <c r="J388" s="41"/>
      <c r="K388" s="41"/>
      <c r="L388" s="45"/>
      <c r="M388" s="222"/>
      <c r="N388" s="223"/>
      <c r="O388" s="85"/>
      <c r="P388" s="85"/>
      <c r="Q388" s="85"/>
      <c r="R388" s="85"/>
      <c r="S388" s="85"/>
      <c r="T388" s="86"/>
      <c r="U388" s="39"/>
      <c r="V388" s="39"/>
      <c r="W388" s="39"/>
      <c r="X388" s="39"/>
      <c r="Y388" s="39"/>
      <c r="Z388" s="39"/>
      <c r="AA388" s="39"/>
      <c r="AB388" s="39"/>
      <c r="AC388" s="39"/>
      <c r="AD388" s="39"/>
      <c r="AE388" s="39"/>
      <c r="AT388" s="18" t="s">
        <v>145</v>
      </c>
      <c r="AU388" s="18" t="s">
        <v>85</v>
      </c>
    </row>
    <row r="389" s="13" customFormat="1">
      <c r="A389" s="13"/>
      <c r="B389" s="224"/>
      <c r="C389" s="225"/>
      <c r="D389" s="219" t="s">
        <v>147</v>
      </c>
      <c r="E389" s="226" t="s">
        <v>19</v>
      </c>
      <c r="F389" s="227" t="s">
        <v>789</v>
      </c>
      <c r="G389" s="225"/>
      <c r="H389" s="226" t="s">
        <v>19</v>
      </c>
      <c r="I389" s="228"/>
      <c r="J389" s="225"/>
      <c r="K389" s="225"/>
      <c r="L389" s="229"/>
      <c r="M389" s="230"/>
      <c r="N389" s="231"/>
      <c r="O389" s="231"/>
      <c r="P389" s="231"/>
      <c r="Q389" s="231"/>
      <c r="R389" s="231"/>
      <c r="S389" s="231"/>
      <c r="T389" s="232"/>
      <c r="U389" s="13"/>
      <c r="V389" s="13"/>
      <c r="W389" s="13"/>
      <c r="X389" s="13"/>
      <c r="Y389" s="13"/>
      <c r="Z389" s="13"/>
      <c r="AA389" s="13"/>
      <c r="AB389" s="13"/>
      <c r="AC389" s="13"/>
      <c r="AD389" s="13"/>
      <c r="AE389" s="13"/>
      <c r="AT389" s="233" t="s">
        <v>147</v>
      </c>
      <c r="AU389" s="233" t="s">
        <v>85</v>
      </c>
      <c r="AV389" s="13" t="s">
        <v>83</v>
      </c>
      <c r="AW389" s="13" t="s">
        <v>37</v>
      </c>
      <c r="AX389" s="13" t="s">
        <v>75</v>
      </c>
      <c r="AY389" s="233" t="s">
        <v>135</v>
      </c>
    </row>
    <row r="390" s="13" customFormat="1">
      <c r="A390" s="13"/>
      <c r="B390" s="224"/>
      <c r="C390" s="225"/>
      <c r="D390" s="219" t="s">
        <v>147</v>
      </c>
      <c r="E390" s="226" t="s">
        <v>19</v>
      </c>
      <c r="F390" s="227" t="s">
        <v>790</v>
      </c>
      <c r="G390" s="225"/>
      <c r="H390" s="226" t="s">
        <v>19</v>
      </c>
      <c r="I390" s="228"/>
      <c r="J390" s="225"/>
      <c r="K390" s="225"/>
      <c r="L390" s="229"/>
      <c r="M390" s="230"/>
      <c r="N390" s="231"/>
      <c r="O390" s="231"/>
      <c r="P390" s="231"/>
      <c r="Q390" s="231"/>
      <c r="R390" s="231"/>
      <c r="S390" s="231"/>
      <c r="T390" s="232"/>
      <c r="U390" s="13"/>
      <c r="V390" s="13"/>
      <c r="W390" s="13"/>
      <c r="X390" s="13"/>
      <c r="Y390" s="13"/>
      <c r="Z390" s="13"/>
      <c r="AA390" s="13"/>
      <c r="AB390" s="13"/>
      <c r="AC390" s="13"/>
      <c r="AD390" s="13"/>
      <c r="AE390" s="13"/>
      <c r="AT390" s="233" t="s">
        <v>147</v>
      </c>
      <c r="AU390" s="233" t="s">
        <v>85</v>
      </c>
      <c r="AV390" s="13" t="s">
        <v>83</v>
      </c>
      <c r="AW390" s="13" t="s">
        <v>37</v>
      </c>
      <c r="AX390" s="13" t="s">
        <v>75</v>
      </c>
      <c r="AY390" s="233" t="s">
        <v>135</v>
      </c>
    </row>
    <row r="391" s="14" customFormat="1">
      <c r="A391" s="14"/>
      <c r="B391" s="234"/>
      <c r="C391" s="235"/>
      <c r="D391" s="219" t="s">
        <v>147</v>
      </c>
      <c r="E391" s="236" t="s">
        <v>19</v>
      </c>
      <c r="F391" s="237" t="s">
        <v>791</v>
      </c>
      <c r="G391" s="235"/>
      <c r="H391" s="238">
        <v>119.76000000000001</v>
      </c>
      <c r="I391" s="239"/>
      <c r="J391" s="235"/>
      <c r="K391" s="235"/>
      <c r="L391" s="240"/>
      <c r="M391" s="241"/>
      <c r="N391" s="242"/>
      <c r="O391" s="242"/>
      <c r="P391" s="242"/>
      <c r="Q391" s="242"/>
      <c r="R391" s="242"/>
      <c r="S391" s="242"/>
      <c r="T391" s="243"/>
      <c r="U391" s="14"/>
      <c r="V391" s="14"/>
      <c r="W391" s="14"/>
      <c r="X391" s="14"/>
      <c r="Y391" s="14"/>
      <c r="Z391" s="14"/>
      <c r="AA391" s="14"/>
      <c r="AB391" s="14"/>
      <c r="AC391" s="14"/>
      <c r="AD391" s="14"/>
      <c r="AE391" s="14"/>
      <c r="AT391" s="244" t="s">
        <v>147</v>
      </c>
      <c r="AU391" s="244" t="s">
        <v>85</v>
      </c>
      <c r="AV391" s="14" t="s">
        <v>85</v>
      </c>
      <c r="AW391" s="14" t="s">
        <v>37</v>
      </c>
      <c r="AX391" s="14" t="s">
        <v>75</v>
      </c>
      <c r="AY391" s="244" t="s">
        <v>135</v>
      </c>
    </row>
    <row r="392" s="13" customFormat="1">
      <c r="A392" s="13"/>
      <c r="B392" s="224"/>
      <c r="C392" s="225"/>
      <c r="D392" s="219" t="s">
        <v>147</v>
      </c>
      <c r="E392" s="226" t="s">
        <v>19</v>
      </c>
      <c r="F392" s="227" t="s">
        <v>792</v>
      </c>
      <c r="G392" s="225"/>
      <c r="H392" s="226" t="s">
        <v>19</v>
      </c>
      <c r="I392" s="228"/>
      <c r="J392" s="225"/>
      <c r="K392" s="225"/>
      <c r="L392" s="229"/>
      <c r="M392" s="230"/>
      <c r="N392" s="231"/>
      <c r="O392" s="231"/>
      <c r="P392" s="231"/>
      <c r="Q392" s="231"/>
      <c r="R392" s="231"/>
      <c r="S392" s="231"/>
      <c r="T392" s="232"/>
      <c r="U392" s="13"/>
      <c r="V392" s="13"/>
      <c r="W392" s="13"/>
      <c r="X392" s="13"/>
      <c r="Y392" s="13"/>
      <c r="Z392" s="13"/>
      <c r="AA392" s="13"/>
      <c r="AB392" s="13"/>
      <c r="AC392" s="13"/>
      <c r="AD392" s="13"/>
      <c r="AE392" s="13"/>
      <c r="AT392" s="233" t="s">
        <v>147</v>
      </c>
      <c r="AU392" s="233" t="s">
        <v>85</v>
      </c>
      <c r="AV392" s="13" t="s">
        <v>83</v>
      </c>
      <c r="AW392" s="13" t="s">
        <v>37</v>
      </c>
      <c r="AX392" s="13" t="s">
        <v>75</v>
      </c>
      <c r="AY392" s="233" t="s">
        <v>135</v>
      </c>
    </row>
    <row r="393" s="14" customFormat="1">
      <c r="A393" s="14"/>
      <c r="B393" s="234"/>
      <c r="C393" s="235"/>
      <c r="D393" s="219" t="s">
        <v>147</v>
      </c>
      <c r="E393" s="236" t="s">
        <v>19</v>
      </c>
      <c r="F393" s="237" t="s">
        <v>793</v>
      </c>
      <c r="G393" s="235"/>
      <c r="H393" s="238">
        <v>145.36000000000001</v>
      </c>
      <c r="I393" s="239"/>
      <c r="J393" s="235"/>
      <c r="K393" s="235"/>
      <c r="L393" s="240"/>
      <c r="M393" s="241"/>
      <c r="N393" s="242"/>
      <c r="O393" s="242"/>
      <c r="P393" s="242"/>
      <c r="Q393" s="242"/>
      <c r="R393" s="242"/>
      <c r="S393" s="242"/>
      <c r="T393" s="243"/>
      <c r="U393" s="14"/>
      <c r="V393" s="14"/>
      <c r="W393" s="14"/>
      <c r="X393" s="14"/>
      <c r="Y393" s="14"/>
      <c r="Z393" s="14"/>
      <c r="AA393" s="14"/>
      <c r="AB393" s="14"/>
      <c r="AC393" s="14"/>
      <c r="AD393" s="14"/>
      <c r="AE393" s="14"/>
      <c r="AT393" s="244" t="s">
        <v>147</v>
      </c>
      <c r="AU393" s="244" t="s">
        <v>85</v>
      </c>
      <c r="AV393" s="14" t="s">
        <v>85</v>
      </c>
      <c r="AW393" s="14" t="s">
        <v>37</v>
      </c>
      <c r="AX393" s="14" t="s">
        <v>75</v>
      </c>
      <c r="AY393" s="244" t="s">
        <v>135</v>
      </c>
    </row>
    <row r="394" s="13" customFormat="1">
      <c r="A394" s="13"/>
      <c r="B394" s="224"/>
      <c r="C394" s="225"/>
      <c r="D394" s="219" t="s">
        <v>147</v>
      </c>
      <c r="E394" s="226" t="s">
        <v>19</v>
      </c>
      <c r="F394" s="227" t="s">
        <v>794</v>
      </c>
      <c r="G394" s="225"/>
      <c r="H394" s="226" t="s">
        <v>19</v>
      </c>
      <c r="I394" s="228"/>
      <c r="J394" s="225"/>
      <c r="K394" s="225"/>
      <c r="L394" s="229"/>
      <c r="M394" s="230"/>
      <c r="N394" s="231"/>
      <c r="O394" s="231"/>
      <c r="P394" s="231"/>
      <c r="Q394" s="231"/>
      <c r="R394" s="231"/>
      <c r="S394" s="231"/>
      <c r="T394" s="232"/>
      <c r="U394" s="13"/>
      <c r="V394" s="13"/>
      <c r="W394" s="13"/>
      <c r="X394" s="13"/>
      <c r="Y394" s="13"/>
      <c r="Z394" s="13"/>
      <c r="AA394" s="13"/>
      <c r="AB394" s="13"/>
      <c r="AC394" s="13"/>
      <c r="AD394" s="13"/>
      <c r="AE394" s="13"/>
      <c r="AT394" s="233" t="s">
        <v>147</v>
      </c>
      <c r="AU394" s="233" t="s">
        <v>85</v>
      </c>
      <c r="AV394" s="13" t="s">
        <v>83</v>
      </c>
      <c r="AW394" s="13" t="s">
        <v>37</v>
      </c>
      <c r="AX394" s="13" t="s">
        <v>75</v>
      </c>
      <c r="AY394" s="233" t="s">
        <v>135</v>
      </c>
    </row>
    <row r="395" s="13" customFormat="1">
      <c r="A395" s="13"/>
      <c r="B395" s="224"/>
      <c r="C395" s="225"/>
      <c r="D395" s="219" t="s">
        <v>147</v>
      </c>
      <c r="E395" s="226" t="s">
        <v>19</v>
      </c>
      <c r="F395" s="227" t="s">
        <v>795</v>
      </c>
      <c r="G395" s="225"/>
      <c r="H395" s="226" t="s">
        <v>19</v>
      </c>
      <c r="I395" s="228"/>
      <c r="J395" s="225"/>
      <c r="K395" s="225"/>
      <c r="L395" s="229"/>
      <c r="M395" s="230"/>
      <c r="N395" s="231"/>
      <c r="O395" s="231"/>
      <c r="P395" s="231"/>
      <c r="Q395" s="231"/>
      <c r="R395" s="231"/>
      <c r="S395" s="231"/>
      <c r="T395" s="232"/>
      <c r="U395" s="13"/>
      <c r="V395" s="13"/>
      <c r="W395" s="13"/>
      <c r="X395" s="13"/>
      <c r="Y395" s="13"/>
      <c r="Z395" s="13"/>
      <c r="AA395" s="13"/>
      <c r="AB395" s="13"/>
      <c r="AC395" s="13"/>
      <c r="AD395" s="13"/>
      <c r="AE395" s="13"/>
      <c r="AT395" s="233" t="s">
        <v>147</v>
      </c>
      <c r="AU395" s="233" t="s">
        <v>85</v>
      </c>
      <c r="AV395" s="13" t="s">
        <v>83</v>
      </c>
      <c r="AW395" s="13" t="s">
        <v>37</v>
      </c>
      <c r="AX395" s="13" t="s">
        <v>75</v>
      </c>
      <c r="AY395" s="233" t="s">
        <v>135</v>
      </c>
    </row>
    <row r="396" s="14" customFormat="1">
      <c r="A396" s="14"/>
      <c r="B396" s="234"/>
      <c r="C396" s="235"/>
      <c r="D396" s="219" t="s">
        <v>147</v>
      </c>
      <c r="E396" s="236" t="s">
        <v>19</v>
      </c>
      <c r="F396" s="237" t="s">
        <v>796</v>
      </c>
      <c r="G396" s="235"/>
      <c r="H396" s="238">
        <v>12.92</v>
      </c>
      <c r="I396" s="239"/>
      <c r="J396" s="235"/>
      <c r="K396" s="235"/>
      <c r="L396" s="240"/>
      <c r="M396" s="241"/>
      <c r="N396" s="242"/>
      <c r="O396" s="242"/>
      <c r="P396" s="242"/>
      <c r="Q396" s="242"/>
      <c r="R396" s="242"/>
      <c r="S396" s="242"/>
      <c r="T396" s="243"/>
      <c r="U396" s="14"/>
      <c r="V396" s="14"/>
      <c r="W396" s="14"/>
      <c r="X396" s="14"/>
      <c r="Y396" s="14"/>
      <c r="Z396" s="14"/>
      <c r="AA396" s="14"/>
      <c r="AB396" s="14"/>
      <c r="AC396" s="14"/>
      <c r="AD396" s="14"/>
      <c r="AE396" s="14"/>
      <c r="AT396" s="244" t="s">
        <v>147</v>
      </c>
      <c r="AU396" s="244" t="s">
        <v>85</v>
      </c>
      <c r="AV396" s="14" t="s">
        <v>85</v>
      </c>
      <c r="AW396" s="14" t="s">
        <v>37</v>
      </c>
      <c r="AX396" s="14" t="s">
        <v>75</v>
      </c>
      <c r="AY396" s="244" t="s">
        <v>135</v>
      </c>
    </row>
    <row r="397" s="15" customFormat="1">
      <c r="A397" s="15"/>
      <c r="B397" s="245"/>
      <c r="C397" s="246"/>
      <c r="D397" s="219" t="s">
        <v>147</v>
      </c>
      <c r="E397" s="247" t="s">
        <v>19</v>
      </c>
      <c r="F397" s="248" t="s">
        <v>153</v>
      </c>
      <c r="G397" s="246"/>
      <c r="H397" s="249">
        <v>278.04000000000002</v>
      </c>
      <c r="I397" s="250"/>
      <c r="J397" s="246"/>
      <c r="K397" s="246"/>
      <c r="L397" s="251"/>
      <c r="M397" s="252"/>
      <c r="N397" s="253"/>
      <c r="O397" s="253"/>
      <c r="P397" s="253"/>
      <c r="Q397" s="253"/>
      <c r="R397" s="253"/>
      <c r="S397" s="253"/>
      <c r="T397" s="254"/>
      <c r="U397" s="15"/>
      <c r="V397" s="15"/>
      <c r="W397" s="15"/>
      <c r="X397" s="15"/>
      <c r="Y397" s="15"/>
      <c r="Z397" s="15"/>
      <c r="AA397" s="15"/>
      <c r="AB397" s="15"/>
      <c r="AC397" s="15"/>
      <c r="AD397" s="15"/>
      <c r="AE397" s="15"/>
      <c r="AT397" s="255" t="s">
        <v>147</v>
      </c>
      <c r="AU397" s="255" t="s">
        <v>85</v>
      </c>
      <c r="AV397" s="15" t="s">
        <v>143</v>
      </c>
      <c r="AW397" s="15" t="s">
        <v>37</v>
      </c>
      <c r="AX397" s="15" t="s">
        <v>83</v>
      </c>
      <c r="AY397" s="255" t="s">
        <v>135</v>
      </c>
    </row>
    <row r="398" s="2" customFormat="1" ht="24.15" customHeight="1">
      <c r="A398" s="39"/>
      <c r="B398" s="40"/>
      <c r="C398" s="206" t="s">
        <v>797</v>
      </c>
      <c r="D398" s="206" t="s">
        <v>138</v>
      </c>
      <c r="E398" s="207" t="s">
        <v>798</v>
      </c>
      <c r="F398" s="208" t="s">
        <v>799</v>
      </c>
      <c r="G398" s="209" t="s">
        <v>141</v>
      </c>
      <c r="H398" s="210">
        <v>278.04000000000002</v>
      </c>
      <c r="I398" s="211"/>
      <c r="J398" s="212">
        <f>ROUND(I398*H398,2)</f>
        <v>0</v>
      </c>
      <c r="K398" s="208" t="s">
        <v>142</v>
      </c>
      <c r="L398" s="45"/>
      <c r="M398" s="213" t="s">
        <v>19</v>
      </c>
      <c r="N398" s="214" t="s">
        <v>46</v>
      </c>
      <c r="O398" s="85"/>
      <c r="P398" s="215">
        <f>O398*H398</f>
        <v>0</v>
      </c>
      <c r="Q398" s="215">
        <v>0.00010000000000000001</v>
      </c>
      <c r="R398" s="215">
        <f>Q398*H398</f>
        <v>0.027804000000000002</v>
      </c>
      <c r="S398" s="215">
        <v>0</v>
      </c>
      <c r="T398" s="216">
        <f>S398*H398</f>
        <v>0</v>
      </c>
      <c r="U398" s="39"/>
      <c r="V398" s="39"/>
      <c r="W398" s="39"/>
      <c r="X398" s="39"/>
      <c r="Y398" s="39"/>
      <c r="Z398" s="39"/>
      <c r="AA398" s="39"/>
      <c r="AB398" s="39"/>
      <c r="AC398" s="39"/>
      <c r="AD398" s="39"/>
      <c r="AE398" s="39"/>
      <c r="AR398" s="217" t="s">
        <v>251</v>
      </c>
      <c r="AT398" s="217" t="s">
        <v>138</v>
      </c>
      <c r="AU398" s="217" t="s">
        <v>85</v>
      </c>
      <c r="AY398" s="18" t="s">
        <v>135</v>
      </c>
      <c r="BE398" s="218">
        <f>IF(N398="základní",J398,0)</f>
        <v>0</v>
      </c>
      <c r="BF398" s="218">
        <f>IF(N398="snížená",J398,0)</f>
        <v>0</v>
      </c>
      <c r="BG398" s="218">
        <f>IF(N398="zákl. přenesená",J398,0)</f>
        <v>0</v>
      </c>
      <c r="BH398" s="218">
        <f>IF(N398="sníž. přenesená",J398,0)</f>
        <v>0</v>
      </c>
      <c r="BI398" s="218">
        <f>IF(N398="nulová",J398,0)</f>
        <v>0</v>
      </c>
      <c r="BJ398" s="18" t="s">
        <v>83</v>
      </c>
      <c r="BK398" s="218">
        <f>ROUND(I398*H398,2)</f>
        <v>0</v>
      </c>
      <c r="BL398" s="18" t="s">
        <v>251</v>
      </c>
      <c r="BM398" s="217" t="s">
        <v>800</v>
      </c>
    </row>
    <row r="399" s="2" customFormat="1">
      <c r="A399" s="39"/>
      <c r="B399" s="40"/>
      <c r="C399" s="41"/>
      <c r="D399" s="219" t="s">
        <v>145</v>
      </c>
      <c r="E399" s="41"/>
      <c r="F399" s="220" t="s">
        <v>788</v>
      </c>
      <c r="G399" s="41"/>
      <c r="H399" s="41"/>
      <c r="I399" s="221"/>
      <c r="J399" s="41"/>
      <c r="K399" s="41"/>
      <c r="L399" s="45"/>
      <c r="M399" s="222"/>
      <c r="N399" s="223"/>
      <c r="O399" s="85"/>
      <c r="P399" s="85"/>
      <c r="Q399" s="85"/>
      <c r="R399" s="85"/>
      <c r="S399" s="85"/>
      <c r="T399" s="86"/>
      <c r="U399" s="39"/>
      <c r="V399" s="39"/>
      <c r="W399" s="39"/>
      <c r="X399" s="39"/>
      <c r="Y399" s="39"/>
      <c r="Z399" s="39"/>
      <c r="AA399" s="39"/>
      <c r="AB399" s="39"/>
      <c r="AC399" s="39"/>
      <c r="AD399" s="39"/>
      <c r="AE399" s="39"/>
      <c r="AT399" s="18" t="s">
        <v>145</v>
      </c>
      <c r="AU399" s="18" t="s">
        <v>85</v>
      </c>
    </row>
    <row r="400" s="14" customFormat="1">
      <c r="A400" s="14"/>
      <c r="B400" s="234"/>
      <c r="C400" s="235"/>
      <c r="D400" s="219" t="s">
        <v>147</v>
      </c>
      <c r="E400" s="236" t="s">
        <v>19</v>
      </c>
      <c r="F400" s="237" t="s">
        <v>801</v>
      </c>
      <c r="G400" s="235"/>
      <c r="H400" s="238">
        <v>278.04000000000002</v>
      </c>
      <c r="I400" s="239"/>
      <c r="J400" s="235"/>
      <c r="K400" s="235"/>
      <c r="L400" s="240"/>
      <c r="M400" s="241"/>
      <c r="N400" s="242"/>
      <c r="O400" s="242"/>
      <c r="P400" s="242"/>
      <c r="Q400" s="242"/>
      <c r="R400" s="242"/>
      <c r="S400" s="242"/>
      <c r="T400" s="243"/>
      <c r="U400" s="14"/>
      <c r="V400" s="14"/>
      <c r="W400" s="14"/>
      <c r="X400" s="14"/>
      <c r="Y400" s="14"/>
      <c r="Z400" s="14"/>
      <c r="AA400" s="14"/>
      <c r="AB400" s="14"/>
      <c r="AC400" s="14"/>
      <c r="AD400" s="14"/>
      <c r="AE400" s="14"/>
      <c r="AT400" s="244" t="s">
        <v>147</v>
      </c>
      <c r="AU400" s="244" t="s">
        <v>85</v>
      </c>
      <c r="AV400" s="14" t="s">
        <v>85</v>
      </c>
      <c r="AW400" s="14" t="s">
        <v>37</v>
      </c>
      <c r="AX400" s="14" t="s">
        <v>83</v>
      </c>
      <c r="AY400" s="244" t="s">
        <v>135</v>
      </c>
    </row>
    <row r="401" s="2" customFormat="1" ht="24.15" customHeight="1">
      <c r="A401" s="39"/>
      <c r="B401" s="40"/>
      <c r="C401" s="206" t="s">
        <v>802</v>
      </c>
      <c r="D401" s="206" t="s">
        <v>138</v>
      </c>
      <c r="E401" s="207" t="s">
        <v>803</v>
      </c>
      <c r="F401" s="208" t="s">
        <v>804</v>
      </c>
      <c r="G401" s="209" t="s">
        <v>222</v>
      </c>
      <c r="H401" s="210">
        <v>16.300000000000001</v>
      </c>
      <c r="I401" s="211"/>
      <c r="J401" s="212">
        <f>ROUND(I401*H401,2)</f>
        <v>0</v>
      </c>
      <c r="K401" s="208" t="s">
        <v>142</v>
      </c>
      <c r="L401" s="45"/>
      <c r="M401" s="213" t="s">
        <v>19</v>
      </c>
      <c r="N401" s="214" t="s">
        <v>46</v>
      </c>
      <c r="O401" s="85"/>
      <c r="P401" s="215">
        <f>O401*H401</f>
        <v>0</v>
      </c>
      <c r="Q401" s="215">
        <v>0.0043800000000000002</v>
      </c>
      <c r="R401" s="215">
        <f>Q401*H401</f>
        <v>0.071394000000000013</v>
      </c>
      <c r="S401" s="215">
        <v>0</v>
      </c>
      <c r="T401" s="216">
        <f>S401*H401</f>
        <v>0</v>
      </c>
      <c r="U401" s="39"/>
      <c r="V401" s="39"/>
      <c r="W401" s="39"/>
      <c r="X401" s="39"/>
      <c r="Y401" s="39"/>
      <c r="Z401" s="39"/>
      <c r="AA401" s="39"/>
      <c r="AB401" s="39"/>
      <c r="AC401" s="39"/>
      <c r="AD401" s="39"/>
      <c r="AE401" s="39"/>
      <c r="AR401" s="217" t="s">
        <v>251</v>
      </c>
      <c r="AT401" s="217" t="s">
        <v>138</v>
      </c>
      <c r="AU401" s="217" t="s">
        <v>85</v>
      </c>
      <c r="AY401" s="18" t="s">
        <v>135</v>
      </c>
      <c r="BE401" s="218">
        <f>IF(N401="základní",J401,0)</f>
        <v>0</v>
      </c>
      <c r="BF401" s="218">
        <f>IF(N401="snížená",J401,0)</f>
        <v>0</v>
      </c>
      <c r="BG401" s="218">
        <f>IF(N401="zákl. přenesená",J401,0)</f>
        <v>0</v>
      </c>
      <c r="BH401" s="218">
        <f>IF(N401="sníž. přenesená",J401,0)</f>
        <v>0</v>
      </c>
      <c r="BI401" s="218">
        <f>IF(N401="nulová",J401,0)</f>
        <v>0</v>
      </c>
      <c r="BJ401" s="18" t="s">
        <v>83</v>
      </c>
      <c r="BK401" s="218">
        <f>ROUND(I401*H401,2)</f>
        <v>0</v>
      </c>
      <c r="BL401" s="18" t="s">
        <v>251</v>
      </c>
      <c r="BM401" s="217" t="s">
        <v>805</v>
      </c>
    </row>
    <row r="402" s="2" customFormat="1">
      <c r="A402" s="39"/>
      <c r="B402" s="40"/>
      <c r="C402" s="41"/>
      <c r="D402" s="219" t="s">
        <v>145</v>
      </c>
      <c r="E402" s="41"/>
      <c r="F402" s="220" t="s">
        <v>788</v>
      </c>
      <c r="G402" s="41"/>
      <c r="H402" s="41"/>
      <c r="I402" s="221"/>
      <c r="J402" s="41"/>
      <c r="K402" s="41"/>
      <c r="L402" s="45"/>
      <c r="M402" s="222"/>
      <c r="N402" s="223"/>
      <c r="O402" s="85"/>
      <c r="P402" s="85"/>
      <c r="Q402" s="85"/>
      <c r="R402" s="85"/>
      <c r="S402" s="85"/>
      <c r="T402" s="86"/>
      <c r="U402" s="39"/>
      <c r="V402" s="39"/>
      <c r="W402" s="39"/>
      <c r="X402" s="39"/>
      <c r="Y402" s="39"/>
      <c r="Z402" s="39"/>
      <c r="AA402" s="39"/>
      <c r="AB402" s="39"/>
      <c r="AC402" s="39"/>
      <c r="AD402" s="39"/>
      <c r="AE402" s="39"/>
      <c r="AT402" s="18" t="s">
        <v>145</v>
      </c>
      <c r="AU402" s="18" t="s">
        <v>85</v>
      </c>
    </row>
    <row r="403" s="14" customFormat="1">
      <c r="A403" s="14"/>
      <c r="B403" s="234"/>
      <c r="C403" s="235"/>
      <c r="D403" s="219" t="s">
        <v>147</v>
      </c>
      <c r="E403" s="236" t="s">
        <v>19</v>
      </c>
      <c r="F403" s="237" t="s">
        <v>806</v>
      </c>
      <c r="G403" s="235"/>
      <c r="H403" s="238">
        <v>16.300000000000001</v>
      </c>
      <c r="I403" s="239"/>
      <c r="J403" s="235"/>
      <c r="K403" s="235"/>
      <c r="L403" s="240"/>
      <c r="M403" s="241"/>
      <c r="N403" s="242"/>
      <c r="O403" s="242"/>
      <c r="P403" s="242"/>
      <c r="Q403" s="242"/>
      <c r="R403" s="242"/>
      <c r="S403" s="242"/>
      <c r="T403" s="243"/>
      <c r="U403" s="14"/>
      <c r="V403" s="14"/>
      <c r="W403" s="14"/>
      <c r="X403" s="14"/>
      <c r="Y403" s="14"/>
      <c r="Z403" s="14"/>
      <c r="AA403" s="14"/>
      <c r="AB403" s="14"/>
      <c r="AC403" s="14"/>
      <c r="AD403" s="14"/>
      <c r="AE403" s="14"/>
      <c r="AT403" s="244" t="s">
        <v>147</v>
      </c>
      <c r="AU403" s="244" t="s">
        <v>85</v>
      </c>
      <c r="AV403" s="14" t="s">
        <v>85</v>
      </c>
      <c r="AW403" s="14" t="s">
        <v>37</v>
      </c>
      <c r="AX403" s="14" t="s">
        <v>83</v>
      </c>
      <c r="AY403" s="244" t="s">
        <v>135</v>
      </c>
    </row>
    <row r="404" s="2" customFormat="1" ht="37.8" customHeight="1">
      <c r="A404" s="39"/>
      <c r="B404" s="40"/>
      <c r="C404" s="206" t="s">
        <v>807</v>
      </c>
      <c r="D404" s="206" t="s">
        <v>138</v>
      </c>
      <c r="E404" s="207" t="s">
        <v>808</v>
      </c>
      <c r="F404" s="208" t="s">
        <v>809</v>
      </c>
      <c r="G404" s="209" t="s">
        <v>100</v>
      </c>
      <c r="H404" s="210">
        <v>7.4690000000000003</v>
      </c>
      <c r="I404" s="211"/>
      <c r="J404" s="212">
        <f>ROUND(I404*H404,2)</f>
        <v>0</v>
      </c>
      <c r="K404" s="208" t="s">
        <v>142</v>
      </c>
      <c r="L404" s="45"/>
      <c r="M404" s="213" t="s">
        <v>19</v>
      </c>
      <c r="N404" s="214" t="s">
        <v>46</v>
      </c>
      <c r="O404" s="85"/>
      <c r="P404" s="215">
        <f>O404*H404</f>
        <v>0</v>
      </c>
      <c r="Q404" s="215">
        <v>0</v>
      </c>
      <c r="R404" s="215">
        <f>Q404*H404</f>
        <v>0</v>
      </c>
      <c r="S404" s="215">
        <v>0</v>
      </c>
      <c r="T404" s="216">
        <f>S404*H404</f>
        <v>0</v>
      </c>
      <c r="U404" s="39"/>
      <c r="V404" s="39"/>
      <c r="W404" s="39"/>
      <c r="X404" s="39"/>
      <c r="Y404" s="39"/>
      <c r="Z404" s="39"/>
      <c r="AA404" s="39"/>
      <c r="AB404" s="39"/>
      <c r="AC404" s="39"/>
      <c r="AD404" s="39"/>
      <c r="AE404" s="39"/>
      <c r="AR404" s="217" t="s">
        <v>251</v>
      </c>
      <c r="AT404" s="217" t="s">
        <v>138</v>
      </c>
      <c r="AU404" s="217" t="s">
        <v>85</v>
      </c>
      <c r="AY404" s="18" t="s">
        <v>135</v>
      </c>
      <c r="BE404" s="218">
        <f>IF(N404="základní",J404,0)</f>
        <v>0</v>
      </c>
      <c r="BF404" s="218">
        <f>IF(N404="snížená",J404,0)</f>
        <v>0</v>
      </c>
      <c r="BG404" s="218">
        <f>IF(N404="zákl. přenesená",J404,0)</f>
        <v>0</v>
      </c>
      <c r="BH404" s="218">
        <f>IF(N404="sníž. přenesená",J404,0)</f>
        <v>0</v>
      </c>
      <c r="BI404" s="218">
        <f>IF(N404="nulová",J404,0)</f>
        <v>0</v>
      </c>
      <c r="BJ404" s="18" t="s">
        <v>83</v>
      </c>
      <c r="BK404" s="218">
        <f>ROUND(I404*H404,2)</f>
        <v>0</v>
      </c>
      <c r="BL404" s="18" t="s">
        <v>251</v>
      </c>
      <c r="BM404" s="217" t="s">
        <v>810</v>
      </c>
    </row>
    <row r="405" s="2" customFormat="1">
      <c r="A405" s="39"/>
      <c r="B405" s="40"/>
      <c r="C405" s="41"/>
      <c r="D405" s="219" t="s">
        <v>145</v>
      </c>
      <c r="E405" s="41"/>
      <c r="F405" s="220" t="s">
        <v>811</v>
      </c>
      <c r="G405" s="41"/>
      <c r="H405" s="41"/>
      <c r="I405" s="221"/>
      <c r="J405" s="41"/>
      <c r="K405" s="41"/>
      <c r="L405" s="45"/>
      <c r="M405" s="222"/>
      <c r="N405" s="223"/>
      <c r="O405" s="85"/>
      <c r="P405" s="85"/>
      <c r="Q405" s="85"/>
      <c r="R405" s="85"/>
      <c r="S405" s="85"/>
      <c r="T405" s="86"/>
      <c r="U405" s="39"/>
      <c r="V405" s="39"/>
      <c r="W405" s="39"/>
      <c r="X405" s="39"/>
      <c r="Y405" s="39"/>
      <c r="Z405" s="39"/>
      <c r="AA405" s="39"/>
      <c r="AB405" s="39"/>
      <c r="AC405" s="39"/>
      <c r="AD405" s="39"/>
      <c r="AE405" s="39"/>
      <c r="AT405" s="18" t="s">
        <v>145</v>
      </c>
      <c r="AU405" s="18" t="s">
        <v>85</v>
      </c>
    </row>
    <row r="406" s="12" customFormat="1" ht="22.8" customHeight="1">
      <c r="A406" s="12"/>
      <c r="B406" s="190"/>
      <c r="C406" s="191"/>
      <c r="D406" s="192" t="s">
        <v>74</v>
      </c>
      <c r="E406" s="204" t="s">
        <v>336</v>
      </c>
      <c r="F406" s="204" t="s">
        <v>337</v>
      </c>
      <c r="G406" s="191"/>
      <c r="H406" s="191"/>
      <c r="I406" s="194"/>
      <c r="J406" s="205">
        <f>BK406</f>
        <v>0</v>
      </c>
      <c r="K406" s="191"/>
      <c r="L406" s="196"/>
      <c r="M406" s="197"/>
      <c r="N406" s="198"/>
      <c r="O406" s="198"/>
      <c r="P406" s="199">
        <f>SUM(P407:P425)</f>
        <v>0</v>
      </c>
      <c r="Q406" s="198"/>
      <c r="R406" s="199">
        <f>SUM(R407:R425)</f>
        <v>0.38675000000000004</v>
      </c>
      <c r="S406" s="198"/>
      <c r="T406" s="200">
        <f>SUM(T407:T425)</f>
        <v>0</v>
      </c>
      <c r="U406" s="12"/>
      <c r="V406" s="12"/>
      <c r="W406" s="12"/>
      <c r="X406" s="12"/>
      <c r="Y406" s="12"/>
      <c r="Z406" s="12"/>
      <c r="AA406" s="12"/>
      <c r="AB406" s="12"/>
      <c r="AC406" s="12"/>
      <c r="AD406" s="12"/>
      <c r="AE406" s="12"/>
      <c r="AR406" s="201" t="s">
        <v>85</v>
      </c>
      <c r="AT406" s="202" t="s">
        <v>74</v>
      </c>
      <c r="AU406" s="202" t="s">
        <v>83</v>
      </c>
      <c r="AY406" s="201" t="s">
        <v>135</v>
      </c>
      <c r="BK406" s="203">
        <f>SUM(BK407:BK425)</f>
        <v>0</v>
      </c>
    </row>
    <row r="407" s="2" customFormat="1" ht="24.15" customHeight="1">
      <c r="A407" s="39"/>
      <c r="B407" s="40"/>
      <c r="C407" s="206" t="s">
        <v>812</v>
      </c>
      <c r="D407" s="206" t="s">
        <v>138</v>
      </c>
      <c r="E407" s="207" t="s">
        <v>813</v>
      </c>
      <c r="F407" s="208" t="s">
        <v>814</v>
      </c>
      <c r="G407" s="209" t="s">
        <v>214</v>
      </c>
      <c r="H407" s="210">
        <v>10</v>
      </c>
      <c r="I407" s="211"/>
      <c r="J407" s="212">
        <f>ROUND(I407*H407,2)</f>
        <v>0</v>
      </c>
      <c r="K407" s="208" t="s">
        <v>142</v>
      </c>
      <c r="L407" s="45"/>
      <c r="M407" s="213" t="s">
        <v>19</v>
      </c>
      <c r="N407" s="214" t="s">
        <v>46</v>
      </c>
      <c r="O407" s="85"/>
      <c r="P407" s="215">
        <f>O407*H407</f>
        <v>0</v>
      </c>
      <c r="Q407" s="215">
        <v>0</v>
      </c>
      <c r="R407" s="215">
        <f>Q407*H407</f>
        <v>0</v>
      </c>
      <c r="S407" s="215">
        <v>0</v>
      </c>
      <c r="T407" s="216">
        <f>S407*H407</f>
        <v>0</v>
      </c>
      <c r="U407" s="39"/>
      <c r="V407" s="39"/>
      <c r="W407" s="39"/>
      <c r="X407" s="39"/>
      <c r="Y407" s="39"/>
      <c r="Z407" s="39"/>
      <c r="AA407" s="39"/>
      <c r="AB407" s="39"/>
      <c r="AC407" s="39"/>
      <c r="AD407" s="39"/>
      <c r="AE407" s="39"/>
      <c r="AR407" s="217" t="s">
        <v>251</v>
      </c>
      <c r="AT407" s="217" t="s">
        <v>138</v>
      </c>
      <c r="AU407" s="217" t="s">
        <v>85</v>
      </c>
      <c r="AY407" s="18" t="s">
        <v>135</v>
      </c>
      <c r="BE407" s="218">
        <f>IF(N407="základní",J407,0)</f>
        <v>0</v>
      </c>
      <c r="BF407" s="218">
        <f>IF(N407="snížená",J407,0)</f>
        <v>0</v>
      </c>
      <c r="BG407" s="218">
        <f>IF(N407="zákl. přenesená",J407,0)</f>
        <v>0</v>
      </c>
      <c r="BH407" s="218">
        <f>IF(N407="sníž. přenesená",J407,0)</f>
        <v>0</v>
      </c>
      <c r="BI407" s="218">
        <f>IF(N407="nulová",J407,0)</f>
        <v>0</v>
      </c>
      <c r="BJ407" s="18" t="s">
        <v>83</v>
      </c>
      <c r="BK407" s="218">
        <f>ROUND(I407*H407,2)</f>
        <v>0</v>
      </c>
      <c r="BL407" s="18" t="s">
        <v>251</v>
      </c>
      <c r="BM407" s="217" t="s">
        <v>815</v>
      </c>
    </row>
    <row r="408" s="2" customFormat="1">
      <c r="A408" s="39"/>
      <c r="B408" s="40"/>
      <c r="C408" s="41"/>
      <c r="D408" s="219" t="s">
        <v>145</v>
      </c>
      <c r="E408" s="41"/>
      <c r="F408" s="220" t="s">
        <v>816</v>
      </c>
      <c r="G408" s="41"/>
      <c r="H408" s="41"/>
      <c r="I408" s="221"/>
      <c r="J408" s="41"/>
      <c r="K408" s="41"/>
      <c r="L408" s="45"/>
      <c r="M408" s="222"/>
      <c r="N408" s="223"/>
      <c r="O408" s="85"/>
      <c r="P408" s="85"/>
      <c r="Q408" s="85"/>
      <c r="R408" s="85"/>
      <c r="S408" s="85"/>
      <c r="T408" s="86"/>
      <c r="U408" s="39"/>
      <c r="V408" s="39"/>
      <c r="W408" s="39"/>
      <c r="X408" s="39"/>
      <c r="Y408" s="39"/>
      <c r="Z408" s="39"/>
      <c r="AA408" s="39"/>
      <c r="AB408" s="39"/>
      <c r="AC408" s="39"/>
      <c r="AD408" s="39"/>
      <c r="AE408" s="39"/>
      <c r="AT408" s="18" t="s">
        <v>145</v>
      </c>
      <c r="AU408" s="18" t="s">
        <v>85</v>
      </c>
    </row>
    <row r="409" s="14" customFormat="1">
      <c r="A409" s="14"/>
      <c r="B409" s="234"/>
      <c r="C409" s="235"/>
      <c r="D409" s="219" t="s">
        <v>147</v>
      </c>
      <c r="E409" s="236" t="s">
        <v>19</v>
      </c>
      <c r="F409" s="237" t="s">
        <v>817</v>
      </c>
      <c r="G409" s="235"/>
      <c r="H409" s="238">
        <v>10</v>
      </c>
      <c r="I409" s="239"/>
      <c r="J409" s="235"/>
      <c r="K409" s="235"/>
      <c r="L409" s="240"/>
      <c r="M409" s="241"/>
      <c r="N409" s="242"/>
      <c r="O409" s="242"/>
      <c r="P409" s="242"/>
      <c r="Q409" s="242"/>
      <c r="R409" s="242"/>
      <c r="S409" s="242"/>
      <c r="T409" s="243"/>
      <c r="U409" s="14"/>
      <c r="V409" s="14"/>
      <c r="W409" s="14"/>
      <c r="X409" s="14"/>
      <c r="Y409" s="14"/>
      <c r="Z409" s="14"/>
      <c r="AA409" s="14"/>
      <c r="AB409" s="14"/>
      <c r="AC409" s="14"/>
      <c r="AD409" s="14"/>
      <c r="AE409" s="14"/>
      <c r="AT409" s="244" t="s">
        <v>147</v>
      </c>
      <c r="AU409" s="244" t="s">
        <v>85</v>
      </c>
      <c r="AV409" s="14" t="s">
        <v>85</v>
      </c>
      <c r="AW409" s="14" t="s">
        <v>37</v>
      </c>
      <c r="AX409" s="14" t="s">
        <v>83</v>
      </c>
      <c r="AY409" s="244" t="s">
        <v>135</v>
      </c>
    </row>
    <row r="410" s="2" customFormat="1" ht="14.4" customHeight="1">
      <c r="A410" s="39"/>
      <c r="B410" s="40"/>
      <c r="C410" s="259" t="s">
        <v>818</v>
      </c>
      <c r="D410" s="259" t="s">
        <v>439</v>
      </c>
      <c r="E410" s="260" t="s">
        <v>819</v>
      </c>
      <c r="F410" s="261" t="s">
        <v>820</v>
      </c>
      <c r="G410" s="262" t="s">
        <v>214</v>
      </c>
      <c r="H410" s="263">
        <v>10</v>
      </c>
      <c r="I410" s="264"/>
      <c r="J410" s="265">
        <f>ROUND(I410*H410,2)</f>
        <v>0</v>
      </c>
      <c r="K410" s="261" t="s">
        <v>142</v>
      </c>
      <c r="L410" s="266"/>
      <c r="M410" s="267" t="s">
        <v>19</v>
      </c>
      <c r="N410" s="268" t="s">
        <v>46</v>
      </c>
      <c r="O410" s="85"/>
      <c r="P410" s="215">
        <f>O410*H410</f>
        <v>0</v>
      </c>
      <c r="Q410" s="215">
        <v>0.016</v>
      </c>
      <c r="R410" s="215">
        <f>Q410*H410</f>
        <v>0.16</v>
      </c>
      <c r="S410" s="215">
        <v>0</v>
      </c>
      <c r="T410" s="216">
        <f>S410*H410</f>
        <v>0</v>
      </c>
      <c r="U410" s="39"/>
      <c r="V410" s="39"/>
      <c r="W410" s="39"/>
      <c r="X410" s="39"/>
      <c r="Y410" s="39"/>
      <c r="Z410" s="39"/>
      <c r="AA410" s="39"/>
      <c r="AB410" s="39"/>
      <c r="AC410" s="39"/>
      <c r="AD410" s="39"/>
      <c r="AE410" s="39"/>
      <c r="AR410" s="217" t="s">
        <v>349</v>
      </c>
      <c r="AT410" s="217" t="s">
        <v>439</v>
      </c>
      <c r="AU410" s="217" t="s">
        <v>85</v>
      </c>
      <c r="AY410" s="18" t="s">
        <v>135</v>
      </c>
      <c r="BE410" s="218">
        <f>IF(N410="základní",J410,0)</f>
        <v>0</v>
      </c>
      <c r="BF410" s="218">
        <f>IF(N410="snížená",J410,0)</f>
        <v>0</v>
      </c>
      <c r="BG410" s="218">
        <f>IF(N410="zákl. přenesená",J410,0)</f>
        <v>0</v>
      </c>
      <c r="BH410" s="218">
        <f>IF(N410="sníž. přenesená",J410,0)</f>
        <v>0</v>
      </c>
      <c r="BI410" s="218">
        <f>IF(N410="nulová",J410,0)</f>
        <v>0</v>
      </c>
      <c r="BJ410" s="18" t="s">
        <v>83</v>
      </c>
      <c r="BK410" s="218">
        <f>ROUND(I410*H410,2)</f>
        <v>0</v>
      </c>
      <c r="BL410" s="18" t="s">
        <v>251</v>
      </c>
      <c r="BM410" s="217" t="s">
        <v>821</v>
      </c>
    </row>
    <row r="411" s="14" customFormat="1">
      <c r="A411" s="14"/>
      <c r="B411" s="234"/>
      <c r="C411" s="235"/>
      <c r="D411" s="219" t="s">
        <v>147</v>
      </c>
      <c r="E411" s="236" t="s">
        <v>19</v>
      </c>
      <c r="F411" s="237" t="s">
        <v>822</v>
      </c>
      <c r="G411" s="235"/>
      <c r="H411" s="238">
        <v>10</v>
      </c>
      <c r="I411" s="239"/>
      <c r="J411" s="235"/>
      <c r="K411" s="235"/>
      <c r="L411" s="240"/>
      <c r="M411" s="241"/>
      <c r="N411" s="242"/>
      <c r="O411" s="242"/>
      <c r="P411" s="242"/>
      <c r="Q411" s="242"/>
      <c r="R411" s="242"/>
      <c r="S411" s="242"/>
      <c r="T411" s="243"/>
      <c r="U411" s="14"/>
      <c r="V411" s="14"/>
      <c r="W411" s="14"/>
      <c r="X411" s="14"/>
      <c r="Y411" s="14"/>
      <c r="Z411" s="14"/>
      <c r="AA411" s="14"/>
      <c r="AB411" s="14"/>
      <c r="AC411" s="14"/>
      <c r="AD411" s="14"/>
      <c r="AE411" s="14"/>
      <c r="AT411" s="244" t="s">
        <v>147</v>
      </c>
      <c r="AU411" s="244" t="s">
        <v>85</v>
      </c>
      <c r="AV411" s="14" t="s">
        <v>85</v>
      </c>
      <c r="AW411" s="14" t="s">
        <v>37</v>
      </c>
      <c r="AX411" s="14" t="s">
        <v>83</v>
      </c>
      <c r="AY411" s="244" t="s">
        <v>135</v>
      </c>
    </row>
    <row r="412" s="2" customFormat="1" ht="14.4" customHeight="1">
      <c r="A412" s="39"/>
      <c r="B412" s="40"/>
      <c r="C412" s="206" t="s">
        <v>823</v>
      </c>
      <c r="D412" s="206" t="s">
        <v>138</v>
      </c>
      <c r="E412" s="207" t="s">
        <v>824</v>
      </c>
      <c r="F412" s="208" t="s">
        <v>825</v>
      </c>
      <c r="G412" s="209" t="s">
        <v>214</v>
      </c>
      <c r="H412" s="210">
        <v>10</v>
      </c>
      <c r="I412" s="211"/>
      <c r="J412" s="212">
        <f>ROUND(I412*H412,2)</f>
        <v>0</v>
      </c>
      <c r="K412" s="208" t="s">
        <v>142</v>
      </c>
      <c r="L412" s="45"/>
      <c r="M412" s="213" t="s">
        <v>19</v>
      </c>
      <c r="N412" s="214" t="s">
        <v>46</v>
      </c>
      <c r="O412" s="85"/>
      <c r="P412" s="215">
        <f>O412*H412</f>
        <v>0</v>
      </c>
      <c r="Q412" s="215">
        <v>0</v>
      </c>
      <c r="R412" s="215">
        <f>Q412*H412</f>
        <v>0</v>
      </c>
      <c r="S412" s="215">
        <v>0</v>
      </c>
      <c r="T412" s="216">
        <f>S412*H412</f>
        <v>0</v>
      </c>
      <c r="U412" s="39"/>
      <c r="V412" s="39"/>
      <c r="W412" s="39"/>
      <c r="X412" s="39"/>
      <c r="Y412" s="39"/>
      <c r="Z412" s="39"/>
      <c r="AA412" s="39"/>
      <c r="AB412" s="39"/>
      <c r="AC412" s="39"/>
      <c r="AD412" s="39"/>
      <c r="AE412" s="39"/>
      <c r="AR412" s="217" t="s">
        <v>251</v>
      </c>
      <c r="AT412" s="217" t="s">
        <v>138</v>
      </c>
      <c r="AU412" s="217" t="s">
        <v>85</v>
      </c>
      <c r="AY412" s="18" t="s">
        <v>135</v>
      </c>
      <c r="BE412" s="218">
        <f>IF(N412="základní",J412,0)</f>
        <v>0</v>
      </c>
      <c r="BF412" s="218">
        <f>IF(N412="snížená",J412,0)</f>
        <v>0</v>
      </c>
      <c r="BG412" s="218">
        <f>IF(N412="zákl. přenesená",J412,0)</f>
        <v>0</v>
      </c>
      <c r="BH412" s="218">
        <f>IF(N412="sníž. přenesená",J412,0)</f>
        <v>0</v>
      </c>
      <c r="BI412" s="218">
        <f>IF(N412="nulová",J412,0)</f>
        <v>0</v>
      </c>
      <c r="BJ412" s="18" t="s">
        <v>83</v>
      </c>
      <c r="BK412" s="218">
        <f>ROUND(I412*H412,2)</f>
        <v>0</v>
      </c>
      <c r="BL412" s="18" t="s">
        <v>251</v>
      </c>
      <c r="BM412" s="217" t="s">
        <v>826</v>
      </c>
    </row>
    <row r="413" s="14" customFormat="1">
      <c r="A413" s="14"/>
      <c r="B413" s="234"/>
      <c r="C413" s="235"/>
      <c r="D413" s="219" t="s">
        <v>147</v>
      </c>
      <c r="E413" s="236" t="s">
        <v>19</v>
      </c>
      <c r="F413" s="237" t="s">
        <v>201</v>
      </c>
      <c r="G413" s="235"/>
      <c r="H413" s="238">
        <v>10</v>
      </c>
      <c r="I413" s="239"/>
      <c r="J413" s="235"/>
      <c r="K413" s="235"/>
      <c r="L413" s="240"/>
      <c r="M413" s="241"/>
      <c r="N413" s="242"/>
      <c r="O413" s="242"/>
      <c r="P413" s="242"/>
      <c r="Q413" s="242"/>
      <c r="R413" s="242"/>
      <c r="S413" s="242"/>
      <c r="T413" s="243"/>
      <c r="U413" s="14"/>
      <c r="V413" s="14"/>
      <c r="W413" s="14"/>
      <c r="X413" s="14"/>
      <c r="Y413" s="14"/>
      <c r="Z413" s="14"/>
      <c r="AA413" s="14"/>
      <c r="AB413" s="14"/>
      <c r="AC413" s="14"/>
      <c r="AD413" s="14"/>
      <c r="AE413" s="14"/>
      <c r="AT413" s="244" t="s">
        <v>147</v>
      </c>
      <c r="AU413" s="244" t="s">
        <v>85</v>
      </c>
      <c r="AV413" s="14" t="s">
        <v>85</v>
      </c>
      <c r="AW413" s="14" t="s">
        <v>37</v>
      </c>
      <c r="AX413" s="14" t="s">
        <v>83</v>
      </c>
      <c r="AY413" s="244" t="s">
        <v>135</v>
      </c>
    </row>
    <row r="414" s="2" customFormat="1" ht="14.4" customHeight="1">
      <c r="A414" s="39"/>
      <c r="B414" s="40"/>
      <c r="C414" s="259" t="s">
        <v>827</v>
      </c>
      <c r="D414" s="259" t="s">
        <v>439</v>
      </c>
      <c r="E414" s="260" t="s">
        <v>828</v>
      </c>
      <c r="F414" s="261" t="s">
        <v>829</v>
      </c>
      <c r="G414" s="262" t="s">
        <v>214</v>
      </c>
      <c r="H414" s="263">
        <v>10</v>
      </c>
      <c r="I414" s="264"/>
      <c r="J414" s="265">
        <f>ROUND(I414*H414,2)</f>
        <v>0</v>
      </c>
      <c r="K414" s="261" t="s">
        <v>142</v>
      </c>
      <c r="L414" s="266"/>
      <c r="M414" s="267" t="s">
        <v>19</v>
      </c>
      <c r="N414" s="268" t="s">
        <v>46</v>
      </c>
      <c r="O414" s="85"/>
      <c r="P414" s="215">
        <f>O414*H414</f>
        <v>0</v>
      </c>
      <c r="Q414" s="215">
        <v>0.0011999999999999999</v>
      </c>
      <c r="R414" s="215">
        <f>Q414*H414</f>
        <v>0.011999999999999999</v>
      </c>
      <c r="S414" s="215">
        <v>0</v>
      </c>
      <c r="T414" s="216">
        <f>S414*H414</f>
        <v>0</v>
      </c>
      <c r="U414" s="39"/>
      <c r="V414" s="39"/>
      <c r="W414" s="39"/>
      <c r="X414" s="39"/>
      <c r="Y414" s="39"/>
      <c r="Z414" s="39"/>
      <c r="AA414" s="39"/>
      <c r="AB414" s="39"/>
      <c r="AC414" s="39"/>
      <c r="AD414" s="39"/>
      <c r="AE414" s="39"/>
      <c r="AR414" s="217" t="s">
        <v>349</v>
      </c>
      <c r="AT414" s="217" t="s">
        <v>439</v>
      </c>
      <c r="AU414" s="217" t="s">
        <v>85</v>
      </c>
      <c r="AY414" s="18" t="s">
        <v>135</v>
      </c>
      <c r="BE414" s="218">
        <f>IF(N414="základní",J414,0)</f>
        <v>0</v>
      </c>
      <c r="BF414" s="218">
        <f>IF(N414="snížená",J414,0)</f>
        <v>0</v>
      </c>
      <c r="BG414" s="218">
        <f>IF(N414="zákl. přenesená",J414,0)</f>
        <v>0</v>
      </c>
      <c r="BH414" s="218">
        <f>IF(N414="sníž. přenesená",J414,0)</f>
        <v>0</v>
      </c>
      <c r="BI414" s="218">
        <f>IF(N414="nulová",J414,0)</f>
        <v>0</v>
      </c>
      <c r="BJ414" s="18" t="s">
        <v>83</v>
      </c>
      <c r="BK414" s="218">
        <f>ROUND(I414*H414,2)</f>
        <v>0</v>
      </c>
      <c r="BL414" s="18" t="s">
        <v>251</v>
      </c>
      <c r="BM414" s="217" t="s">
        <v>830</v>
      </c>
    </row>
    <row r="415" s="14" customFormat="1">
      <c r="A415" s="14"/>
      <c r="B415" s="234"/>
      <c r="C415" s="235"/>
      <c r="D415" s="219" t="s">
        <v>147</v>
      </c>
      <c r="E415" s="236" t="s">
        <v>19</v>
      </c>
      <c r="F415" s="237" t="s">
        <v>201</v>
      </c>
      <c r="G415" s="235"/>
      <c r="H415" s="238">
        <v>10</v>
      </c>
      <c r="I415" s="239"/>
      <c r="J415" s="235"/>
      <c r="K415" s="235"/>
      <c r="L415" s="240"/>
      <c r="M415" s="241"/>
      <c r="N415" s="242"/>
      <c r="O415" s="242"/>
      <c r="P415" s="242"/>
      <c r="Q415" s="242"/>
      <c r="R415" s="242"/>
      <c r="S415" s="242"/>
      <c r="T415" s="243"/>
      <c r="U415" s="14"/>
      <c r="V415" s="14"/>
      <c r="W415" s="14"/>
      <c r="X415" s="14"/>
      <c r="Y415" s="14"/>
      <c r="Z415" s="14"/>
      <c r="AA415" s="14"/>
      <c r="AB415" s="14"/>
      <c r="AC415" s="14"/>
      <c r="AD415" s="14"/>
      <c r="AE415" s="14"/>
      <c r="AT415" s="244" t="s">
        <v>147</v>
      </c>
      <c r="AU415" s="244" t="s">
        <v>85</v>
      </c>
      <c r="AV415" s="14" t="s">
        <v>85</v>
      </c>
      <c r="AW415" s="14" t="s">
        <v>37</v>
      </c>
      <c r="AX415" s="14" t="s">
        <v>83</v>
      </c>
      <c r="AY415" s="244" t="s">
        <v>135</v>
      </c>
    </row>
    <row r="416" s="2" customFormat="1" ht="24.15" customHeight="1">
      <c r="A416" s="39"/>
      <c r="B416" s="40"/>
      <c r="C416" s="206" t="s">
        <v>831</v>
      </c>
      <c r="D416" s="206" t="s">
        <v>138</v>
      </c>
      <c r="E416" s="207" t="s">
        <v>832</v>
      </c>
      <c r="F416" s="208" t="s">
        <v>833</v>
      </c>
      <c r="G416" s="209" t="s">
        <v>214</v>
      </c>
      <c r="H416" s="210">
        <v>5</v>
      </c>
      <c r="I416" s="211"/>
      <c r="J416" s="212">
        <f>ROUND(I416*H416,2)</f>
        <v>0</v>
      </c>
      <c r="K416" s="208" t="s">
        <v>142</v>
      </c>
      <c r="L416" s="45"/>
      <c r="M416" s="213" t="s">
        <v>19</v>
      </c>
      <c r="N416" s="214" t="s">
        <v>46</v>
      </c>
      <c r="O416" s="85"/>
      <c r="P416" s="215">
        <f>O416*H416</f>
        <v>0</v>
      </c>
      <c r="Q416" s="215">
        <v>0.00046999999999999999</v>
      </c>
      <c r="R416" s="215">
        <f>Q416*H416</f>
        <v>0.0023500000000000001</v>
      </c>
      <c r="S416" s="215">
        <v>0</v>
      </c>
      <c r="T416" s="216">
        <f>S416*H416</f>
        <v>0</v>
      </c>
      <c r="U416" s="39"/>
      <c r="V416" s="39"/>
      <c r="W416" s="39"/>
      <c r="X416" s="39"/>
      <c r="Y416" s="39"/>
      <c r="Z416" s="39"/>
      <c r="AA416" s="39"/>
      <c r="AB416" s="39"/>
      <c r="AC416" s="39"/>
      <c r="AD416" s="39"/>
      <c r="AE416" s="39"/>
      <c r="AR416" s="217" t="s">
        <v>251</v>
      </c>
      <c r="AT416" s="217" t="s">
        <v>138</v>
      </c>
      <c r="AU416" s="217" t="s">
        <v>85</v>
      </c>
      <c r="AY416" s="18" t="s">
        <v>135</v>
      </c>
      <c r="BE416" s="218">
        <f>IF(N416="základní",J416,0)</f>
        <v>0</v>
      </c>
      <c r="BF416" s="218">
        <f>IF(N416="snížená",J416,0)</f>
        <v>0</v>
      </c>
      <c r="BG416" s="218">
        <f>IF(N416="zákl. přenesená",J416,0)</f>
        <v>0</v>
      </c>
      <c r="BH416" s="218">
        <f>IF(N416="sníž. přenesená",J416,0)</f>
        <v>0</v>
      </c>
      <c r="BI416" s="218">
        <f>IF(N416="nulová",J416,0)</f>
        <v>0</v>
      </c>
      <c r="BJ416" s="18" t="s">
        <v>83</v>
      </c>
      <c r="BK416" s="218">
        <f>ROUND(I416*H416,2)</f>
        <v>0</v>
      </c>
      <c r="BL416" s="18" t="s">
        <v>251</v>
      </c>
      <c r="BM416" s="217" t="s">
        <v>834</v>
      </c>
    </row>
    <row r="417" s="2" customFormat="1">
      <c r="A417" s="39"/>
      <c r="B417" s="40"/>
      <c r="C417" s="41"/>
      <c r="D417" s="219" t="s">
        <v>145</v>
      </c>
      <c r="E417" s="41"/>
      <c r="F417" s="220" t="s">
        <v>835</v>
      </c>
      <c r="G417" s="41"/>
      <c r="H417" s="41"/>
      <c r="I417" s="221"/>
      <c r="J417" s="41"/>
      <c r="K417" s="41"/>
      <c r="L417" s="45"/>
      <c r="M417" s="222"/>
      <c r="N417" s="223"/>
      <c r="O417" s="85"/>
      <c r="P417" s="85"/>
      <c r="Q417" s="85"/>
      <c r="R417" s="85"/>
      <c r="S417" s="85"/>
      <c r="T417" s="86"/>
      <c r="U417" s="39"/>
      <c r="V417" s="39"/>
      <c r="W417" s="39"/>
      <c r="X417" s="39"/>
      <c r="Y417" s="39"/>
      <c r="Z417" s="39"/>
      <c r="AA417" s="39"/>
      <c r="AB417" s="39"/>
      <c r="AC417" s="39"/>
      <c r="AD417" s="39"/>
      <c r="AE417" s="39"/>
      <c r="AT417" s="18" t="s">
        <v>145</v>
      </c>
      <c r="AU417" s="18" t="s">
        <v>85</v>
      </c>
    </row>
    <row r="418" s="14" customFormat="1">
      <c r="A418" s="14"/>
      <c r="B418" s="234"/>
      <c r="C418" s="235"/>
      <c r="D418" s="219" t="s">
        <v>147</v>
      </c>
      <c r="E418" s="236" t="s">
        <v>19</v>
      </c>
      <c r="F418" s="237" t="s">
        <v>178</v>
      </c>
      <c r="G418" s="235"/>
      <c r="H418" s="238">
        <v>5</v>
      </c>
      <c r="I418" s="239"/>
      <c r="J418" s="235"/>
      <c r="K418" s="235"/>
      <c r="L418" s="240"/>
      <c r="M418" s="241"/>
      <c r="N418" s="242"/>
      <c r="O418" s="242"/>
      <c r="P418" s="242"/>
      <c r="Q418" s="242"/>
      <c r="R418" s="242"/>
      <c r="S418" s="242"/>
      <c r="T418" s="243"/>
      <c r="U418" s="14"/>
      <c r="V418" s="14"/>
      <c r="W418" s="14"/>
      <c r="X418" s="14"/>
      <c r="Y418" s="14"/>
      <c r="Z418" s="14"/>
      <c r="AA418" s="14"/>
      <c r="AB418" s="14"/>
      <c r="AC418" s="14"/>
      <c r="AD418" s="14"/>
      <c r="AE418" s="14"/>
      <c r="AT418" s="244" t="s">
        <v>147</v>
      </c>
      <c r="AU418" s="244" t="s">
        <v>85</v>
      </c>
      <c r="AV418" s="14" t="s">
        <v>85</v>
      </c>
      <c r="AW418" s="14" t="s">
        <v>37</v>
      </c>
      <c r="AX418" s="14" t="s">
        <v>83</v>
      </c>
      <c r="AY418" s="244" t="s">
        <v>135</v>
      </c>
    </row>
    <row r="419" s="2" customFormat="1" ht="24.15" customHeight="1">
      <c r="A419" s="39"/>
      <c r="B419" s="40"/>
      <c r="C419" s="206" t="s">
        <v>836</v>
      </c>
      <c r="D419" s="206" t="s">
        <v>138</v>
      </c>
      <c r="E419" s="207" t="s">
        <v>837</v>
      </c>
      <c r="F419" s="208" t="s">
        <v>838</v>
      </c>
      <c r="G419" s="209" t="s">
        <v>214</v>
      </c>
      <c r="H419" s="210">
        <v>5</v>
      </c>
      <c r="I419" s="211"/>
      <c r="J419" s="212">
        <f>ROUND(I419*H419,2)</f>
        <v>0</v>
      </c>
      <c r="K419" s="208" t="s">
        <v>142</v>
      </c>
      <c r="L419" s="45"/>
      <c r="M419" s="213" t="s">
        <v>19</v>
      </c>
      <c r="N419" s="214" t="s">
        <v>46</v>
      </c>
      <c r="O419" s="85"/>
      <c r="P419" s="215">
        <f>O419*H419</f>
        <v>0</v>
      </c>
      <c r="Q419" s="215">
        <v>0.00048000000000000001</v>
      </c>
      <c r="R419" s="215">
        <f>Q419*H419</f>
        <v>0.0024000000000000002</v>
      </c>
      <c r="S419" s="215">
        <v>0</v>
      </c>
      <c r="T419" s="216">
        <f>S419*H419</f>
        <v>0</v>
      </c>
      <c r="U419" s="39"/>
      <c r="V419" s="39"/>
      <c r="W419" s="39"/>
      <c r="X419" s="39"/>
      <c r="Y419" s="39"/>
      <c r="Z419" s="39"/>
      <c r="AA419" s="39"/>
      <c r="AB419" s="39"/>
      <c r="AC419" s="39"/>
      <c r="AD419" s="39"/>
      <c r="AE419" s="39"/>
      <c r="AR419" s="217" t="s">
        <v>251</v>
      </c>
      <c r="AT419" s="217" t="s">
        <v>138</v>
      </c>
      <c r="AU419" s="217" t="s">
        <v>85</v>
      </c>
      <c r="AY419" s="18" t="s">
        <v>135</v>
      </c>
      <c r="BE419" s="218">
        <f>IF(N419="základní",J419,0)</f>
        <v>0</v>
      </c>
      <c r="BF419" s="218">
        <f>IF(N419="snížená",J419,0)</f>
        <v>0</v>
      </c>
      <c r="BG419" s="218">
        <f>IF(N419="zákl. přenesená",J419,0)</f>
        <v>0</v>
      </c>
      <c r="BH419" s="218">
        <f>IF(N419="sníž. přenesená",J419,0)</f>
        <v>0</v>
      </c>
      <c r="BI419" s="218">
        <f>IF(N419="nulová",J419,0)</f>
        <v>0</v>
      </c>
      <c r="BJ419" s="18" t="s">
        <v>83</v>
      </c>
      <c r="BK419" s="218">
        <f>ROUND(I419*H419,2)</f>
        <v>0</v>
      </c>
      <c r="BL419" s="18" t="s">
        <v>251</v>
      </c>
      <c r="BM419" s="217" t="s">
        <v>839</v>
      </c>
    </row>
    <row r="420" s="2" customFormat="1">
      <c r="A420" s="39"/>
      <c r="B420" s="40"/>
      <c r="C420" s="41"/>
      <c r="D420" s="219" t="s">
        <v>145</v>
      </c>
      <c r="E420" s="41"/>
      <c r="F420" s="220" t="s">
        <v>835</v>
      </c>
      <c r="G420" s="41"/>
      <c r="H420" s="41"/>
      <c r="I420" s="221"/>
      <c r="J420" s="41"/>
      <c r="K420" s="41"/>
      <c r="L420" s="45"/>
      <c r="M420" s="222"/>
      <c r="N420" s="223"/>
      <c r="O420" s="85"/>
      <c r="P420" s="85"/>
      <c r="Q420" s="85"/>
      <c r="R420" s="85"/>
      <c r="S420" s="85"/>
      <c r="T420" s="86"/>
      <c r="U420" s="39"/>
      <c r="V420" s="39"/>
      <c r="W420" s="39"/>
      <c r="X420" s="39"/>
      <c r="Y420" s="39"/>
      <c r="Z420" s="39"/>
      <c r="AA420" s="39"/>
      <c r="AB420" s="39"/>
      <c r="AC420" s="39"/>
      <c r="AD420" s="39"/>
      <c r="AE420" s="39"/>
      <c r="AT420" s="18" t="s">
        <v>145</v>
      </c>
      <c r="AU420" s="18" t="s">
        <v>85</v>
      </c>
    </row>
    <row r="421" s="14" customFormat="1">
      <c r="A421" s="14"/>
      <c r="B421" s="234"/>
      <c r="C421" s="235"/>
      <c r="D421" s="219" t="s">
        <v>147</v>
      </c>
      <c r="E421" s="236" t="s">
        <v>19</v>
      </c>
      <c r="F421" s="237" t="s">
        <v>178</v>
      </c>
      <c r="G421" s="235"/>
      <c r="H421" s="238">
        <v>5</v>
      </c>
      <c r="I421" s="239"/>
      <c r="J421" s="235"/>
      <c r="K421" s="235"/>
      <c r="L421" s="240"/>
      <c r="M421" s="241"/>
      <c r="N421" s="242"/>
      <c r="O421" s="242"/>
      <c r="P421" s="242"/>
      <c r="Q421" s="242"/>
      <c r="R421" s="242"/>
      <c r="S421" s="242"/>
      <c r="T421" s="243"/>
      <c r="U421" s="14"/>
      <c r="V421" s="14"/>
      <c r="W421" s="14"/>
      <c r="X421" s="14"/>
      <c r="Y421" s="14"/>
      <c r="Z421" s="14"/>
      <c r="AA421" s="14"/>
      <c r="AB421" s="14"/>
      <c r="AC421" s="14"/>
      <c r="AD421" s="14"/>
      <c r="AE421" s="14"/>
      <c r="AT421" s="244" t="s">
        <v>147</v>
      </c>
      <c r="AU421" s="244" t="s">
        <v>85</v>
      </c>
      <c r="AV421" s="14" t="s">
        <v>85</v>
      </c>
      <c r="AW421" s="14" t="s">
        <v>37</v>
      </c>
      <c r="AX421" s="14" t="s">
        <v>83</v>
      </c>
      <c r="AY421" s="244" t="s">
        <v>135</v>
      </c>
    </row>
    <row r="422" s="2" customFormat="1" ht="14.4" customHeight="1">
      <c r="A422" s="39"/>
      <c r="B422" s="40"/>
      <c r="C422" s="259" t="s">
        <v>840</v>
      </c>
      <c r="D422" s="259" t="s">
        <v>439</v>
      </c>
      <c r="E422" s="260" t="s">
        <v>841</v>
      </c>
      <c r="F422" s="261" t="s">
        <v>842</v>
      </c>
      <c r="G422" s="262" t="s">
        <v>214</v>
      </c>
      <c r="H422" s="263">
        <v>5</v>
      </c>
      <c r="I422" s="264"/>
      <c r="J422" s="265">
        <f>ROUND(I422*H422,2)</f>
        <v>0</v>
      </c>
      <c r="K422" s="261" t="s">
        <v>142</v>
      </c>
      <c r="L422" s="266"/>
      <c r="M422" s="267" t="s">
        <v>19</v>
      </c>
      <c r="N422" s="268" t="s">
        <v>46</v>
      </c>
      <c r="O422" s="85"/>
      <c r="P422" s="215">
        <f>O422*H422</f>
        <v>0</v>
      </c>
      <c r="Q422" s="215">
        <v>0.016</v>
      </c>
      <c r="R422" s="215">
        <f>Q422*H422</f>
        <v>0.080000000000000002</v>
      </c>
      <c r="S422" s="215">
        <v>0</v>
      </c>
      <c r="T422" s="216">
        <f>S422*H422</f>
        <v>0</v>
      </c>
      <c r="U422" s="39"/>
      <c r="V422" s="39"/>
      <c r="W422" s="39"/>
      <c r="X422" s="39"/>
      <c r="Y422" s="39"/>
      <c r="Z422" s="39"/>
      <c r="AA422" s="39"/>
      <c r="AB422" s="39"/>
      <c r="AC422" s="39"/>
      <c r="AD422" s="39"/>
      <c r="AE422" s="39"/>
      <c r="AR422" s="217" t="s">
        <v>349</v>
      </c>
      <c r="AT422" s="217" t="s">
        <v>439</v>
      </c>
      <c r="AU422" s="217" t="s">
        <v>85</v>
      </c>
      <c r="AY422" s="18" t="s">
        <v>135</v>
      </c>
      <c r="BE422" s="218">
        <f>IF(N422="základní",J422,0)</f>
        <v>0</v>
      </c>
      <c r="BF422" s="218">
        <f>IF(N422="snížená",J422,0)</f>
        <v>0</v>
      </c>
      <c r="BG422" s="218">
        <f>IF(N422="zákl. přenesená",J422,0)</f>
        <v>0</v>
      </c>
      <c r="BH422" s="218">
        <f>IF(N422="sníž. přenesená",J422,0)</f>
        <v>0</v>
      </c>
      <c r="BI422" s="218">
        <f>IF(N422="nulová",J422,0)</f>
        <v>0</v>
      </c>
      <c r="BJ422" s="18" t="s">
        <v>83</v>
      </c>
      <c r="BK422" s="218">
        <f>ROUND(I422*H422,2)</f>
        <v>0</v>
      </c>
      <c r="BL422" s="18" t="s">
        <v>251</v>
      </c>
      <c r="BM422" s="217" t="s">
        <v>843</v>
      </c>
    </row>
    <row r="423" s="2" customFormat="1" ht="24.15" customHeight="1">
      <c r="A423" s="39"/>
      <c r="B423" s="40"/>
      <c r="C423" s="259" t="s">
        <v>844</v>
      </c>
      <c r="D423" s="259" t="s">
        <v>439</v>
      </c>
      <c r="E423" s="260" t="s">
        <v>845</v>
      </c>
      <c r="F423" s="261" t="s">
        <v>846</v>
      </c>
      <c r="G423" s="262" t="s">
        <v>214</v>
      </c>
      <c r="H423" s="263">
        <v>5</v>
      </c>
      <c r="I423" s="264"/>
      <c r="J423" s="265">
        <f>ROUND(I423*H423,2)</f>
        <v>0</v>
      </c>
      <c r="K423" s="261" t="s">
        <v>142</v>
      </c>
      <c r="L423" s="266"/>
      <c r="M423" s="267" t="s">
        <v>19</v>
      </c>
      <c r="N423" s="268" t="s">
        <v>46</v>
      </c>
      <c r="O423" s="85"/>
      <c r="P423" s="215">
        <f>O423*H423</f>
        <v>0</v>
      </c>
      <c r="Q423" s="215">
        <v>0.025999999999999999</v>
      </c>
      <c r="R423" s="215">
        <f>Q423*H423</f>
        <v>0.13</v>
      </c>
      <c r="S423" s="215">
        <v>0</v>
      </c>
      <c r="T423" s="216">
        <f>S423*H423</f>
        <v>0</v>
      </c>
      <c r="U423" s="39"/>
      <c r="V423" s="39"/>
      <c r="W423" s="39"/>
      <c r="X423" s="39"/>
      <c r="Y423" s="39"/>
      <c r="Z423" s="39"/>
      <c r="AA423" s="39"/>
      <c r="AB423" s="39"/>
      <c r="AC423" s="39"/>
      <c r="AD423" s="39"/>
      <c r="AE423" s="39"/>
      <c r="AR423" s="217" t="s">
        <v>349</v>
      </c>
      <c r="AT423" s="217" t="s">
        <v>439</v>
      </c>
      <c r="AU423" s="217" t="s">
        <v>85</v>
      </c>
      <c r="AY423" s="18" t="s">
        <v>135</v>
      </c>
      <c r="BE423" s="218">
        <f>IF(N423="základní",J423,0)</f>
        <v>0</v>
      </c>
      <c r="BF423" s="218">
        <f>IF(N423="snížená",J423,0)</f>
        <v>0</v>
      </c>
      <c r="BG423" s="218">
        <f>IF(N423="zákl. přenesená",J423,0)</f>
        <v>0</v>
      </c>
      <c r="BH423" s="218">
        <f>IF(N423="sníž. přenesená",J423,0)</f>
        <v>0</v>
      </c>
      <c r="BI423" s="218">
        <f>IF(N423="nulová",J423,0)</f>
        <v>0</v>
      </c>
      <c r="BJ423" s="18" t="s">
        <v>83</v>
      </c>
      <c r="BK423" s="218">
        <f>ROUND(I423*H423,2)</f>
        <v>0</v>
      </c>
      <c r="BL423" s="18" t="s">
        <v>251</v>
      </c>
      <c r="BM423" s="217" t="s">
        <v>847</v>
      </c>
    </row>
    <row r="424" s="2" customFormat="1" ht="24.15" customHeight="1">
      <c r="A424" s="39"/>
      <c r="B424" s="40"/>
      <c r="C424" s="206" t="s">
        <v>848</v>
      </c>
      <c r="D424" s="206" t="s">
        <v>138</v>
      </c>
      <c r="E424" s="207" t="s">
        <v>849</v>
      </c>
      <c r="F424" s="208" t="s">
        <v>850</v>
      </c>
      <c r="G424" s="209" t="s">
        <v>100</v>
      </c>
      <c r="H424" s="210">
        <v>0.38700000000000001</v>
      </c>
      <c r="I424" s="211"/>
      <c r="J424" s="212">
        <f>ROUND(I424*H424,2)</f>
        <v>0</v>
      </c>
      <c r="K424" s="208" t="s">
        <v>142</v>
      </c>
      <c r="L424" s="45"/>
      <c r="M424" s="213" t="s">
        <v>19</v>
      </c>
      <c r="N424" s="214" t="s">
        <v>46</v>
      </c>
      <c r="O424" s="85"/>
      <c r="P424" s="215">
        <f>O424*H424</f>
        <v>0</v>
      </c>
      <c r="Q424" s="215">
        <v>0</v>
      </c>
      <c r="R424" s="215">
        <f>Q424*H424</f>
        <v>0</v>
      </c>
      <c r="S424" s="215">
        <v>0</v>
      </c>
      <c r="T424" s="216">
        <f>S424*H424</f>
        <v>0</v>
      </c>
      <c r="U424" s="39"/>
      <c r="V424" s="39"/>
      <c r="W424" s="39"/>
      <c r="X424" s="39"/>
      <c r="Y424" s="39"/>
      <c r="Z424" s="39"/>
      <c r="AA424" s="39"/>
      <c r="AB424" s="39"/>
      <c r="AC424" s="39"/>
      <c r="AD424" s="39"/>
      <c r="AE424" s="39"/>
      <c r="AR424" s="217" t="s">
        <v>251</v>
      </c>
      <c r="AT424" s="217" t="s">
        <v>138</v>
      </c>
      <c r="AU424" s="217" t="s">
        <v>85</v>
      </c>
      <c r="AY424" s="18" t="s">
        <v>135</v>
      </c>
      <c r="BE424" s="218">
        <f>IF(N424="základní",J424,0)</f>
        <v>0</v>
      </c>
      <c r="BF424" s="218">
        <f>IF(N424="snížená",J424,0)</f>
        <v>0</v>
      </c>
      <c r="BG424" s="218">
        <f>IF(N424="zákl. přenesená",J424,0)</f>
        <v>0</v>
      </c>
      <c r="BH424" s="218">
        <f>IF(N424="sníž. přenesená",J424,0)</f>
        <v>0</v>
      </c>
      <c r="BI424" s="218">
        <f>IF(N424="nulová",J424,0)</f>
        <v>0</v>
      </c>
      <c r="BJ424" s="18" t="s">
        <v>83</v>
      </c>
      <c r="BK424" s="218">
        <f>ROUND(I424*H424,2)</f>
        <v>0</v>
      </c>
      <c r="BL424" s="18" t="s">
        <v>251</v>
      </c>
      <c r="BM424" s="217" t="s">
        <v>851</v>
      </c>
    </row>
    <row r="425" s="2" customFormat="1">
      <c r="A425" s="39"/>
      <c r="B425" s="40"/>
      <c r="C425" s="41"/>
      <c r="D425" s="219" t="s">
        <v>145</v>
      </c>
      <c r="E425" s="41"/>
      <c r="F425" s="220" t="s">
        <v>852</v>
      </c>
      <c r="G425" s="41"/>
      <c r="H425" s="41"/>
      <c r="I425" s="221"/>
      <c r="J425" s="41"/>
      <c r="K425" s="41"/>
      <c r="L425" s="45"/>
      <c r="M425" s="222"/>
      <c r="N425" s="223"/>
      <c r="O425" s="85"/>
      <c r="P425" s="85"/>
      <c r="Q425" s="85"/>
      <c r="R425" s="85"/>
      <c r="S425" s="85"/>
      <c r="T425" s="86"/>
      <c r="U425" s="39"/>
      <c r="V425" s="39"/>
      <c r="W425" s="39"/>
      <c r="X425" s="39"/>
      <c r="Y425" s="39"/>
      <c r="Z425" s="39"/>
      <c r="AA425" s="39"/>
      <c r="AB425" s="39"/>
      <c r="AC425" s="39"/>
      <c r="AD425" s="39"/>
      <c r="AE425" s="39"/>
      <c r="AT425" s="18" t="s">
        <v>145</v>
      </c>
      <c r="AU425" s="18" t="s">
        <v>85</v>
      </c>
    </row>
    <row r="426" s="12" customFormat="1" ht="22.8" customHeight="1">
      <c r="A426" s="12"/>
      <c r="B426" s="190"/>
      <c r="C426" s="191"/>
      <c r="D426" s="192" t="s">
        <v>74</v>
      </c>
      <c r="E426" s="204" t="s">
        <v>853</v>
      </c>
      <c r="F426" s="204" t="s">
        <v>854</v>
      </c>
      <c r="G426" s="191"/>
      <c r="H426" s="191"/>
      <c r="I426" s="194"/>
      <c r="J426" s="205">
        <f>BK426</f>
        <v>0</v>
      </c>
      <c r="K426" s="191"/>
      <c r="L426" s="196"/>
      <c r="M426" s="197"/>
      <c r="N426" s="198"/>
      <c r="O426" s="198"/>
      <c r="P426" s="199">
        <f>SUM(P427:P462)</f>
        <v>0</v>
      </c>
      <c r="Q426" s="198"/>
      <c r="R426" s="199">
        <f>SUM(R427:R462)</f>
        <v>0.83024034999999996</v>
      </c>
      <c r="S426" s="198"/>
      <c r="T426" s="200">
        <f>SUM(T427:T462)</f>
        <v>0</v>
      </c>
      <c r="U426" s="12"/>
      <c r="V426" s="12"/>
      <c r="W426" s="12"/>
      <c r="X426" s="12"/>
      <c r="Y426" s="12"/>
      <c r="Z426" s="12"/>
      <c r="AA426" s="12"/>
      <c r="AB426" s="12"/>
      <c r="AC426" s="12"/>
      <c r="AD426" s="12"/>
      <c r="AE426" s="12"/>
      <c r="AR426" s="201" t="s">
        <v>85</v>
      </c>
      <c r="AT426" s="202" t="s">
        <v>74</v>
      </c>
      <c r="AU426" s="202" t="s">
        <v>83</v>
      </c>
      <c r="AY426" s="201" t="s">
        <v>135</v>
      </c>
      <c r="BK426" s="203">
        <f>SUM(BK427:BK462)</f>
        <v>0</v>
      </c>
    </row>
    <row r="427" s="2" customFormat="1" ht="14.4" customHeight="1">
      <c r="A427" s="39"/>
      <c r="B427" s="40"/>
      <c r="C427" s="206" t="s">
        <v>855</v>
      </c>
      <c r="D427" s="206" t="s">
        <v>138</v>
      </c>
      <c r="E427" s="207" t="s">
        <v>856</v>
      </c>
      <c r="F427" s="208" t="s">
        <v>857</v>
      </c>
      <c r="G427" s="209" t="s">
        <v>214</v>
      </c>
      <c r="H427" s="210">
        <v>1</v>
      </c>
      <c r="I427" s="211"/>
      <c r="J427" s="212">
        <f>ROUND(I427*H427,2)</f>
        <v>0</v>
      </c>
      <c r="K427" s="208" t="s">
        <v>142</v>
      </c>
      <c r="L427" s="45"/>
      <c r="M427" s="213" t="s">
        <v>19</v>
      </c>
      <c r="N427" s="214" t="s">
        <v>46</v>
      </c>
      <c r="O427" s="85"/>
      <c r="P427" s="215">
        <f>O427*H427</f>
        <v>0</v>
      </c>
      <c r="Q427" s="215">
        <v>0</v>
      </c>
      <c r="R427" s="215">
        <f>Q427*H427</f>
        <v>0</v>
      </c>
      <c r="S427" s="215">
        <v>0</v>
      </c>
      <c r="T427" s="216">
        <f>S427*H427</f>
        <v>0</v>
      </c>
      <c r="U427" s="39"/>
      <c r="V427" s="39"/>
      <c r="W427" s="39"/>
      <c r="X427" s="39"/>
      <c r="Y427" s="39"/>
      <c r="Z427" s="39"/>
      <c r="AA427" s="39"/>
      <c r="AB427" s="39"/>
      <c r="AC427" s="39"/>
      <c r="AD427" s="39"/>
      <c r="AE427" s="39"/>
      <c r="AR427" s="217" t="s">
        <v>251</v>
      </c>
      <c r="AT427" s="217" t="s">
        <v>138</v>
      </c>
      <c r="AU427" s="217" t="s">
        <v>85</v>
      </c>
      <c r="AY427" s="18" t="s">
        <v>135</v>
      </c>
      <c r="BE427" s="218">
        <f>IF(N427="základní",J427,0)</f>
        <v>0</v>
      </c>
      <c r="BF427" s="218">
        <f>IF(N427="snížená",J427,0)</f>
        <v>0</v>
      </c>
      <c r="BG427" s="218">
        <f>IF(N427="zákl. přenesená",J427,0)</f>
        <v>0</v>
      </c>
      <c r="BH427" s="218">
        <f>IF(N427="sníž. přenesená",J427,0)</f>
        <v>0</v>
      </c>
      <c r="BI427" s="218">
        <f>IF(N427="nulová",J427,0)</f>
        <v>0</v>
      </c>
      <c r="BJ427" s="18" t="s">
        <v>83</v>
      </c>
      <c r="BK427" s="218">
        <f>ROUND(I427*H427,2)</f>
        <v>0</v>
      </c>
      <c r="BL427" s="18" t="s">
        <v>251</v>
      </c>
      <c r="BM427" s="217" t="s">
        <v>858</v>
      </c>
    </row>
    <row r="428" s="2" customFormat="1">
      <c r="A428" s="39"/>
      <c r="B428" s="40"/>
      <c r="C428" s="41"/>
      <c r="D428" s="219" t="s">
        <v>145</v>
      </c>
      <c r="E428" s="41"/>
      <c r="F428" s="220" t="s">
        <v>859</v>
      </c>
      <c r="G428" s="41"/>
      <c r="H428" s="41"/>
      <c r="I428" s="221"/>
      <c r="J428" s="41"/>
      <c r="K428" s="41"/>
      <c r="L428" s="45"/>
      <c r="M428" s="222"/>
      <c r="N428" s="223"/>
      <c r="O428" s="85"/>
      <c r="P428" s="85"/>
      <c r="Q428" s="85"/>
      <c r="R428" s="85"/>
      <c r="S428" s="85"/>
      <c r="T428" s="86"/>
      <c r="U428" s="39"/>
      <c r="V428" s="39"/>
      <c r="W428" s="39"/>
      <c r="X428" s="39"/>
      <c r="Y428" s="39"/>
      <c r="Z428" s="39"/>
      <c r="AA428" s="39"/>
      <c r="AB428" s="39"/>
      <c r="AC428" s="39"/>
      <c r="AD428" s="39"/>
      <c r="AE428" s="39"/>
      <c r="AT428" s="18" t="s">
        <v>145</v>
      </c>
      <c r="AU428" s="18" t="s">
        <v>85</v>
      </c>
    </row>
    <row r="429" s="14" customFormat="1">
      <c r="A429" s="14"/>
      <c r="B429" s="234"/>
      <c r="C429" s="235"/>
      <c r="D429" s="219" t="s">
        <v>147</v>
      </c>
      <c r="E429" s="236" t="s">
        <v>19</v>
      </c>
      <c r="F429" s="237" t="s">
        <v>860</v>
      </c>
      <c r="G429" s="235"/>
      <c r="H429" s="238">
        <v>1</v>
      </c>
      <c r="I429" s="239"/>
      <c r="J429" s="235"/>
      <c r="K429" s="235"/>
      <c r="L429" s="240"/>
      <c r="M429" s="241"/>
      <c r="N429" s="242"/>
      <c r="O429" s="242"/>
      <c r="P429" s="242"/>
      <c r="Q429" s="242"/>
      <c r="R429" s="242"/>
      <c r="S429" s="242"/>
      <c r="T429" s="243"/>
      <c r="U429" s="14"/>
      <c r="V429" s="14"/>
      <c r="W429" s="14"/>
      <c r="X429" s="14"/>
      <c r="Y429" s="14"/>
      <c r="Z429" s="14"/>
      <c r="AA429" s="14"/>
      <c r="AB429" s="14"/>
      <c r="AC429" s="14"/>
      <c r="AD429" s="14"/>
      <c r="AE429" s="14"/>
      <c r="AT429" s="244" t="s">
        <v>147</v>
      </c>
      <c r="AU429" s="244" t="s">
        <v>85</v>
      </c>
      <c r="AV429" s="14" t="s">
        <v>85</v>
      </c>
      <c r="AW429" s="14" t="s">
        <v>37</v>
      </c>
      <c r="AX429" s="14" t="s">
        <v>83</v>
      </c>
      <c r="AY429" s="244" t="s">
        <v>135</v>
      </c>
    </row>
    <row r="430" s="2" customFormat="1" ht="14.4" customHeight="1">
      <c r="A430" s="39"/>
      <c r="B430" s="40"/>
      <c r="C430" s="259" t="s">
        <v>861</v>
      </c>
      <c r="D430" s="259" t="s">
        <v>439</v>
      </c>
      <c r="E430" s="260" t="s">
        <v>862</v>
      </c>
      <c r="F430" s="261" t="s">
        <v>863</v>
      </c>
      <c r="G430" s="262" t="s">
        <v>214</v>
      </c>
      <c r="H430" s="263">
        <v>1</v>
      </c>
      <c r="I430" s="264"/>
      <c r="J430" s="265">
        <f>ROUND(I430*H430,2)</f>
        <v>0</v>
      </c>
      <c r="K430" s="261" t="s">
        <v>19</v>
      </c>
      <c r="L430" s="266"/>
      <c r="M430" s="267" t="s">
        <v>19</v>
      </c>
      <c r="N430" s="268" t="s">
        <v>46</v>
      </c>
      <c r="O430" s="85"/>
      <c r="P430" s="215">
        <f>O430*H430</f>
        <v>0</v>
      </c>
      <c r="Q430" s="215">
        <v>0.080000000000000002</v>
      </c>
      <c r="R430" s="215">
        <f>Q430*H430</f>
        <v>0.080000000000000002</v>
      </c>
      <c r="S430" s="215">
        <v>0</v>
      </c>
      <c r="T430" s="216">
        <f>S430*H430</f>
        <v>0</v>
      </c>
      <c r="U430" s="39"/>
      <c r="V430" s="39"/>
      <c r="W430" s="39"/>
      <c r="X430" s="39"/>
      <c r="Y430" s="39"/>
      <c r="Z430" s="39"/>
      <c r="AA430" s="39"/>
      <c r="AB430" s="39"/>
      <c r="AC430" s="39"/>
      <c r="AD430" s="39"/>
      <c r="AE430" s="39"/>
      <c r="AR430" s="217" t="s">
        <v>349</v>
      </c>
      <c r="AT430" s="217" t="s">
        <v>439</v>
      </c>
      <c r="AU430" s="217" t="s">
        <v>85</v>
      </c>
      <c r="AY430" s="18" t="s">
        <v>135</v>
      </c>
      <c r="BE430" s="218">
        <f>IF(N430="základní",J430,0)</f>
        <v>0</v>
      </c>
      <c r="BF430" s="218">
        <f>IF(N430="snížená",J430,0)</f>
        <v>0</v>
      </c>
      <c r="BG430" s="218">
        <f>IF(N430="zákl. přenesená",J430,0)</f>
        <v>0</v>
      </c>
      <c r="BH430" s="218">
        <f>IF(N430="sníž. přenesená",J430,0)</f>
        <v>0</v>
      </c>
      <c r="BI430" s="218">
        <f>IF(N430="nulová",J430,0)</f>
        <v>0</v>
      </c>
      <c r="BJ430" s="18" t="s">
        <v>83</v>
      </c>
      <c r="BK430" s="218">
        <f>ROUND(I430*H430,2)</f>
        <v>0</v>
      </c>
      <c r="BL430" s="18" t="s">
        <v>251</v>
      </c>
      <c r="BM430" s="217" t="s">
        <v>864</v>
      </c>
    </row>
    <row r="431" s="14" customFormat="1">
      <c r="A431" s="14"/>
      <c r="B431" s="234"/>
      <c r="C431" s="235"/>
      <c r="D431" s="219" t="s">
        <v>147</v>
      </c>
      <c r="E431" s="236" t="s">
        <v>19</v>
      </c>
      <c r="F431" s="237" t="s">
        <v>860</v>
      </c>
      <c r="G431" s="235"/>
      <c r="H431" s="238">
        <v>1</v>
      </c>
      <c r="I431" s="239"/>
      <c r="J431" s="235"/>
      <c r="K431" s="235"/>
      <c r="L431" s="240"/>
      <c r="M431" s="241"/>
      <c r="N431" s="242"/>
      <c r="O431" s="242"/>
      <c r="P431" s="242"/>
      <c r="Q431" s="242"/>
      <c r="R431" s="242"/>
      <c r="S431" s="242"/>
      <c r="T431" s="243"/>
      <c r="U431" s="14"/>
      <c r="V431" s="14"/>
      <c r="W431" s="14"/>
      <c r="X431" s="14"/>
      <c r="Y431" s="14"/>
      <c r="Z431" s="14"/>
      <c r="AA431" s="14"/>
      <c r="AB431" s="14"/>
      <c r="AC431" s="14"/>
      <c r="AD431" s="14"/>
      <c r="AE431" s="14"/>
      <c r="AT431" s="244" t="s">
        <v>147</v>
      </c>
      <c r="AU431" s="244" t="s">
        <v>85</v>
      </c>
      <c r="AV431" s="14" t="s">
        <v>85</v>
      </c>
      <c r="AW431" s="14" t="s">
        <v>37</v>
      </c>
      <c r="AX431" s="14" t="s">
        <v>83</v>
      </c>
      <c r="AY431" s="244" t="s">
        <v>135</v>
      </c>
    </row>
    <row r="432" s="2" customFormat="1" ht="14.4" customHeight="1">
      <c r="A432" s="39"/>
      <c r="B432" s="40"/>
      <c r="C432" s="206" t="s">
        <v>674</v>
      </c>
      <c r="D432" s="206" t="s">
        <v>138</v>
      </c>
      <c r="E432" s="207" t="s">
        <v>865</v>
      </c>
      <c r="F432" s="208" t="s">
        <v>866</v>
      </c>
      <c r="G432" s="209" t="s">
        <v>141</v>
      </c>
      <c r="H432" s="210">
        <v>16.434999999999999</v>
      </c>
      <c r="I432" s="211"/>
      <c r="J432" s="212">
        <f>ROUND(I432*H432,2)</f>
        <v>0</v>
      </c>
      <c r="K432" s="208" t="s">
        <v>142</v>
      </c>
      <c r="L432" s="45"/>
      <c r="M432" s="213" t="s">
        <v>19</v>
      </c>
      <c r="N432" s="214" t="s">
        <v>46</v>
      </c>
      <c r="O432" s="85"/>
      <c r="P432" s="215">
        <f>O432*H432</f>
        <v>0</v>
      </c>
      <c r="Q432" s="215">
        <v>1.0000000000000001E-05</v>
      </c>
      <c r="R432" s="215">
        <f>Q432*H432</f>
        <v>0.00016435000000000001</v>
      </c>
      <c r="S432" s="215">
        <v>0</v>
      </c>
      <c r="T432" s="216">
        <f>S432*H432</f>
        <v>0</v>
      </c>
      <c r="U432" s="39"/>
      <c r="V432" s="39"/>
      <c r="W432" s="39"/>
      <c r="X432" s="39"/>
      <c r="Y432" s="39"/>
      <c r="Z432" s="39"/>
      <c r="AA432" s="39"/>
      <c r="AB432" s="39"/>
      <c r="AC432" s="39"/>
      <c r="AD432" s="39"/>
      <c r="AE432" s="39"/>
      <c r="AR432" s="217" t="s">
        <v>251</v>
      </c>
      <c r="AT432" s="217" t="s">
        <v>138</v>
      </c>
      <c r="AU432" s="217" t="s">
        <v>85</v>
      </c>
      <c r="AY432" s="18" t="s">
        <v>135</v>
      </c>
      <c r="BE432" s="218">
        <f>IF(N432="základní",J432,0)</f>
        <v>0</v>
      </c>
      <c r="BF432" s="218">
        <f>IF(N432="snížená",J432,0)</f>
        <v>0</v>
      </c>
      <c r="BG432" s="218">
        <f>IF(N432="zákl. přenesená",J432,0)</f>
        <v>0</v>
      </c>
      <c r="BH432" s="218">
        <f>IF(N432="sníž. přenesená",J432,0)</f>
        <v>0</v>
      </c>
      <c r="BI432" s="218">
        <f>IF(N432="nulová",J432,0)</f>
        <v>0</v>
      </c>
      <c r="BJ432" s="18" t="s">
        <v>83</v>
      </c>
      <c r="BK432" s="218">
        <f>ROUND(I432*H432,2)</f>
        <v>0</v>
      </c>
      <c r="BL432" s="18" t="s">
        <v>251</v>
      </c>
      <c r="BM432" s="217" t="s">
        <v>867</v>
      </c>
    </row>
    <row r="433" s="2" customFormat="1">
      <c r="A433" s="39"/>
      <c r="B433" s="40"/>
      <c r="C433" s="41"/>
      <c r="D433" s="219" t="s">
        <v>145</v>
      </c>
      <c r="E433" s="41"/>
      <c r="F433" s="220" t="s">
        <v>868</v>
      </c>
      <c r="G433" s="41"/>
      <c r="H433" s="41"/>
      <c r="I433" s="221"/>
      <c r="J433" s="41"/>
      <c r="K433" s="41"/>
      <c r="L433" s="45"/>
      <c r="M433" s="222"/>
      <c r="N433" s="223"/>
      <c r="O433" s="85"/>
      <c r="P433" s="85"/>
      <c r="Q433" s="85"/>
      <c r="R433" s="85"/>
      <c r="S433" s="85"/>
      <c r="T433" s="86"/>
      <c r="U433" s="39"/>
      <c r="V433" s="39"/>
      <c r="W433" s="39"/>
      <c r="X433" s="39"/>
      <c r="Y433" s="39"/>
      <c r="Z433" s="39"/>
      <c r="AA433" s="39"/>
      <c r="AB433" s="39"/>
      <c r="AC433" s="39"/>
      <c r="AD433" s="39"/>
      <c r="AE433" s="39"/>
      <c r="AT433" s="18" t="s">
        <v>145</v>
      </c>
      <c r="AU433" s="18" t="s">
        <v>85</v>
      </c>
    </row>
    <row r="434" s="13" customFormat="1">
      <c r="A434" s="13"/>
      <c r="B434" s="224"/>
      <c r="C434" s="225"/>
      <c r="D434" s="219" t="s">
        <v>147</v>
      </c>
      <c r="E434" s="226" t="s">
        <v>19</v>
      </c>
      <c r="F434" s="227" t="s">
        <v>869</v>
      </c>
      <c r="G434" s="225"/>
      <c r="H434" s="226" t="s">
        <v>19</v>
      </c>
      <c r="I434" s="228"/>
      <c r="J434" s="225"/>
      <c r="K434" s="225"/>
      <c r="L434" s="229"/>
      <c r="M434" s="230"/>
      <c r="N434" s="231"/>
      <c r="O434" s="231"/>
      <c r="P434" s="231"/>
      <c r="Q434" s="231"/>
      <c r="R434" s="231"/>
      <c r="S434" s="231"/>
      <c r="T434" s="232"/>
      <c r="U434" s="13"/>
      <c r="V434" s="13"/>
      <c r="W434" s="13"/>
      <c r="X434" s="13"/>
      <c r="Y434" s="13"/>
      <c r="Z434" s="13"/>
      <c r="AA434" s="13"/>
      <c r="AB434" s="13"/>
      <c r="AC434" s="13"/>
      <c r="AD434" s="13"/>
      <c r="AE434" s="13"/>
      <c r="AT434" s="233" t="s">
        <v>147</v>
      </c>
      <c r="AU434" s="233" t="s">
        <v>85</v>
      </c>
      <c r="AV434" s="13" t="s">
        <v>83</v>
      </c>
      <c r="AW434" s="13" t="s">
        <v>37</v>
      </c>
      <c r="AX434" s="13" t="s">
        <v>75</v>
      </c>
      <c r="AY434" s="233" t="s">
        <v>135</v>
      </c>
    </row>
    <row r="435" s="14" customFormat="1">
      <c r="A435" s="14"/>
      <c r="B435" s="234"/>
      <c r="C435" s="235"/>
      <c r="D435" s="219" t="s">
        <v>147</v>
      </c>
      <c r="E435" s="236" t="s">
        <v>19</v>
      </c>
      <c r="F435" s="237" t="s">
        <v>870</v>
      </c>
      <c r="G435" s="235"/>
      <c r="H435" s="238">
        <v>16.434999999999999</v>
      </c>
      <c r="I435" s="239"/>
      <c r="J435" s="235"/>
      <c r="K435" s="235"/>
      <c r="L435" s="240"/>
      <c r="M435" s="241"/>
      <c r="N435" s="242"/>
      <c r="O435" s="242"/>
      <c r="P435" s="242"/>
      <c r="Q435" s="242"/>
      <c r="R435" s="242"/>
      <c r="S435" s="242"/>
      <c r="T435" s="243"/>
      <c r="U435" s="14"/>
      <c r="V435" s="14"/>
      <c r="W435" s="14"/>
      <c r="X435" s="14"/>
      <c r="Y435" s="14"/>
      <c r="Z435" s="14"/>
      <c r="AA435" s="14"/>
      <c r="AB435" s="14"/>
      <c r="AC435" s="14"/>
      <c r="AD435" s="14"/>
      <c r="AE435" s="14"/>
      <c r="AT435" s="244" t="s">
        <v>147</v>
      </c>
      <c r="AU435" s="244" t="s">
        <v>85</v>
      </c>
      <c r="AV435" s="14" t="s">
        <v>85</v>
      </c>
      <c r="AW435" s="14" t="s">
        <v>37</v>
      </c>
      <c r="AX435" s="14" t="s">
        <v>83</v>
      </c>
      <c r="AY435" s="244" t="s">
        <v>135</v>
      </c>
    </row>
    <row r="436" s="2" customFormat="1" ht="14.4" customHeight="1">
      <c r="A436" s="39"/>
      <c r="B436" s="40"/>
      <c r="C436" s="259" t="s">
        <v>871</v>
      </c>
      <c r="D436" s="259" t="s">
        <v>439</v>
      </c>
      <c r="E436" s="260" t="s">
        <v>872</v>
      </c>
      <c r="F436" s="261" t="s">
        <v>873</v>
      </c>
      <c r="G436" s="262" t="s">
        <v>141</v>
      </c>
      <c r="H436" s="263">
        <v>16.434999999999999</v>
      </c>
      <c r="I436" s="264"/>
      <c r="J436" s="265">
        <f>ROUND(I436*H436,2)</f>
        <v>0</v>
      </c>
      <c r="K436" s="261" t="s">
        <v>19</v>
      </c>
      <c r="L436" s="266"/>
      <c r="M436" s="267" t="s">
        <v>19</v>
      </c>
      <c r="N436" s="268" t="s">
        <v>46</v>
      </c>
      <c r="O436" s="85"/>
      <c r="P436" s="215">
        <f>O436*H436</f>
        <v>0</v>
      </c>
      <c r="Q436" s="215">
        <v>0</v>
      </c>
      <c r="R436" s="215">
        <f>Q436*H436</f>
        <v>0</v>
      </c>
      <c r="S436" s="215">
        <v>0</v>
      </c>
      <c r="T436" s="216">
        <f>S436*H436</f>
        <v>0</v>
      </c>
      <c r="U436" s="39"/>
      <c r="V436" s="39"/>
      <c r="W436" s="39"/>
      <c r="X436" s="39"/>
      <c r="Y436" s="39"/>
      <c r="Z436" s="39"/>
      <c r="AA436" s="39"/>
      <c r="AB436" s="39"/>
      <c r="AC436" s="39"/>
      <c r="AD436" s="39"/>
      <c r="AE436" s="39"/>
      <c r="AR436" s="217" t="s">
        <v>349</v>
      </c>
      <c r="AT436" s="217" t="s">
        <v>439</v>
      </c>
      <c r="AU436" s="217" t="s">
        <v>85</v>
      </c>
      <c r="AY436" s="18" t="s">
        <v>135</v>
      </c>
      <c r="BE436" s="218">
        <f>IF(N436="základní",J436,0)</f>
        <v>0</v>
      </c>
      <c r="BF436" s="218">
        <f>IF(N436="snížená",J436,0)</f>
        <v>0</v>
      </c>
      <c r="BG436" s="218">
        <f>IF(N436="zákl. přenesená",J436,0)</f>
        <v>0</v>
      </c>
      <c r="BH436" s="218">
        <f>IF(N436="sníž. přenesená",J436,0)</f>
        <v>0</v>
      </c>
      <c r="BI436" s="218">
        <f>IF(N436="nulová",J436,0)</f>
        <v>0</v>
      </c>
      <c r="BJ436" s="18" t="s">
        <v>83</v>
      </c>
      <c r="BK436" s="218">
        <f>ROUND(I436*H436,2)</f>
        <v>0</v>
      </c>
      <c r="BL436" s="18" t="s">
        <v>251</v>
      </c>
      <c r="BM436" s="217" t="s">
        <v>874</v>
      </c>
    </row>
    <row r="437" s="13" customFormat="1">
      <c r="A437" s="13"/>
      <c r="B437" s="224"/>
      <c r="C437" s="225"/>
      <c r="D437" s="219" t="s">
        <v>147</v>
      </c>
      <c r="E437" s="226" t="s">
        <v>19</v>
      </c>
      <c r="F437" s="227" t="s">
        <v>875</v>
      </c>
      <c r="G437" s="225"/>
      <c r="H437" s="226" t="s">
        <v>19</v>
      </c>
      <c r="I437" s="228"/>
      <c r="J437" s="225"/>
      <c r="K437" s="225"/>
      <c r="L437" s="229"/>
      <c r="M437" s="230"/>
      <c r="N437" s="231"/>
      <c r="O437" s="231"/>
      <c r="P437" s="231"/>
      <c r="Q437" s="231"/>
      <c r="R437" s="231"/>
      <c r="S437" s="231"/>
      <c r="T437" s="232"/>
      <c r="U437" s="13"/>
      <c r="V437" s="13"/>
      <c r="W437" s="13"/>
      <c r="X437" s="13"/>
      <c r="Y437" s="13"/>
      <c r="Z437" s="13"/>
      <c r="AA437" s="13"/>
      <c r="AB437" s="13"/>
      <c r="AC437" s="13"/>
      <c r="AD437" s="13"/>
      <c r="AE437" s="13"/>
      <c r="AT437" s="233" t="s">
        <v>147</v>
      </c>
      <c r="AU437" s="233" t="s">
        <v>85</v>
      </c>
      <c r="AV437" s="13" t="s">
        <v>83</v>
      </c>
      <c r="AW437" s="13" t="s">
        <v>37</v>
      </c>
      <c r="AX437" s="13" t="s">
        <v>75</v>
      </c>
      <c r="AY437" s="233" t="s">
        <v>135</v>
      </c>
    </row>
    <row r="438" s="13" customFormat="1">
      <c r="A438" s="13"/>
      <c r="B438" s="224"/>
      <c r="C438" s="225"/>
      <c r="D438" s="219" t="s">
        <v>147</v>
      </c>
      <c r="E438" s="226" t="s">
        <v>19</v>
      </c>
      <c r="F438" s="227" t="s">
        <v>876</v>
      </c>
      <c r="G438" s="225"/>
      <c r="H438" s="226" t="s">
        <v>19</v>
      </c>
      <c r="I438" s="228"/>
      <c r="J438" s="225"/>
      <c r="K438" s="225"/>
      <c r="L438" s="229"/>
      <c r="M438" s="230"/>
      <c r="N438" s="231"/>
      <c r="O438" s="231"/>
      <c r="P438" s="231"/>
      <c r="Q438" s="231"/>
      <c r="R438" s="231"/>
      <c r="S438" s="231"/>
      <c r="T438" s="232"/>
      <c r="U438" s="13"/>
      <c r="V438" s="13"/>
      <c r="W438" s="13"/>
      <c r="X438" s="13"/>
      <c r="Y438" s="13"/>
      <c r="Z438" s="13"/>
      <c r="AA438" s="13"/>
      <c r="AB438" s="13"/>
      <c r="AC438" s="13"/>
      <c r="AD438" s="13"/>
      <c r="AE438" s="13"/>
      <c r="AT438" s="233" t="s">
        <v>147</v>
      </c>
      <c r="AU438" s="233" t="s">
        <v>85</v>
      </c>
      <c r="AV438" s="13" t="s">
        <v>83</v>
      </c>
      <c r="AW438" s="13" t="s">
        <v>37</v>
      </c>
      <c r="AX438" s="13" t="s">
        <v>75</v>
      </c>
      <c r="AY438" s="233" t="s">
        <v>135</v>
      </c>
    </row>
    <row r="439" s="13" customFormat="1">
      <c r="A439" s="13"/>
      <c r="B439" s="224"/>
      <c r="C439" s="225"/>
      <c r="D439" s="219" t="s">
        <v>147</v>
      </c>
      <c r="E439" s="226" t="s">
        <v>19</v>
      </c>
      <c r="F439" s="227" t="s">
        <v>877</v>
      </c>
      <c r="G439" s="225"/>
      <c r="H439" s="226" t="s">
        <v>19</v>
      </c>
      <c r="I439" s="228"/>
      <c r="J439" s="225"/>
      <c r="K439" s="225"/>
      <c r="L439" s="229"/>
      <c r="M439" s="230"/>
      <c r="N439" s="231"/>
      <c r="O439" s="231"/>
      <c r="P439" s="231"/>
      <c r="Q439" s="231"/>
      <c r="R439" s="231"/>
      <c r="S439" s="231"/>
      <c r="T439" s="232"/>
      <c r="U439" s="13"/>
      <c r="V439" s="13"/>
      <c r="W439" s="13"/>
      <c r="X439" s="13"/>
      <c r="Y439" s="13"/>
      <c r="Z439" s="13"/>
      <c r="AA439" s="13"/>
      <c r="AB439" s="13"/>
      <c r="AC439" s="13"/>
      <c r="AD439" s="13"/>
      <c r="AE439" s="13"/>
      <c r="AT439" s="233" t="s">
        <v>147</v>
      </c>
      <c r="AU439" s="233" t="s">
        <v>85</v>
      </c>
      <c r="AV439" s="13" t="s">
        <v>83</v>
      </c>
      <c r="AW439" s="13" t="s">
        <v>37</v>
      </c>
      <c r="AX439" s="13" t="s">
        <v>75</v>
      </c>
      <c r="AY439" s="233" t="s">
        <v>135</v>
      </c>
    </row>
    <row r="440" s="13" customFormat="1">
      <c r="A440" s="13"/>
      <c r="B440" s="224"/>
      <c r="C440" s="225"/>
      <c r="D440" s="219" t="s">
        <v>147</v>
      </c>
      <c r="E440" s="226" t="s">
        <v>19</v>
      </c>
      <c r="F440" s="227" t="s">
        <v>869</v>
      </c>
      <c r="G440" s="225"/>
      <c r="H440" s="226" t="s">
        <v>19</v>
      </c>
      <c r="I440" s="228"/>
      <c r="J440" s="225"/>
      <c r="K440" s="225"/>
      <c r="L440" s="229"/>
      <c r="M440" s="230"/>
      <c r="N440" s="231"/>
      <c r="O440" s="231"/>
      <c r="P440" s="231"/>
      <c r="Q440" s="231"/>
      <c r="R440" s="231"/>
      <c r="S440" s="231"/>
      <c r="T440" s="232"/>
      <c r="U440" s="13"/>
      <c r="V440" s="13"/>
      <c r="W440" s="13"/>
      <c r="X440" s="13"/>
      <c r="Y440" s="13"/>
      <c r="Z440" s="13"/>
      <c r="AA440" s="13"/>
      <c r="AB440" s="13"/>
      <c r="AC440" s="13"/>
      <c r="AD440" s="13"/>
      <c r="AE440" s="13"/>
      <c r="AT440" s="233" t="s">
        <v>147</v>
      </c>
      <c r="AU440" s="233" t="s">
        <v>85</v>
      </c>
      <c r="AV440" s="13" t="s">
        <v>83</v>
      </c>
      <c r="AW440" s="13" t="s">
        <v>37</v>
      </c>
      <c r="AX440" s="13" t="s">
        <v>75</v>
      </c>
      <c r="AY440" s="233" t="s">
        <v>135</v>
      </c>
    </row>
    <row r="441" s="14" customFormat="1">
      <c r="A441" s="14"/>
      <c r="B441" s="234"/>
      <c r="C441" s="235"/>
      <c r="D441" s="219" t="s">
        <v>147</v>
      </c>
      <c r="E441" s="236" t="s">
        <v>19</v>
      </c>
      <c r="F441" s="237" t="s">
        <v>870</v>
      </c>
      <c r="G441" s="235"/>
      <c r="H441" s="238">
        <v>16.434999999999999</v>
      </c>
      <c r="I441" s="239"/>
      <c r="J441" s="235"/>
      <c r="K441" s="235"/>
      <c r="L441" s="240"/>
      <c r="M441" s="241"/>
      <c r="N441" s="242"/>
      <c r="O441" s="242"/>
      <c r="P441" s="242"/>
      <c r="Q441" s="242"/>
      <c r="R441" s="242"/>
      <c r="S441" s="242"/>
      <c r="T441" s="243"/>
      <c r="U441" s="14"/>
      <c r="V441" s="14"/>
      <c r="W441" s="14"/>
      <c r="X441" s="14"/>
      <c r="Y441" s="14"/>
      <c r="Z441" s="14"/>
      <c r="AA441" s="14"/>
      <c r="AB441" s="14"/>
      <c r="AC441" s="14"/>
      <c r="AD441" s="14"/>
      <c r="AE441" s="14"/>
      <c r="AT441" s="244" t="s">
        <v>147</v>
      </c>
      <c r="AU441" s="244" t="s">
        <v>85</v>
      </c>
      <c r="AV441" s="14" t="s">
        <v>85</v>
      </c>
      <c r="AW441" s="14" t="s">
        <v>37</v>
      </c>
      <c r="AX441" s="14" t="s">
        <v>83</v>
      </c>
      <c r="AY441" s="244" t="s">
        <v>135</v>
      </c>
    </row>
    <row r="442" s="2" customFormat="1" ht="14.4" customHeight="1">
      <c r="A442" s="39"/>
      <c r="B442" s="40"/>
      <c r="C442" s="206" t="s">
        <v>878</v>
      </c>
      <c r="D442" s="206" t="s">
        <v>138</v>
      </c>
      <c r="E442" s="207" t="s">
        <v>879</v>
      </c>
      <c r="F442" s="208" t="s">
        <v>880</v>
      </c>
      <c r="G442" s="209" t="s">
        <v>881</v>
      </c>
      <c r="H442" s="210">
        <v>354.80000000000001</v>
      </c>
      <c r="I442" s="211"/>
      <c r="J442" s="212">
        <f>ROUND(I442*H442,2)</f>
        <v>0</v>
      </c>
      <c r="K442" s="208" t="s">
        <v>142</v>
      </c>
      <c r="L442" s="45"/>
      <c r="M442" s="213" t="s">
        <v>19</v>
      </c>
      <c r="N442" s="214" t="s">
        <v>46</v>
      </c>
      <c r="O442" s="85"/>
      <c r="P442" s="215">
        <f>O442*H442</f>
        <v>0</v>
      </c>
      <c r="Q442" s="215">
        <v>6.0000000000000002E-05</v>
      </c>
      <c r="R442" s="215">
        <f>Q442*H442</f>
        <v>0.021288000000000001</v>
      </c>
      <c r="S442" s="215">
        <v>0</v>
      </c>
      <c r="T442" s="216">
        <f>S442*H442</f>
        <v>0</v>
      </c>
      <c r="U442" s="39"/>
      <c r="V442" s="39"/>
      <c r="W442" s="39"/>
      <c r="X442" s="39"/>
      <c r="Y442" s="39"/>
      <c r="Z442" s="39"/>
      <c r="AA442" s="39"/>
      <c r="AB442" s="39"/>
      <c r="AC442" s="39"/>
      <c r="AD442" s="39"/>
      <c r="AE442" s="39"/>
      <c r="AR442" s="217" t="s">
        <v>251</v>
      </c>
      <c r="AT442" s="217" t="s">
        <v>138</v>
      </c>
      <c r="AU442" s="217" t="s">
        <v>85</v>
      </c>
      <c r="AY442" s="18" t="s">
        <v>135</v>
      </c>
      <c r="BE442" s="218">
        <f>IF(N442="základní",J442,0)</f>
        <v>0</v>
      </c>
      <c r="BF442" s="218">
        <f>IF(N442="snížená",J442,0)</f>
        <v>0</v>
      </c>
      <c r="BG442" s="218">
        <f>IF(N442="zákl. přenesená",J442,0)</f>
        <v>0</v>
      </c>
      <c r="BH442" s="218">
        <f>IF(N442="sníž. přenesená",J442,0)</f>
        <v>0</v>
      </c>
      <c r="BI442" s="218">
        <f>IF(N442="nulová",J442,0)</f>
        <v>0</v>
      </c>
      <c r="BJ442" s="18" t="s">
        <v>83</v>
      </c>
      <c r="BK442" s="218">
        <f>ROUND(I442*H442,2)</f>
        <v>0</v>
      </c>
      <c r="BL442" s="18" t="s">
        <v>251</v>
      </c>
      <c r="BM442" s="217" t="s">
        <v>882</v>
      </c>
    </row>
    <row r="443" s="2" customFormat="1">
      <c r="A443" s="39"/>
      <c r="B443" s="40"/>
      <c r="C443" s="41"/>
      <c r="D443" s="219" t="s">
        <v>145</v>
      </c>
      <c r="E443" s="41"/>
      <c r="F443" s="220" t="s">
        <v>883</v>
      </c>
      <c r="G443" s="41"/>
      <c r="H443" s="41"/>
      <c r="I443" s="221"/>
      <c r="J443" s="41"/>
      <c r="K443" s="41"/>
      <c r="L443" s="45"/>
      <c r="M443" s="222"/>
      <c r="N443" s="223"/>
      <c r="O443" s="85"/>
      <c r="P443" s="85"/>
      <c r="Q443" s="85"/>
      <c r="R443" s="85"/>
      <c r="S443" s="85"/>
      <c r="T443" s="86"/>
      <c r="U443" s="39"/>
      <c r="V443" s="39"/>
      <c r="W443" s="39"/>
      <c r="X443" s="39"/>
      <c r="Y443" s="39"/>
      <c r="Z443" s="39"/>
      <c r="AA443" s="39"/>
      <c r="AB443" s="39"/>
      <c r="AC443" s="39"/>
      <c r="AD443" s="39"/>
      <c r="AE443" s="39"/>
      <c r="AT443" s="18" t="s">
        <v>145</v>
      </c>
      <c r="AU443" s="18" t="s">
        <v>85</v>
      </c>
    </row>
    <row r="444" s="13" customFormat="1">
      <c r="A444" s="13"/>
      <c r="B444" s="224"/>
      <c r="C444" s="225"/>
      <c r="D444" s="219" t="s">
        <v>147</v>
      </c>
      <c r="E444" s="226" t="s">
        <v>19</v>
      </c>
      <c r="F444" s="227" t="s">
        <v>884</v>
      </c>
      <c r="G444" s="225"/>
      <c r="H444" s="226" t="s">
        <v>19</v>
      </c>
      <c r="I444" s="228"/>
      <c r="J444" s="225"/>
      <c r="K444" s="225"/>
      <c r="L444" s="229"/>
      <c r="M444" s="230"/>
      <c r="N444" s="231"/>
      <c r="O444" s="231"/>
      <c r="P444" s="231"/>
      <c r="Q444" s="231"/>
      <c r="R444" s="231"/>
      <c r="S444" s="231"/>
      <c r="T444" s="232"/>
      <c r="U444" s="13"/>
      <c r="V444" s="13"/>
      <c r="W444" s="13"/>
      <c r="X444" s="13"/>
      <c r="Y444" s="13"/>
      <c r="Z444" s="13"/>
      <c r="AA444" s="13"/>
      <c r="AB444" s="13"/>
      <c r="AC444" s="13"/>
      <c r="AD444" s="13"/>
      <c r="AE444" s="13"/>
      <c r="AT444" s="233" t="s">
        <v>147</v>
      </c>
      <c r="AU444" s="233" t="s">
        <v>85</v>
      </c>
      <c r="AV444" s="13" t="s">
        <v>83</v>
      </c>
      <c r="AW444" s="13" t="s">
        <v>37</v>
      </c>
      <c r="AX444" s="13" t="s">
        <v>75</v>
      </c>
      <c r="AY444" s="233" t="s">
        <v>135</v>
      </c>
    </row>
    <row r="445" s="14" customFormat="1">
      <c r="A445" s="14"/>
      <c r="B445" s="234"/>
      <c r="C445" s="235"/>
      <c r="D445" s="219" t="s">
        <v>147</v>
      </c>
      <c r="E445" s="236" t="s">
        <v>19</v>
      </c>
      <c r="F445" s="237" t="s">
        <v>885</v>
      </c>
      <c r="G445" s="235"/>
      <c r="H445" s="238">
        <v>59.119999999999997</v>
      </c>
      <c r="I445" s="239"/>
      <c r="J445" s="235"/>
      <c r="K445" s="235"/>
      <c r="L445" s="240"/>
      <c r="M445" s="241"/>
      <c r="N445" s="242"/>
      <c r="O445" s="242"/>
      <c r="P445" s="242"/>
      <c r="Q445" s="242"/>
      <c r="R445" s="242"/>
      <c r="S445" s="242"/>
      <c r="T445" s="243"/>
      <c r="U445" s="14"/>
      <c r="V445" s="14"/>
      <c r="W445" s="14"/>
      <c r="X445" s="14"/>
      <c r="Y445" s="14"/>
      <c r="Z445" s="14"/>
      <c r="AA445" s="14"/>
      <c r="AB445" s="14"/>
      <c r="AC445" s="14"/>
      <c r="AD445" s="14"/>
      <c r="AE445" s="14"/>
      <c r="AT445" s="244" t="s">
        <v>147</v>
      </c>
      <c r="AU445" s="244" t="s">
        <v>85</v>
      </c>
      <c r="AV445" s="14" t="s">
        <v>85</v>
      </c>
      <c r="AW445" s="14" t="s">
        <v>37</v>
      </c>
      <c r="AX445" s="14" t="s">
        <v>75</v>
      </c>
      <c r="AY445" s="244" t="s">
        <v>135</v>
      </c>
    </row>
    <row r="446" s="13" customFormat="1">
      <c r="A446" s="13"/>
      <c r="B446" s="224"/>
      <c r="C446" s="225"/>
      <c r="D446" s="219" t="s">
        <v>147</v>
      </c>
      <c r="E446" s="226" t="s">
        <v>19</v>
      </c>
      <c r="F446" s="227" t="s">
        <v>886</v>
      </c>
      <c r="G446" s="225"/>
      <c r="H446" s="226" t="s">
        <v>19</v>
      </c>
      <c r="I446" s="228"/>
      <c r="J446" s="225"/>
      <c r="K446" s="225"/>
      <c r="L446" s="229"/>
      <c r="M446" s="230"/>
      <c r="N446" s="231"/>
      <c r="O446" s="231"/>
      <c r="P446" s="231"/>
      <c r="Q446" s="231"/>
      <c r="R446" s="231"/>
      <c r="S446" s="231"/>
      <c r="T446" s="232"/>
      <c r="U446" s="13"/>
      <c r="V446" s="13"/>
      <c r="W446" s="13"/>
      <c r="X446" s="13"/>
      <c r="Y446" s="13"/>
      <c r="Z446" s="13"/>
      <c r="AA446" s="13"/>
      <c r="AB446" s="13"/>
      <c r="AC446" s="13"/>
      <c r="AD446" s="13"/>
      <c r="AE446" s="13"/>
      <c r="AT446" s="233" t="s">
        <v>147</v>
      </c>
      <c r="AU446" s="233" t="s">
        <v>85</v>
      </c>
      <c r="AV446" s="13" t="s">
        <v>83</v>
      </c>
      <c r="AW446" s="13" t="s">
        <v>37</v>
      </c>
      <c r="AX446" s="13" t="s">
        <v>75</v>
      </c>
      <c r="AY446" s="233" t="s">
        <v>135</v>
      </c>
    </row>
    <row r="447" s="14" customFormat="1">
      <c r="A447" s="14"/>
      <c r="B447" s="234"/>
      <c r="C447" s="235"/>
      <c r="D447" s="219" t="s">
        <v>147</v>
      </c>
      <c r="E447" s="236" t="s">
        <v>19</v>
      </c>
      <c r="F447" s="237" t="s">
        <v>887</v>
      </c>
      <c r="G447" s="235"/>
      <c r="H447" s="238">
        <v>295.68000000000001</v>
      </c>
      <c r="I447" s="239"/>
      <c r="J447" s="235"/>
      <c r="K447" s="235"/>
      <c r="L447" s="240"/>
      <c r="M447" s="241"/>
      <c r="N447" s="242"/>
      <c r="O447" s="242"/>
      <c r="P447" s="242"/>
      <c r="Q447" s="242"/>
      <c r="R447" s="242"/>
      <c r="S447" s="242"/>
      <c r="T447" s="243"/>
      <c r="U447" s="14"/>
      <c r="V447" s="14"/>
      <c r="W447" s="14"/>
      <c r="X447" s="14"/>
      <c r="Y447" s="14"/>
      <c r="Z447" s="14"/>
      <c r="AA447" s="14"/>
      <c r="AB447" s="14"/>
      <c r="AC447" s="14"/>
      <c r="AD447" s="14"/>
      <c r="AE447" s="14"/>
      <c r="AT447" s="244" t="s">
        <v>147</v>
      </c>
      <c r="AU447" s="244" t="s">
        <v>85</v>
      </c>
      <c r="AV447" s="14" t="s">
        <v>85</v>
      </c>
      <c r="AW447" s="14" t="s">
        <v>37</v>
      </c>
      <c r="AX447" s="14" t="s">
        <v>75</v>
      </c>
      <c r="AY447" s="244" t="s">
        <v>135</v>
      </c>
    </row>
    <row r="448" s="15" customFormat="1">
      <c r="A448" s="15"/>
      <c r="B448" s="245"/>
      <c r="C448" s="246"/>
      <c r="D448" s="219" t="s">
        <v>147</v>
      </c>
      <c r="E448" s="247" t="s">
        <v>19</v>
      </c>
      <c r="F448" s="248" t="s">
        <v>153</v>
      </c>
      <c r="G448" s="246"/>
      <c r="H448" s="249">
        <v>354.80000000000001</v>
      </c>
      <c r="I448" s="250"/>
      <c r="J448" s="246"/>
      <c r="K448" s="246"/>
      <c r="L448" s="251"/>
      <c r="M448" s="252"/>
      <c r="N448" s="253"/>
      <c r="O448" s="253"/>
      <c r="P448" s="253"/>
      <c r="Q448" s="253"/>
      <c r="R448" s="253"/>
      <c r="S448" s="253"/>
      <c r="T448" s="254"/>
      <c r="U448" s="15"/>
      <c r="V448" s="15"/>
      <c r="W448" s="15"/>
      <c r="X448" s="15"/>
      <c r="Y448" s="15"/>
      <c r="Z448" s="15"/>
      <c r="AA448" s="15"/>
      <c r="AB448" s="15"/>
      <c r="AC448" s="15"/>
      <c r="AD448" s="15"/>
      <c r="AE448" s="15"/>
      <c r="AT448" s="255" t="s">
        <v>147</v>
      </c>
      <c r="AU448" s="255" t="s">
        <v>85</v>
      </c>
      <c r="AV448" s="15" t="s">
        <v>143</v>
      </c>
      <c r="AW448" s="15" t="s">
        <v>37</v>
      </c>
      <c r="AX448" s="15" t="s">
        <v>83</v>
      </c>
      <c r="AY448" s="255" t="s">
        <v>135</v>
      </c>
    </row>
    <row r="449" s="2" customFormat="1" ht="14.4" customHeight="1">
      <c r="A449" s="39"/>
      <c r="B449" s="40"/>
      <c r="C449" s="206" t="s">
        <v>888</v>
      </c>
      <c r="D449" s="206" t="s">
        <v>138</v>
      </c>
      <c r="E449" s="207" t="s">
        <v>889</v>
      </c>
      <c r="F449" s="208" t="s">
        <v>890</v>
      </c>
      <c r="G449" s="209" t="s">
        <v>881</v>
      </c>
      <c r="H449" s="210">
        <v>355.75999999999999</v>
      </c>
      <c r="I449" s="211"/>
      <c r="J449" s="212">
        <f>ROUND(I449*H449,2)</f>
        <v>0</v>
      </c>
      <c r="K449" s="208" t="s">
        <v>142</v>
      </c>
      <c r="L449" s="45"/>
      <c r="M449" s="213" t="s">
        <v>19</v>
      </c>
      <c r="N449" s="214" t="s">
        <v>46</v>
      </c>
      <c r="O449" s="85"/>
      <c r="P449" s="215">
        <f>O449*H449</f>
        <v>0</v>
      </c>
      <c r="Q449" s="215">
        <v>5.0000000000000002E-05</v>
      </c>
      <c r="R449" s="215">
        <f>Q449*H449</f>
        <v>0.017788000000000002</v>
      </c>
      <c r="S449" s="215">
        <v>0</v>
      </c>
      <c r="T449" s="216">
        <f>S449*H449</f>
        <v>0</v>
      </c>
      <c r="U449" s="39"/>
      <c r="V449" s="39"/>
      <c r="W449" s="39"/>
      <c r="X449" s="39"/>
      <c r="Y449" s="39"/>
      <c r="Z449" s="39"/>
      <c r="AA449" s="39"/>
      <c r="AB449" s="39"/>
      <c r="AC449" s="39"/>
      <c r="AD449" s="39"/>
      <c r="AE449" s="39"/>
      <c r="AR449" s="217" t="s">
        <v>251</v>
      </c>
      <c r="AT449" s="217" t="s">
        <v>138</v>
      </c>
      <c r="AU449" s="217" t="s">
        <v>85</v>
      </c>
      <c r="AY449" s="18" t="s">
        <v>135</v>
      </c>
      <c r="BE449" s="218">
        <f>IF(N449="základní",J449,0)</f>
        <v>0</v>
      </c>
      <c r="BF449" s="218">
        <f>IF(N449="snížená",J449,0)</f>
        <v>0</v>
      </c>
      <c r="BG449" s="218">
        <f>IF(N449="zákl. přenesená",J449,0)</f>
        <v>0</v>
      </c>
      <c r="BH449" s="218">
        <f>IF(N449="sníž. přenesená",J449,0)</f>
        <v>0</v>
      </c>
      <c r="BI449" s="218">
        <f>IF(N449="nulová",J449,0)</f>
        <v>0</v>
      </c>
      <c r="BJ449" s="18" t="s">
        <v>83</v>
      </c>
      <c r="BK449" s="218">
        <f>ROUND(I449*H449,2)</f>
        <v>0</v>
      </c>
      <c r="BL449" s="18" t="s">
        <v>251</v>
      </c>
      <c r="BM449" s="217" t="s">
        <v>891</v>
      </c>
    </row>
    <row r="450" s="2" customFormat="1">
      <c r="A450" s="39"/>
      <c r="B450" s="40"/>
      <c r="C450" s="41"/>
      <c r="D450" s="219" t="s">
        <v>145</v>
      </c>
      <c r="E450" s="41"/>
      <c r="F450" s="220" t="s">
        <v>883</v>
      </c>
      <c r="G450" s="41"/>
      <c r="H450" s="41"/>
      <c r="I450" s="221"/>
      <c r="J450" s="41"/>
      <c r="K450" s="41"/>
      <c r="L450" s="45"/>
      <c r="M450" s="222"/>
      <c r="N450" s="223"/>
      <c r="O450" s="85"/>
      <c r="P450" s="85"/>
      <c r="Q450" s="85"/>
      <c r="R450" s="85"/>
      <c r="S450" s="85"/>
      <c r="T450" s="86"/>
      <c r="U450" s="39"/>
      <c r="V450" s="39"/>
      <c r="W450" s="39"/>
      <c r="X450" s="39"/>
      <c r="Y450" s="39"/>
      <c r="Z450" s="39"/>
      <c r="AA450" s="39"/>
      <c r="AB450" s="39"/>
      <c r="AC450" s="39"/>
      <c r="AD450" s="39"/>
      <c r="AE450" s="39"/>
      <c r="AT450" s="18" t="s">
        <v>145</v>
      </c>
      <c r="AU450" s="18" t="s">
        <v>85</v>
      </c>
    </row>
    <row r="451" s="13" customFormat="1">
      <c r="A451" s="13"/>
      <c r="B451" s="224"/>
      <c r="C451" s="225"/>
      <c r="D451" s="219" t="s">
        <v>147</v>
      </c>
      <c r="E451" s="226" t="s">
        <v>19</v>
      </c>
      <c r="F451" s="227" t="s">
        <v>892</v>
      </c>
      <c r="G451" s="225"/>
      <c r="H451" s="226" t="s">
        <v>19</v>
      </c>
      <c r="I451" s="228"/>
      <c r="J451" s="225"/>
      <c r="K451" s="225"/>
      <c r="L451" s="229"/>
      <c r="M451" s="230"/>
      <c r="N451" s="231"/>
      <c r="O451" s="231"/>
      <c r="P451" s="231"/>
      <c r="Q451" s="231"/>
      <c r="R451" s="231"/>
      <c r="S451" s="231"/>
      <c r="T451" s="232"/>
      <c r="U451" s="13"/>
      <c r="V451" s="13"/>
      <c r="W451" s="13"/>
      <c r="X451" s="13"/>
      <c r="Y451" s="13"/>
      <c r="Z451" s="13"/>
      <c r="AA451" s="13"/>
      <c r="AB451" s="13"/>
      <c r="AC451" s="13"/>
      <c r="AD451" s="13"/>
      <c r="AE451" s="13"/>
      <c r="AT451" s="233" t="s">
        <v>147</v>
      </c>
      <c r="AU451" s="233" t="s">
        <v>85</v>
      </c>
      <c r="AV451" s="13" t="s">
        <v>83</v>
      </c>
      <c r="AW451" s="13" t="s">
        <v>37</v>
      </c>
      <c r="AX451" s="13" t="s">
        <v>75</v>
      </c>
      <c r="AY451" s="233" t="s">
        <v>135</v>
      </c>
    </row>
    <row r="452" s="14" customFormat="1">
      <c r="A452" s="14"/>
      <c r="B452" s="234"/>
      <c r="C452" s="235"/>
      <c r="D452" s="219" t="s">
        <v>147</v>
      </c>
      <c r="E452" s="236" t="s">
        <v>19</v>
      </c>
      <c r="F452" s="237" t="s">
        <v>893</v>
      </c>
      <c r="G452" s="235"/>
      <c r="H452" s="238">
        <v>355.75999999999999</v>
      </c>
      <c r="I452" s="239"/>
      <c r="J452" s="235"/>
      <c r="K452" s="235"/>
      <c r="L452" s="240"/>
      <c r="M452" s="241"/>
      <c r="N452" s="242"/>
      <c r="O452" s="242"/>
      <c r="P452" s="242"/>
      <c r="Q452" s="242"/>
      <c r="R452" s="242"/>
      <c r="S452" s="242"/>
      <c r="T452" s="243"/>
      <c r="U452" s="14"/>
      <c r="V452" s="14"/>
      <c r="W452" s="14"/>
      <c r="X452" s="14"/>
      <c r="Y452" s="14"/>
      <c r="Z452" s="14"/>
      <c r="AA452" s="14"/>
      <c r="AB452" s="14"/>
      <c r="AC452" s="14"/>
      <c r="AD452" s="14"/>
      <c r="AE452" s="14"/>
      <c r="AT452" s="244" t="s">
        <v>147</v>
      </c>
      <c r="AU452" s="244" t="s">
        <v>85</v>
      </c>
      <c r="AV452" s="14" t="s">
        <v>85</v>
      </c>
      <c r="AW452" s="14" t="s">
        <v>37</v>
      </c>
      <c r="AX452" s="14" t="s">
        <v>83</v>
      </c>
      <c r="AY452" s="244" t="s">
        <v>135</v>
      </c>
    </row>
    <row r="453" s="2" customFormat="1" ht="14.4" customHeight="1">
      <c r="A453" s="39"/>
      <c r="B453" s="40"/>
      <c r="C453" s="259" t="s">
        <v>894</v>
      </c>
      <c r="D453" s="259" t="s">
        <v>439</v>
      </c>
      <c r="E453" s="260" t="s">
        <v>895</v>
      </c>
      <c r="F453" s="261" t="s">
        <v>896</v>
      </c>
      <c r="G453" s="262" t="s">
        <v>100</v>
      </c>
      <c r="H453" s="263">
        <v>0.71099999999999997</v>
      </c>
      <c r="I453" s="264"/>
      <c r="J453" s="265">
        <f>ROUND(I453*H453,2)</f>
        <v>0</v>
      </c>
      <c r="K453" s="261" t="s">
        <v>19</v>
      </c>
      <c r="L453" s="266"/>
      <c r="M453" s="267" t="s">
        <v>19</v>
      </c>
      <c r="N453" s="268" t="s">
        <v>46</v>
      </c>
      <c r="O453" s="85"/>
      <c r="P453" s="215">
        <f>O453*H453</f>
        <v>0</v>
      </c>
      <c r="Q453" s="215">
        <v>1</v>
      </c>
      <c r="R453" s="215">
        <f>Q453*H453</f>
        <v>0.71099999999999997</v>
      </c>
      <c r="S453" s="215">
        <v>0</v>
      </c>
      <c r="T453" s="216">
        <f>S453*H453</f>
        <v>0</v>
      </c>
      <c r="U453" s="39"/>
      <c r="V453" s="39"/>
      <c r="W453" s="39"/>
      <c r="X453" s="39"/>
      <c r="Y453" s="39"/>
      <c r="Z453" s="39"/>
      <c r="AA453" s="39"/>
      <c r="AB453" s="39"/>
      <c r="AC453" s="39"/>
      <c r="AD453" s="39"/>
      <c r="AE453" s="39"/>
      <c r="AR453" s="217" t="s">
        <v>349</v>
      </c>
      <c r="AT453" s="217" t="s">
        <v>439</v>
      </c>
      <c r="AU453" s="217" t="s">
        <v>85</v>
      </c>
      <c r="AY453" s="18" t="s">
        <v>135</v>
      </c>
      <c r="BE453" s="218">
        <f>IF(N453="základní",J453,0)</f>
        <v>0</v>
      </c>
      <c r="BF453" s="218">
        <f>IF(N453="snížená",J453,0)</f>
        <v>0</v>
      </c>
      <c r="BG453" s="218">
        <f>IF(N453="zákl. přenesená",J453,0)</f>
        <v>0</v>
      </c>
      <c r="BH453" s="218">
        <f>IF(N453="sníž. přenesená",J453,0)</f>
        <v>0</v>
      </c>
      <c r="BI453" s="218">
        <f>IF(N453="nulová",J453,0)</f>
        <v>0</v>
      </c>
      <c r="BJ453" s="18" t="s">
        <v>83</v>
      </c>
      <c r="BK453" s="218">
        <f>ROUND(I453*H453,2)</f>
        <v>0</v>
      </c>
      <c r="BL453" s="18" t="s">
        <v>251</v>
      </c>
      <c r="BM453" s="217" t="s">
        <v>897</v>
      </c>
    </row>
    <row r="454" s="13" customFormat="1">
      <c r="A454" s="13"/>
      <c r="B454" s="224"/>
      <c r="C454" s="225"/>
      <c r="D454" s="219" t="s">
        <v>147</v>
      </c>
      <c r="E454" s="226" t="s">
        <v>19</v>
      </c>
      <c r="F454" s="227" t="s">
        <v>892</v>
      </c>
      <c r="G454" s="225"/>
      <c r="H454" s="226" t="s">
        <v>19</v>
      </c>
      <c r="I454" s="228"/>
      <c r="J454" s="225"/>
      <c r="K454" s="225"/>
      <c r="L454" s="229"/>
      <c r="M454" s="230"/>
      <c r="N454" s="231"/>
      <c r="O454" s="231"/>
      <c r="P454" s="231"/>
      <c r="Q454" s="231"/>
      <c r="R454" s="231"/>
      <c r="S454" s="231"/>
      <c r="T454" s="232"/>
      <c r="U454" s="13"/>
      <c r="V454" s="13"/>
      <c r="W454" s="13"/>
      <c r="X454" s="13"/>
      <c r="Y454" s="13"/>
      <c r="Z454" s="13"/>
      <c r="AA454" s="13"/>
      <c r="AB454" s="13"/>
      <c r="AC454" s="13"/>
      <c r="AD454" s="13"/>
      <c r="AE454" s="13"/>
      <c r="AT454" s="233" t="s">
        <v>147</v>
      </c>
      <c r="AU454" s="233" t="s">
        <v>85</v>
      </c>
      <c r="AV454" s="13" t="s">
        <v>83</v>
      </c>
      <c r="AW454" s="13" t="s">
        <v>37</v>
      </c>
      <c r="AX454" s="13" t="s">
        <v>75</v>
      </c>
      <c r="AY454" s="233" t="s">
        <v>135</v>
      </c>
    </row>
    <row r="455" s="14" customFormat="1">
      <c r="A455" s="14"/>
      <c r="B455" s="234"/>
      <c r="C455" s="235"/>
      <c r="D455" s="219" t="s">
        <v>147</v>
      </c>
      <c r="E455" s="236" t="s">
        <v>19</v>
      </c>
      <c r="F455" s="237" t="s">
        <v>898</v>
      </c>
      <c r="G455" s="235"/>
      <c r="H455" s="238">
        <v>0.35599999999999998</v>
      </c>
      <c r="I455" s="239"/>
      <c r="J455" s="235"/>
      <c r="K455" s="235"/>
      <c r="L455" s="240"/>
      <c r="M455" s="241"/>
      <c r="N455" s="242"/>
      <c r="O455" s="242"/>
      <c r="P455" s="242"/>
      <c r="Q455" s="242"/>
      <c r="R455" s="242"/>
      <c r="S455" s="242"/>
      <c r="T455" s="243"/>
      <c r="U455" s="14"/>
      <c r="V455" s="14"/>
      <c r="W455" s="14"/>
      <c r="X455" s="14"/>
      <c r="Y455" s="14"/>
      <c r="Z455" s="14"/>
      <c r="AA455" s="14"/>
      <c r="AB455" s="14"/>
      <c r="AC455" s="14"/>
      <c r="AD455" s="14"/>
      <c r="AE455" s="14"/>
      <c r="AT455" s="244" t="s">
        <v>147</v>
      </c>
      <c r="AU455" s="244" t="s">
        <v>85</v>
      </c>
      <c r="AV455" s="14" t="s">
        <v>85</v>
      </c>
      <c r="AW455" s="14" t="s">
        <v>37</v>
      </c>
      <c r="AX455" s="14" t="s">
        <v>75</v>
      </c>
      <c r="AY455" s="244" t="s">
        <v>135</v>
      </c>
    </row>
    <row r="456" s="13" customFormat="1">
      <c r="A456" s="13"/>
      <c r="B456" s="224"/>
      <c r="C456" s="225"/>
      <c r="D456" s="219" t="s">
        <v>147</v>
      </c>
      <c r="E456" s="226" t="s">
        <v>19</v>
      </c>
      <c r="F456" s="227" t="s">
        <v>884</v>
      </c>
      <c r="G456" s="225"/>
      <c r="H456" s="226" t="s">
        <v>19</v>
      </c>
      <c r="I456" s="228"/>
      <c r="J456" s="225"/>
      <c r="K456" s="225"/>
      <c r="L456" s="229"/>
      <c r="M456" s="230"/>
      <c r="N456" s="231"/>
      <c r="O456" s="231"/>
      <c r="P456" s="231"/>
      <c r="Q456" s="231"/>
      <c r="R456" s="231"/>
      <c r="S456" s="231"/>
      <c r="T456" s="232"/>
      <c r="U456" s="13"/>
      <c r="V456" s="13"/>
      <c r="W456" s="13"/>
      <c r="X456" s="13"/>
      <c r="Y456" s="13"/>
      <c r="Z456" s="13"/>
      <c r="AA456" s="13"/>
      <c r="AB456" s="13"/>
      <c r="AC456" s="13"/>
      <c r="AD456" s="13"/>
      <c r="AE456" s="13"/>
      <c r="AT456" s="233" t="s">
        <v>147</v>
      </c>
      <c r="AU456" s="233" t="s">
        <v>85</v>
      </c>
      <c r="AV456" s="13" t="s">
        <v>83</v>
      </c>
      <c r="AW456" s="13" t="s">
        <v>37</v>
      </c>
      <c r="AX456" s="13" t="s">
        <v>75</v>
      </c>
      <c r="AY456" s="233" t="s">
        <v>135</v>
      </c>
    </row>
    <row r="457" s="14" customFormat="1">
      <c r="A457" s="14"/>
      <c r="B457" s="234"/>
      <c r="C457" s="235"/>
      <c r="D457" s="219" t="s">
        <v>147</v>
      </c>
      <c r="E457" s="236" t="s">
        <v>19</v>
      </c>
      <c r="F457" s="237" t="s">
        <v>899</v>
      </c>
      <c r="G457" s="235"/>
      <c r="H457" s="238">
        <v>0.058999999999999997</v>
      </c>
      <c r="I457" s="239"/>
      <c r="J457" s="235"/>
      <c r="K457" s="235"/>
      <c r="L457" s="240"/>
      <c r="M457" s="241"/>
      <c r="N457" s="242"/>
      <c r="O457" s="242"/>
      <c r="P457" s="242"/>
      <c r="Q457" s="242"/>
      <c r="R457" s="242"/>
      <c r="S457" s="242"/>
      <c r="T457" s="243"/>
      <c r="U457" s="14"/>
      <c r="V457" s="14"/>
      <c r="W457" s="14"/>
      <c r="X457" s="14"/>
      <c r="Y457" s="14"/>
      <c r="Z457" s="14"/>
      <c r="AA457" s="14"/>
      <c r="AB457" s="14"/>
      <c r="AC457" s="14"/>
      <c r="AD457" s="14"/>
      <c r="AE457" s="14"/>
      <c r="AT457" s="244" t="s">
        <v>147</v>
      </c>
      <c r="AU457" s="244" t="s">
        <v>85</v>
      </c>
      <c r="AV457" s="14" t="s">
        <v>85</v>
      </c>
      <c r="AW457" s="14" t="s">
        <v>37</v>
      </c>
      <c r="AX457" s="14" t="s">
        <v>75</v>
      </c>
      <c r="AY457" s="244" t="s">
        <v>135</v>
      </c>
    </row>
    <row r="458" s="13" customFormat="1">
      <c r="A458" s="13"/>
      <c r="B458" s="224"/>
      <c r="C458" s="225"/>
      <c r="D458" s="219" t="s">
        <v>147</v>
      </c>
      <c r="E458" s="226" t="s">
        <v>19</v>
      </c>
      <c r="F458" s="227" t="s">
        <v>886</v>
      </c>
      <c r="G458" s="225"/>
      <c r="H458" s="226" t="s">
        <v>19</v>
      </c>
      <c r="I458" s="228"/>
      <c r="J458" s="225"/>
      <c r="K458" s="225"/>
      <c r="L458" s="229"/>
      <c r="M458" s="230"/>
      <c r="N458" s="231"/>
      <c r="O458" s="231"/>
      <c r="P458" s="231"/>
      <c r="Q458" s="231"/>
      <c r="R458" s="231"/>
      <c r="S458" s="231"/>
      <c r="T458" s="232"/>
      <c r="U458" s="13"/>
      <c r="V458" s="13"/>
      <c r="W458" s="13"/>
      <c r="X458" s="13"/>
      <c r="Y458" s="13"/>
      <c r="Z458" s="13"/>
      <c r="AA458" s="13"/>
      <c r="AB458" s="13"/>
      <c r="AC458" s="13"/>
      <c r="AD458" s="13"/>
      <c r="AE458" s="13"/>
      <c r="AT458" s="233" t="s">
        <v>147</v>
      </c>
      <c r="AU458" s="233" t="s">
        <v>85</v>
      </c>
      <c r="AV458" s="13" t="s">
        <v>83</v>
      </c>
      <c r="AW458" s="13" t="s">
        <v>37</v>
      </c>
      <c r="AX458" s="13" t="s">
        <v>75</v>
      </c>
      <c r="AY458" s="233" t="s">
        <v>135</v>
      </c>
    </row>
    <row r="459" s="14" customFormat="1">
      <c r="A459" s="14"/>
      <c r="B459" s="234"/>
      <c r="C459" s="235"/>
      <c r="D459" s="219" t="s">
        <v>147</v>
      </c>
      <c r="E459" s="236" t="s">
        <v>19</v>
      </c>
      <c r="F459" s="237" t="s">
        <v>900</v>
      </c>
      <c r="G459" s="235"/>
      <c r="H459" s="238">
        <v>0.29599999999999999</v>
      </c>
      <c r="I459" s="239"/>
      <c r="J459" s="235"/>
      <c r="K459" s="235"/>
      <c r="L459" s="240"/>
      <c r="M459" s="241"/>
      <c r="N459" s="242"/>
      <c r="O459" s="242"/>
      <c r="P459" s="242"/>
      <c r="Q459" s="242"/>
      <c r="R459" s="242"/>
      <c r="S459" s="242"/>
      <c r="T459" s="243"/>
      <c r="U459" s="14"/>
      <c r="V459" s="14"/>
      <c r="W459" s="14"/>
      <c r="X459" s="14"/>
      <c r="Y459" s="14"/>
      <c r="Z459" s="14"/>
      <c r="AA459" s="14"/>
      <c r="AB459" s="14"/>
      <c r="AC459" s="14"/>
      <c r="AD459" s="14"/>
      <c r="AE459" s="14"/>
      <c r="AT459" s="244" t="s">
        <v>147</v>
      </c>
      <c r="AU459" s="244" t="s">
        <v>85</v>
      </c>
      <c r="AV459" s="14" t="s">
        <v>85</v>
      </c>
      <c r="AW459" s="14" t="s">
        <v>37</v>
      </c>
      <c r="AX459" s="14" t="s">
        <v>75</v>
      </c>
      <c r="AY459" s="244" t="s">
        <v>135</v>
      </c>
    </row>
    <row r="460" s="15" customFormat="1">
      <c r="A460" s="15"/>
      <c r="B460" s="245"/>
      <c r="C460" s="246"/>
      <c r="D460" s="219" t="s">
        <v>147</v>
      </c>
      <c r="E460" s="247" t="s">
        <v>19</v>
      </c>
      <c r="F460" s="248" t="s">
        <v>153</v>
      </c>
      <c r="G460" s="246"/>
      <c r="H460" s="249">
        <v>0.71099999999999997</v>
      </c>
      <c r="I460" s="250"/>
      <c r="J460" s="246"/>
      <c r="K460" s="246"/>
      <c r="L460" s="251"/>
      <c r="M460" s="252"/>
      <c r="N460" s="253"/>
      <c r="O460" s="253"/>
      <c r="P460" s="253"/>
      <c r="Q460" s="253"/>
      <c r="R460" s="253"/>
      <c r="S460" s="253"/>
      <c r="T460" s="254"/>
      <c r="U460" s="15"/>
      <c r="V460" s="15"/>
      <c r="W460" s="15"/>
      <c r="X460" s="15"/>
      <c r="Y460" s="15"/>
      <c r="Z460" s="15"/>
      <c r="AA460" s="15"/>
      <c r="AB460" s="15"/>
      <c r="AC460" s="15"/>
      <c r="AD460" s="15"/>
      <c r="AE460" s="15"/>
      <c r="AT460" s="255" t="s">
        <v>147</v>
      </c>
      <c r="AU460" s="255" t="s">
        <v>85</v>
      </c>
      <c r="AV460" s="15" t="s">
        <v>143</v>
      </c>
      <c r="AW460" s="15" t="s">
        <v>37</v>
      </c>
      <c r="AX460" s="15" t="s">
        <v>83</v>
      </c>
      <c r="AY460" s="255" t="s">
        <v>135</v>
      </c>
    </row>
    <row r="461" s="2" customFormat="1" ht="24.15" customHeight="1">
      <c r="A461" s="39"/>
      <c r="B461" s="40"/>
      <c r="C461" s="206" t="s">
        <v>901</v>
      </c>
      <c r="D461" s="206" t="s">
        <v>138</v>
      </c>
      <c r="E461" s="207" t="s">
        <v>902</v>
      </c>
      <c r="F461" s="208" t="s">
        <v>903</v>
      </c>
      <c r="G461" s="209" t="s">
        <v>100</v>
      </c>
      <c r="H461" s="210">
        <v>0.82999999999999996</v>
      </c>
      <c r="I461" s="211"/>
      <c r="J461" s="212">
        <f>ROUND(I461*H461,2)</f>
        <v>0</v>
      </c>
      <c r="K461" s="208" t="s">
        <v>142</v>
      </c>
      <c r="L461" s="45"/>
      <c r="M461" s="213" t="s">
        <v>19</v>
      </c>
      <c r="N461" s="214" t="s">
        <v>46</v>
      </c>
      <c r="O461" s="85"/>
      <c r="P461" s="215">
        <f>O461*H461</f>
        <v>0</v>
      </c>
      <c r="Q461" s="215">
        <v>0</v>
      </c>
      <c r="R461" s="215">
        <f>Q461*H461</f>
        <v>0</v>
      </c>
      <c r="S461" s="215">
        <v>0</v>
      </c>
      <c r="T461" s="216">
        <f>S461*H461</f>
        <v>0</v>
      </c>
      <c r="U461" s="39"/>
      <c r="V461" s="39"/>
      <c r="W461" s="39"/>
      <c r="X461" s="39"/>
      <c r="Y461" s="39"/>
      <c r="Z461" s="39"/>
      <c r="AA461" s="39"/>
      <c r="AB461" s="39"/>
      <c r="AC461" s="39"/>
      <c r="AD461" s="39"/>
      <c r="AE461" s="39"/>
      <c r="AR461" s="217" t="s">
        <v>251</v>
      </c>
      <c r="AT461" s="217" t="s">
        <v>138</v>
      </c>
      <c r="AU461" s="217" t="s">
        <v>85</v>
      </c>
      <c r="AY461" s="18" t="s">
        <v>135</v>
      </c>
      <c r="BE461" s="218">
        <f>IF(N461="základní",J461,0)</f>
        <v>0</v>
      </c>
      <c r="BF461" s="218">
        <f>IF(N461="snížená",J461,0)</f>
        <v>0</v>
      </c>
      <c r="BG461" s="218">
        <f>IF(N461="zákl. přenesená",J461,0)</f>
        <v>0</v>
      </c>
      <c r="BH461" s="218">
        <f>IF(N461="sníž. přenesená",J461,0)</f>
        <v>0</v>
      </c>
      <c r="BI461" s="218">
        <f>IF(N461="nulová",J461,0)</f>
        <v>0</v>
      </c>
      <c r="BJ461" s="18" t="s">
        <v>83</v>
      </c>
      <c r="BK461" s="218">
        <f>ROUND(I461*H461,2)</f>
        <v>0</v>
      </c>
      <c r="BL461" s="18" t="s">
        <v>251</v>
      </c>
      <c r="BM461" s="217" t="s">
        <v>904</v>
      </c>
    </row>
    <row r="462" s="2" customFormat="1">
      <c r="A462" s="39"/>
      <c r="B462" s="40"/>
      <c r="C462" s="41"/>
      <c r="D462" s="219" t="s">
        <v>145</v>
      </c>
      <c r="E462" s="41"/>
      <c r="F462" s="220" t="s">
        <v>905</v>
      </c>
      <c r="G462" s="41"/>
      <c r="H462" s="41"/>
      <c r="I462" s="221"/>
      <c r="J462" s="41"/>
      <c r="K462" s="41"/>
      <c r="L462" s="45"/>
      <c r="M462" s="222"/>
      <c r="N462" s="223"/>
      <c r="O462" s="85"/>
      <c r="P462" s="85"/>
      <c r="Q462" s="85"/>
      <c r="R462" s="85"/>
      <c r="S462" s="85"/>
      <c r="T462" s="86"/>
      <c r="U462" s="39"/>
      <c r="V462" s="39"/>
      <c r="W462" s="39"/>
      <c r="X462" s="39"/>
      <c r="Y462" s="39"/>
      <c r="Z462" s="39"/>
      <c r="AA462" s="39"/>
      <c r="AB462" s="39"/>
      <c r="AC462" s="39"/>
      <c r="AD462" s="39"/>
      <c r="AE462" s="39"/>
      <c r="AT462" s="18" t="s">
        <v>145</v>
      </c>
      <c r="AU462" s="18" t="s">
        <v>85</v>
      </c>
    </row>
    <row r="463" s="12" customFormat="1" ht="22.8" customHeight="1">
      <c r="A463" s="12"/>
      <c r="B463" s="190"/>
      <c r="C463" s="191"/>
      <c r="D463" s="192" t="s">
        <v>74</v>
      </c>
      <c r="E463" s="204" t="s">
        <v>906</v>
      </c>
      <c r="F463" s="204" t="s">
        <v>907</v>
      </c>
      <c r="G463" s="191"/>
      <c r="H463" s="191"/>
      <c r="I463" s="194"/>
      <c r="J463" s="205">
        <f>BK463</f>
        <v>0</v>
      </c>
      <c r="K463" s="191"/>
      <c r="L463" s="196"/>
      <c r="M463" s="197"/>
      <c r="N463" s="198"/>
      <c r="O463" s="198"/>
      <c r="P463" s="199">
        <f>SUM(P464:P474)</f>
        <v>0</v>
      </c>
      <c r="Q463" s="198"/>
      <c r="R463" s="199">
        <f>SUM(R464:R474)</f>
        <v>1.5097659999999997</v>
      </c>
      <c r="S463" s="198"/>
      <c r="T463" s="200">
        <f>SUM(T464:T474)</f>
        <v>0</v>
      </c>
      <c r="U463" s="12"/>
      <c r="V463" s="12"/>
      <c r="W463" s="12"/>
      <c r="X463" s="12"/>
      <c r="Y463" s="12"/>
      <c r="Z463" s="12"/>
      <c r="AA463" s="12"/>
      <c r="AB463" s="12"/>
      <c r="AC463" s="12"/>
      <c r="AD463" s="12"/>
      <c r="AE463" s="12"/>
      <c r="AR463" s="201" t="s">
        <v>85</v>
      </c>
      <c r="AT463" s="202" t="s">
        <v>74</v>
      </c>
      <c r="AU463" s="202" t="s">
        <v>83</v>
      </c>
      <c r="AY463" s="201" t="s">
        <v>135</v>
      </c>
      <c r="BK463" s="203">
        <f>SUM(BK464:BK474)</f>
        <v>0</v>
      </c>
    </row>
    <row r="464" s="2" customFormat="1" ht="14.4" customHeight="1">
      <c r="A464" s="39"/>
      <c r="B464" s="40"/>
      <c r="C464" s="206" t="s">
        <v>908</v>
      </c>
      <c r="D464" s="206" t="s">
        <v>138</v>
      </c>
      <c r="E464" s="207" t="s">
        <v>909</v>
      </c>
      <c r="F464" s="208" t="s">
        <v>910</v>
      </c>
      <c r="G464" s="209" t="s">
        <v>141</v>
      </c>
      <c r="H464" s="210">
        <v>57.079999999999998</v>
      </c>
      <c r="I464" s="211"/>
      <c r="J464" s="212">
        <f>ROUND(I464*H464,2)</f>
        <v>0</v>
      </c>
      <c r="K464" s="208" t="s">
        <v>142</v>
      </c>
      <c r="L464" s="45"/>
      <c r="M464" s="213" t="s">
        <v>19</v>
      </c>
      <c r="N464" s="214" t="s">
        <v>46</v>
      </c>
      <c r="O464" s="85"/>
      <c r="P464" s="215">
        <f>O464*H464</f>
        <v>0</v>
      </c>
      <c r="Q464" s="215">
        <v>0.00029999999999999997</v>
      </c>
      <c r="R464" s="215">
        <f>Q464*H464</f>
        <v>0.017123999999999997</v>
      </c>
      <c r="S464" s="215">
        <v>0</v>
      </c>
      <c r="T464" s="216">
        <f>S464*H464</f>
        <v>0</v>
      </c>
      <c r="U464" s="39"/>
      <c r="V464" s="39"/>
      <c r="W464" s="39"/>
      <c r="X464" s="39"/>
      <c r="Y464" s="39"/>
      <c r="Z464" s="39"/>
      <c r="AA464" s="39"/>
      <c r="AB464" s="39"/>
      <c r="AC464" s="39"/>
      <c r="AD464" s="39"/>
      <c r="AE464" s="39"/>
      <c r="AR464" s="217" t="s">
        <v>251</v>
      </c>
      <c r="AT464" s="217" t="s">
        <v>138</v>
      </c>
      <c r="AU464" s="217" t="s">
        <v>85</v>
      </c>
      <c r="AY464" s="18" t="s">
        <v>135</v>
      </c>
      <c r="BE464" s="218">
        <f>IF(N464="základní",J464,0)</f>
        <v>0</v>
      </c>
      <c r="BF464" s="218">
        <f>IF(N464="snížená",J464,0)</f>
        <v>0</v>
      </c>
      <c r="BG464" s="218">
        <f>IF(N464="zákl. přenesená",J464,0)</f>
        <v>0</v>
      </c>
      <c r="BH464" s="218">
        <f>IF(N464="sníž. přenesená",J464,0)</f>
        <v>0</v>
      </c>
      <c r="BI464" s="218">
        <f>IF(N464="nulová",J464,0)</f>
        <v>0</v>
      </c>
      <c r="BJ464" s="18" t="s">
        <v>83</v>
      </c>
      <c r="BK464" s="218">
        <f>ROUND(I464*H464,2)</f>
        <v>0</v>
      </c>
      <c r="BL464" s="18" t="s">
        <v>251</v>
      </c>
      <c r="BM464" s="217" t="s">
        <v>911</v>
      </c>
    </row>
    <row r="465" s="2" customFormat="1">
      <c r="A465" s="39"/>
      <c r="B465" s="40"/>
      <c r="C465" s="41"/>
      <c r="D465" s="219" t="s">
        <v>145</v>
      </c>
      <c r="E465" s="41"/>
      <c r="F465" s="220" t="s">
        <v>912</v>
      </c>
      <c r="G465" s="41"/>
      <c r="H465" s="41"/>
      <c r="I465" s="221"/>
      <c r="J465" s="41"/>
      <c r="K465" s="41"/>
      <c r="L465" s="45"/>
      <c r="M465" s="222"/>
      <c r="N465" s="223"/>
      <c r="O465" s="85"/>
      <c r="P465" s="85"/>
      <c r="Q465" s="85"/>
      <c r="R465" s="85"/>
      <c r="S465" s="85"/>
      <c r="T465" s="86"/>
      <c r="U465" s="39"/>
      <c r="V465" s="39"/>
      <c r="W465" s="39"/>
      <c r="X465" s="39"/>
      <c r="Y465" s="39"/>
      <c r="Z465" s="39"/>
      <c r="AA465" s="39"/>
      <c r="AB465" s="39"/>
      <c r="AC465" s="39"/>
      <c r="AD465" s="39"/>
      <c r="AE465" s="39"/>
      <c r="AT465" s="18" t="s">
        <v>145</v>
      </c>
      <c r="AU465" s="18" t="s">
        <v>85</v>
      </c>
    </row>
    <row r="466" s="14" customFormat="1">
      <c r="A466" s="14"/>
      <c r="B466" s="234"/>
      <c r="C466" s="235"/>
      <c r="D466" s="219" t="s">
        <v>147</v>
      </c>
      <c r="E466" s="236" t="s">
        <v>19</v>
      </c>
      <c r="F466" s="237" t="s">
        <v>913</v>
      </c>
      <c r="G466" s="235"/>
      <c r="H466" s="238">
        <v>57.079999999999998</v>
      </c>
      <c r="I466" s="239"/>
      <c r="J466" s="235"/>
      <c r="K466" s="235"/>
      <c r="L466" s="240"/>
      <c r="M466" s="241"/>
      <c r="N466" s="242"/>
      <c r="O466" s="242"/>
      <c r="P466" s="242"/>
      <c r="Q466" s="242"/>
      <c r="R466" s="242"/>
      <c r="S466" s="242"/>
      <c r="T466" s="243"/>
      <c r="U466" s="14"/>
      <c r="V466" s="14"/>
      <c r="W466" s="14"/>
      <c r="X466" s="14"/>
      <c r="Y466" s="14"/>
      <c r="Z466" s="14"/>
      <c r="AA466" s="14"/>
      <c r="AB466" s="14"/>
      <c r="AC466" s="14"/>
      <c r="AD466" s="14"/>
      <c r="AE466" s="14"/>
      <c r="AT466" s="244" t="s">
        <v>147</v>
      </c>
      <c r="AU466" s="244" t="s">
        <v>85</v>
      </c>
      <c r="AV466" s="14" t="s">
        <v>85</v>
      </c>
      <c r="AW466" s="14" t="s">
        <v>37</v>
      </c>
      <c r="AX466" s="14" t="s">
        <v>83</v>
      </c>
      <c r="AY466" s="244" t="s">
        <v>135</v>
      </c>
    </row>
    <row r="467" s="2" customFormat="1" ht="24.15" customHeight="1">
      <c r="A467" s="39"/>
      <c r="B467" s="40"/>
      <c r="C467" s="206" t="s">
        <v>914</v>
      </c>
      <c r="D467" s="206" t="s">
        <v>138</v>
      </c>
      <c r="E467" s="207" t="s">
        <v>915</v>
      </c>
      <c r="F467" s="208" t="s">
        <v>916</v>
      </c>
      <c r="G467" s="209" t="s">
        <v>141</v>
      </c>
      <c r="H467" s="210">
        <v>57.079999999999998</v>
      </c>
      <c r="I467" s="211"/>
      <c r="J467" s="212">
        <f>ROUND(I467*H467,2)</f>
        <v>0</v>
      </c>
      <c r="K467" s="208" t="s">
        <v>142</v>
      </c>
      <c r="L467" s="45"/>
      <c r="M467" s="213" t="s">
        <v>19</v>
      </c>
      <c r="N467" s="214" t="s">
        <v>46</v>
      </c>
      <c r="O467" s="85"/>
      <c r="P467" s="215">
        <f>O467*H467</f>
        <v>0</v>
      </c>
      <c r="Q467" s="215">
        <v>0.0063499999999999997</v>
      </c>
      <c r="R467" s="215">
        <f>Q467*H467</f>
        <v>0.36245799999999995</v>
      </c>
      <c r="S467" s="215">
        <v>0</v>
      </c>
      <c r="T467" s="216">
        <f>S467*H467</f>
        <v>0</v>
      </c>
      <c r="U467" s="39"/>
      <c r="V467" s="39"/>
      <c r="W467" s="39"/>
      <c r="X467" s="39"/>
      <c r="Y467" s="39"/>
      <c r="Z467" s="39"/>
      <c r="AA467" s="39"/>
      <c r="AB467" s="39"/>
      <c r="AC467" s="39"/>
      <c r="AD467" s="39"/>
      <c r="AE467" s="39"/>
      <c r="AR467" s="217" t="s">
        <v>251</v>
      </c>
      <c r="AT467" s="217" t="s">
        <v>138</v>
      </c>
      <c r="AU467" s="217" t="s">
        <v>85</v>
      </c>
      <c r="AY467" s="18" t="s">
        <v>135</v>
      </c>
      <c r="BE467" s="218">
        <f>IF(N467="základní",J467,0)</f>
        <v>0</v>
      </c>
      <c r="BF467" s="218">
        <f>IF(N467="snížená",J467,0)</f>
        <v>0</v>
      </c>
      <c r="BG467" s="218">
        <f>IF(N467="zákl. přenesená",J467,0)</f>
        <v>0</v>
      </c>
      <c r="BH467" s="218">
        <f>IF(N467="sníž. přenesená",J467,0)</f>
        <v>0</v>
      </c>
      <c r="BI467" s="218">
        <f>IF(N467="nulová",J467,0)</f>
        <v>0</v>
      </c>
      <c r="BJ467" s="18" t="s">
        <v>83</v>
      </c>
      <c r="BK467" s="218">
        <f>ROUND(I467*H467,2)</f>
        <v>0</v>
      </c>
      <c r="BL467" s="18" t="s">
        <v>251</v>
      </c>
      <c r="BM467" s="217" t="s">
        <v>917</v>
      </c>
    </row>
    <row r="468" s="2" customFormat="1">
      <c r="A468" s="39"/>
      <c r="B468" s="40"/>
      <c r="C468" s="41"/>
      <c r="D468" s="219" t="s">
        <v>145</v>
      </c>
      <c r="E468" s="41"/>
      <c r="F468" s="220" t="s">
        <v>918</v>
      </c>
      <c r="G468" s="41"/>
      <c r="H468" s="41"/>
      <c r="I468" s="221"/>
      <c r="J468" s="41"/>
      <c r="K468" s="41"/>
      <c r="L468" s="45"/>
      <c r="M468" s="222"/>
      <c r="N468" s="223"/>
      <c r="O468" s="85"/>
      <c r="P468" s="85"/>
      <c r="Q468" s="85"/>
      <c r="R468" s="85"/>
      <c r="S468" s="85"/>
      <c r="T468" s="86"/>
      <c r="U468" s="39"/>
      <c r="V468" s="39"/>
      <c r="W468" s="39"/>
      <c r="X468" s="39"/>
      <c r="Y468" s="39"/>
      <c r="Z468" s="39"/>
      <c r="AA468" s="39"/>
      <c r="AB468" s="39"/>
      <c r="AC468" s="39"/>
      <c r="AD468" s="39"/>
      <c r="AE468" s="39"/>
      <c r="AT468" s="18" t="s">
        <v>145</v>
      </c>
      <c r="AU468" s="18" t="s">
        <v>85</v>
      </c>
    </row>
    <row r="469" s="14" customFormat="1">
      <c r="A469" s="14"/>
      <c r="B469" s="234"/>
      <c r="C469" s="235"/>
      <c r="D469" s="219" t="s">
        <v>147</v>
      </c>
      <c r="E469" s="236" t="s">
        <v>19</v>
      </c>
      <c r="F469" s="237" t="s">
        <v>919</v>
      </c>
      <c r="G469" s="235"/>
      <c r="H469" s="238">
        <v>57.079999999999998</v>
      </c>
      <c r="I469" s="239"/>
      <c r="J469" s="235"/>
      <c r="K469" s="235"/>
      <c r="L469" s="240"/>
      <c r="M469" s="241"/>
      <c r="N469" s="242"/>
      <c r="O469" s="242"/>
      <c r="P469" s="242"/>
      <c r="Q469" s="242"/>
      <c r="R469" s="242"/>
      <c r="S469" s="242"/>
      <c r="T469" s="243"/>
      <c r="U469" s="14"/>
      <c r="V469" s="14"/>
      <c r="W469" s="14"/>
      <c r="X469" s="14"/>
      <c r="Y469" s="14"/>
      <c r="Z469" s="14"/>
      <c r="AA469" s="14"/>
      <c r="AB469" s="14"/>
      <c r="AC469" s="14"/>
      <c r="AD469" s="14"/>
      <c r="AE469" s="14"/>
      <c r="AT469" s="244" t="s">
        <v>147</v>
      </c>
      <c r="AU469" s="244" t="s">
        <v>85</v>
      </c>
      <c r="AV469" s="14" t="s">
        <v>85</v>
      </c>
      <c r="AW469" s="14" t="s">
        <v>37</v>
      </c>
      <c r="AX469" s="14" t="s">
        <v>83</v>
      </c>
      <c r="AY469" s="244" t="s">
        <v>135</v>
      </c>
    </row>
    <row r="470" s="2" customFormat="1" ht="14.4" customHeight="1">
      <c r="A470" s="39"/>
      <c r="B470" s="40"/>
      <c r="C470" s="259" t="s">
        <v>920</v>
      </c>
      <c r="D470" s="259" t="s">
        <v>439</v>
      </c>
      <c r="E470" s="260" t="s">
        <v>921</v>
      </c>
      <c r="F470" s="261" t="s">
        <v>922</v>
      </c>
      <c r="G470" s="262" t="s">
        <v>141</v>
      </c>
      <c r="H470" s="263">
        <v>62.787999999999997</v>
      </c>
      <c r="I470" s="264"/>
      <c r="J470" s="265">
        <f>ROUND(I470*H470,2)</f>
        <v>0</v>
      </c>
      <c r="K470" s="261" t="s">
        <v>142</v>
      </c>
      <c r="L470" s="266"/>
      <c r="M470" s="267" t="s">
        <v>19</v>
      </c>
      <c r="N470" s="268" t="s">
        <v>46</v>
      </c>
      <c r="O470" s="85"/>
      <c r="P470" s="215">
        <f>O470*H470</f>
        <v>0</v>
      </c>
      <c r="Q470" s="215">
        <v>0.017999999999999999</v>
      </c>
      <c r="R470" s="215">
        <f>Q470*H470</f>
        <v>1.1301839999999999</v>
      </c>
      <c r="S470" s="215">
        <v>0</v>
      </c>
      <c r="T470" s="216">
        <f>S470*H470</f>
        <v>0</v>
      </c>
      <c r="U470" s="39"/>
      <c r="V470" s="39"/>
      <c r="W470" s="39"/>
      <c r="X470" s="39"/>
      <c r="Y470" s="39"/>
      <c r="Z470" s="39"/>
      <c r="AA470" s="39"/>
      <c r="AB470" s="39"/>
      <c r="AC470" s="39"/>
      <c r="AD470" s="39"/>
      <c r="AE470" s="39"/>
      <c r="AR470" s="217" t="s">
        <v>349</v>
      </c>
      <c r="AT470" s="217" t="s">
        <v>439</v>
      </c>
      <c r="AU470" s="217" t="s">
        <v>85</v>
      </c>
      <c r="AY470" s="18" t="s">
        <v>135</v>
      </c>
      <c r="BE470" s="218">
        <f>IF(N470="základní",J470,0)</f>
        <v>0</v>
      </c>
      <c r="BF470" s="218">
        <f>IF(N470="snížená",J470,0)</f>
        <v>0</v>
      </c>
      <c r="BG470" s="218">
        <f>IF(N470="zákl. přenesená",J470,0)</f>
        <v>0</v>
      </c>
      <c r="BH470" s="218">
        <f>IF(N470="sníž. přenesená",J470,0)</f>
        <v>0</v>
      </c>
      <c r="BI470" s="218">
        <f>IF(N470="nulová",J470,0)</f>
        <v>0</v>
      </c>
      <c r="BJ470" s="18" t="s">
        <v>83</v>
      </c>
      <c r="BK470" s="218">
        <f>ROUND(I470*H470,2)</f>
        <v>0</v>
      </c>
      <c r="BL470" s="18" t="s">
        <v>251</v>
      </c>
      <c r="BM470" s="217" t="s">
        <v>923</v>
      </c>
    </row>
    <row r="471" s="14" customFormat="1">
      <c r="A471" s="14"/>
      <c r="B471" s="234"/>
      <c r="C471" s="235"/>
      <c r="D471" s="219" t="s">
        <v>147</v>
      </c>
      <c r="E471" s="236" t="s">
        <v>19</v>
      </c>
      <c r="F471" s="237" t="s">
        <v>913</v>
      </c>
      <c r="G471" s="235"/>
      <c r="H471" s="238">
        <v>57.079999999999998</v>
      </c>
      <c r="I471" s="239"/>
      <c r="J471" s="235"/>
      <c r="K471" s="235"/>
      <c r="L471" s="240"/>
      <c r="M471" s="241"/>
      <c r="N471" s="242"/>
      <c r="O471" s="242"/>
      <c r="P471" s="242"/>
      <c r="Q471" s="242"/>
      <c r="R471" s="242"/>
      <c r="S471" s="242"/>
      <c r="T471" s="243"/>
      <c r="U471" s="14"/>
      <c r="V471" s="14"/>
      <c r="W471" s="14"/>
      <c r="X471" s="14"/>
      <c r="Y471" s="14"/>
      <c r="Z471" s="14"/>
      <c r="AA471" s="14"/>
      <c r="AB471" s="14"/>
      <c r="AC471" s="14"/>
      <c r="AD471" s="14"/>
      <c r="AE471" s="14"/>
      <c r="AT471" s="244" t="s">
        <v>147</v>
      </c>
      <c r="AU471" s="244" t="s">
        <v>85</v>
      </c>
      <c r="AV471" s="14" t="s">
        <v>85</v>
      </c>
      <c r="AW471" s="14" t="s">
        <v>37</v>
      </c>
      <c r="AX471" s="14" t="s">
        <v>83</v>
      </c>
      <c r="AY471" s="244" t="s">
        <v>135</v>
      </c>
    </row>
    <row r="472" s="14" customFormat="1">
      <c r="A472" s="14"/>
      <c r="B472" s="234"/>
      <c r="C472" s="235"/>
      <c r="D472" s="219" t="s">
        <v>147</v>
      </c>
      <c r="E472" s="235"/>
      <c r="F472" s="237" t="s">
        <v>924</v>
      </c>
      <c r="G472" s="235"/>
      <c r="H472" s="238">
        <v>62.787999999999997</v>
      </c>
      <c r="I472" s="239"/>
      <c r="J472" s="235"/>
      <c r="K472" s="235"/>
      <c r="L472" s="240"/>
      <c r="M472" s="241"/>
      <c r="N472" s="242"/>
      <c r="O472" s="242"/>
      <c r="P472" s="242"/>
      <c r="Q472" s="242"/>
      <c r="R472" s="242"/>
      <c r="S472" s="242"/>
      <c r="T472" s="243"/>
      <c r="U472" s="14"/>
      <c r="V472" s="14"/>
      <c r="W472" s="14"/>
      <c r="X472" s="14"/>
      <c r="Y472" s="14"/>
      <c r="Z472" s="14"/>
      <c r="AA472" s="14"/>
      <c r="AB472" s="14"/>
      <c r="AC472" s="14"/>
      <c r="AD472" s="14"/>
      <c r="AE472" s="14"/>
      <c r="AT472" s="244" t="s">
        <v>147</v>
      </c>
      <c r="AU472" s="244" t="s">
        <v>85</v>
      </c>
      <c r="AV472" s="14" t="s">
        <v>85</v>
      </c>
      <c r="AW472" s="14" t="s">
        <v>4</v>
      </c>
      <c r="AX472" s="14" t="s">
        <v>83</v>
      </c>
      <c r="AY472" s="244" t="s">
        <v>135</v>
      </c>
    </row>
    <row r="473" s="2" customFormat="1" ht="24.15" customHeight="1">
      <c r="A473" s="39"/>
      <c r="B473" s="40"/>
      <c r="C473" s="206" t="s">
        <v>925</v>
      </c>
      <c r="D473" s="206" t="s">
        <v>138</v>
      </c>
      <c r="E473" s="207" t="s">
        <v>926</v>
      </c>
      <c r="F473" s="208" t="s">
        <v>927</v>
      </c>
      <c r="G473" s="209" t="s">
        <v>100</v>
      </c>
      <c r="H473" s="210">
        <v>1.51</v>
      </c>
      <c r="I473" s="211"/>
      <c r="J473" s="212">
        <f>ROUND(I473*H473,2)</f>
        <v>0</v>
      </c>
      <c r="K473" s="208" t="s">
        <v>142</v>
      </c>
      <c r="L473" s="45"/>
      <c r="M473" s="213" t="s">
        <v>19</v>
      </c>
      <c r="N473" s="214" t="s">
        <v>46</v>
      </c>
      <c r="O473" s="85"/>
      <c r="P473" s="215">
        <f>O473*H473</f>
        <v>0</v>
      </c>
      <c r="Q473" s="215">
        <v>0</v>
      </c>
      <c r="R473" s="215">
        <f>Q473*H473</f>
        <v>0</v>
      </c>
      <c r="S473" s="215">
        <v>0</v>
      </c>
      <c r="T473" s="216">
        <f>S473*H473</f>
        <v>0</v>
      </c>
      <c r="U473" s="39"/>
      <c r="V473" s="39"/>
      <c r="W473" s="39"/>
      <c r="X473" s="39"/>
      <c r="Y473" s="39"/>
      <c r="Z473" s="39"/>
      <c r="AA473" s="39"/>
      <c r="AB473" s="39"/>
      <c r="AC473" s="39"/>
      <c r="AD473" s="39"/>
      <c r="AE473" s="39"/>
      <c r="AR473" s="217" t="s">
        <v>251</v>
      </c>
      <c r="AT473" s="217" t="s">
        <v>138</v>
      </c>
      <c r="AU473" s="217" t="s">
        <v>85</v>
      </c>
      <c r="AY473" s="18" t="s">
        <v>135</v>
      </c>
      <c r="BE473" s="218">
        <f>IF(N473="základní",J473,0)</f>
        <v>0</v>
      </c>
      <c r="BF473" s="218">
        <f>IF(N473="snížená",J473,0)</f>
        <v>0</v>
      </c>
      <c r="BG473" s="218">
        <f>IF(N473="zákl. přenesená",J473,0)</f>
        <v>0</v>
      </c>
      <c r="BH473" s="218">
        <f>IF(N473="sníž. přenesená",J473,0)</f>
        <v>0</v>
      </c>
      <c r="BI473" s="218">
        <f>IF(N473="nulová",J473,0)</f>
        <v>0</v>
      </c>
      <c r="BJ473" s="18" t="s">
        <v>83</v>
      </c>
      <c r="BK473" s="218">
        <f>ROUND(I473*H473,2)</f>
        <v>0</v>
      </c>
      <c r="BL473" s="18" t="s">
        <v>251</v>
      </c>
      <c r="BM473" s="217" t="s">
        <v>928</v>
      </c>
    </row>
    <row r="474" s="2" customFormat="1">
      <c r="A474" s="39"/>
      <c r="B474" s="40"/>
      <c r="C474" s="41"/>
      <c r="D474" s="219" t="s">
        <v>145</v>
      </c>
      <c r="E474" s="41"/>
      <c r="F474" s="220" t="s">
        <v>707</v>
      </c>
      <c r="G474" s="41"/>
      <c r="H474" s="41"/>
      <c r="I474" s="221"/>
      <c r="J474" s="41"/>
      <c r="K474" s="41"/>
      <c r="L474" s="45"/>
      <c r="M474" s="222"/>
      <c r="N474" s="223"/>
      <c r="O474" s="85"/>
      <c r="P474" s="85"/>
      <c r="Q474" s="85"/>
      <c r="R474" s="85"/>
      <c r="S474" s="85"/>
      <c r="T474" s="86"/>
      <c r="U474" s="39"/>
      <c r="V474" s="39"/>
      <c r="W474" s="39"/>
      <c r="X474" s="39"/>
      <c r="Y474" s="39"/>
      <c r="Z474" s="39"/>
      <c r="AA474" s="39"/>
      <c r="AB474" s="39"/>
      <c r="AC474" s="39"/>
      <c r="AD474" s="39"/>
      <c r="AE474" s="39"/>
      <c r="AT474" s="18" t="s">
        <v>145</v>
      </c>
      <c r="AU474" s="18" t="s">
        <v>85</v>
      </c>
    </row>
    <row r="475" s="12" customFormat="1" ht="22.8" customHeight="1">
      <c r="A475" s="12"/>
      <c r="B475" s="190"/>
      <c r="C475" s="191"/>
      <c r="D475" s="192" t="s">
        <v>74</v>
      </c>
      <c r="E475" s="204" t="s">
        <v>347</v>
      </c>
      <c r="F475" s="204" t="s">
        <v>348</v>
      </c>
      <c r="G475" s="191"/>
      <c r="H475" s="191"/>
      <c r="I475" s="194"/>
      <c r="J475" s="205">
        <f>BK475</f>
        <v>0</v>
      </c>
      <c r="K475" s="191"/>
      <c r="L475" s="196"/>
      <c r="M475" s="197"/>
      <c r="N475" s="198"/>
      <c r="O475" s="198"/>
      <c r="P475" s="199">
        <f>SUM(P476:P505)</f>
        <v>0</v>
      </c>
      <c r="Q475" s="198"/>
      <c r="R475" s="199">
        <f>SUM(R476:R505)</f>
        <v>1.3710324999999999</v>
      </c>
      <c r="S475" s="198"/>
      <c r="T475" s="200">
        <f>SUM(T476:T505)</f>
        <v>0</v>
      </c>
      <c r="U475" s="12"/>
      <c r="V475" s="12"/>
      <c r="W475" s="12"/>
      <c r="X475" s="12"/>
      <c r="Y475" s="12"/>
      <c r="Z475" s="12"/>
      <c r="AA475" s="12"/>
      <c r="AB475" s="12"/>
      <c r="AC475" s="12"/>
      <c r="AD475" s="12"/>
      <c r="AE475" s="12"/>
      <c r="AR475" s="201" t="s">
        <v>85</v>
      </c>
      <c r="AT475" s="202" t="s">
        <v>74</v>
      </c>
      <c r="AU475" s="202" t="s">
        <v>83</v>
      </c>
      <c r="AY475" s="201" t="s">
        <v>135</v>
      </c>
      <c r="BK475" s="203">
        <f>SUM(BK476:BK505)</f>
        <v>0</v>
      </c>
    </row>
    <row r="476" s="2" customFormat="1" ht="14.4" customHeight="1">
      <c r="A476" s="39"/>
      <c r="B476" s="40"/>
      <c r="C476" s="206" t="s">
        <v>929</v>
      </c>
      <c r="D476" s="206" t="s">
        <v>138</v>
      </c>
      <c r="E476" s="207" t="s">
        <v>930</v>
      </c>
      <c r="F476" s="208" t="s">
        <v>931</v>
      </c>
      <c r="G476" s="209" t="s">
        <v>141</v>
      </c>
      <c r="H476" s="210">
        <v>455.72000000000003</v>
      </c>
      <c r="I476" s="211"/>
      <c r="J476" s="212">
        <f>ROUND(I476*H476,2)</f>
        <v>0</v>
      </c>
      <c r="K476" s="208" t="s">
        <v>142</v>
      </c>
      <c r="L476" s="45"/>
      <c r="M476" s="213" t="s">
        <v>19</v>
      </c>
      <c r="N476" s="214" t="s">
        <v>46</v>
      </c>
      <c r="O476" s="85"/>
      <c r="P476" s="215">
        <f>O476*H476</f>
        <v>0</v>
      </c>
      <c r="Q476" s="215">
        <v>0</v>
      </c>
      <c r="R476" s="215">
        <f>Q476*H476</f>
        <v>0</v>
      </c>
      <c r="S476" s="215">
        <v>0</v>
      </c>
      <c r="T476" s="216">
        <f>S476*H476</f>
        <v>0</v>
      </c>
      <c r="U476" s="39"/>
      <c r="V476" s="39"/>
      <c r="W476" s="39"/>
      <c r="X476" s="39"/>
      <c r="Y476" s="39"/>
      <c r="Z476" s="39"/>
      <c r="AA476" s="39"/>
      <c r="AB476" s="39"/>
      <c r="AC476" s="39"/>
      <c r="AD476" s="39"/>
      <c r="AE476" s="39"/>
      <c r="AR476" s="217" t="s">
        <v>251</v>
      </c>
      <c r="AT476" s="217" t="s">
        <v>138</v>
      </c>
      <c r="AU476" s="217" t="s">
        <v>85</v>
      </c>
      <c r="AY476" s="18" t="s">
        <v>135</v>
      </c>
      <c r="BE476" s="218">
        <f>IF(N476="základní",J476,0)</f>
        <v>0</v>
      </c>
      <c r="BF476" s="218">
        <f>IF(N476="snížená",J476,0)</f>
        <v>0</v>
      </c>
      <c r="BG476" s="218">
        <f>IF(N476="zákl. přenesená",J476,0)</f>
        <v>0</v>
      </c>
      <c r="BH476" s="218">
        <f>IF(N476="sníž. přenesená",J476,0)</f>
        <v>0</v>
      </c>
      <c r="BI476" s="218">
        <f>IF(N476="nulová",J476,0)</f>
        <v>0</v>
      </c>
      <c r="BJ476" s="18" t="s">
        <v>83</v>
      </c>
      <c r="BK476" s="218">
        <f>ROUND(I476*H476,2)</f>
        <v>0</v>
      </c>
      <c r="BL476" s="18" t="s">
        <v>251</v>
      </c>
      <c r="BM476" s="217" t="s">
        <v>932</v>
      </c>
    </row>
    <row r="477" s="2" customFormat="1">
      <c r="A477" s="39"/>
      <c r="B477" s="40"/>
      <c r="C477" s="41"/>
      <c r="D477" s="219" t="s">
        <v>145</v>
      </c>
      <c r="E477" s="41"/>
      <c r="F477" s="220" t="s">
        <v>933</v>
      </c>
      <c r="G477" s="41"/>
      <c r="H477" s="41"/>
      <c r="I477" s="221"/>
      <c r="J477" s="41"/>
      <c r="K477" s="41"/>
      <c r="L477" s="45"/>
      <c r="M477" s="222"/>
      <c r="N477" s="223"/>
      <c r="O477" s="85"/>
      <c r="P477" s="85"/>
      <c r="Q477" s="85"/>
      <c r="R477" s="85"/>
      <c r="S477" s="85"/>
      <c r="T477" s="86"/>
      <c r="U477" s="39"/>
      <c r="V477" s="39"/>
      <c r="W477" s="39"/>
      <c r="X477" s="39"/>
      <c r="Y477" s="39"/>
      <c r="Z477" s="39"/>
      <c r="AA477" s="39"/>
      <c r="AB477" s="39"/>
      <c r="AC477" s="39"/>
      <c r="AD477" s="39"/>
      <c r="AE477" s="39"/>
      <c r="AT477" s="18" t="s">
        <v>145</v>
      </c>
      <c r="AU477" s="18" t="s">
        <v>85</v>
      </c>
    </row>
    <row r="478" s="14" customFormat="1">
      <c r="A478" s="14"/>
      <c r="B478" s="234"/>
      <c r="C478" s="235"/>
      <c r="D478" s="219" t="s">
        <v>147</v>
      </c>
      <c r="E478" s="236" t="s">
        <v>19</v>
      </c>
      <c r="F478" s="237" t="s">
        <v>934</v>
      </c>
      <c r="G478" s="235"/>
      <c r="H478" s="238">
        <v>455.72000000000003</v>
      </c>
      <c r="I478" s="239"/>
      <c r="J478" s="235"/>
      <c r="K478" s="235"/>
      <c r="L478" s="240"/>
      <c r="M478" s="241"/>
      <c r="N478" s="242"/>
      <c r="O478" s="242"/>
      <c r="P478" s="242"/>
      <c r="Q478" s="242"/>
      <c r="R478" s="242"/>
      <c r="S478" s="242"/>
      <c r="T478" s="243"/>
      <c r="U478" s="14"/>
      <c r="V478" s="14"/>
      <c r="W478" s="14"/>
      <c r="X478" s="14"/>
      <c r="Y478" s="14"/>
      <c r="Z478" s="14"/>
      <c r="AA478" s="14"/>
      <c r="AB478" s="14"/>
      <c r="AC478" s="14"/>
      <c r="AD478" s="14"/>
      <c r="AE478" s="14"/>
      <c r="AT478" s="244" t="s">
        <v>147</v>
      </c>
      <c r="AU478" s="244" t="s">
        <v>85</v>
      </c>
      <c r="AV478" s="14" t="s">
        <v>85</v>
      </c>
      <c r="AW478" s="14" t="s">
        <v>37</v>
      </c>
      <c r="AX478" s="14" t="s">
        <v>83</v>
      </c>
      <c r="AY478" s="244" t="s">
        <v>135</v>
      </c>
    </row>
    <row r="479" s="2" customFormat="1" ht="14.4" customHeight="1">
      <c r="A479" s="39"/>
      <c r="B479" s="40"/>
      <c r="C479" s="206" t="s">
        <v>935</v>
      </c>
      <c r="D479" s="206" t="s">
        <v>138</v>
      </c>
      <c r="E479" s="207" t="s">
        <v>936</v>
      </c>
      <c r="F479" s="208" t="s">
        <v>937</v>
      </c>
      <c r="G479" s="209" t="s">
        <v>141</v>
      </c>
      <c r="H479" s="210">
        <v>455.72000000000003</v>
      </c>
      <c r="I479" s="211"/>
      <c r="J479" s="212">
        <f>ROUND(I479*H479,2)</f>
        <v>0</v>
      </c>
      <c r="K479" s="208" t="s">
        <v>142</v>
      </c>
      <c r="L479" s="45"/>
      <c r="M479" s="213" t="s">
        <v>19</v>
      </c>
      <c r="N479" s="214" t="s">
        <v>46</v>
      </c>
      <c r="O479" s="85"/>
      <c r="P479" s="215">
        <f>O479*H479</f>
        <v>0</v>
      </c>
      <c r="Q479" s="215">
        <v>0</v>
      </c>
      <c r="R479" s="215">
        <f>Q479*H479</f>
        <v>0</v>
      </c>
      <c r="S479" s="215">
        <v>0</v>
      </c>
      <c r="T479" s="216">
        <f>S479*H479</f>
        <v>0</v>
      </c>
      <c r="U479" s="39"/>
      <c r="V479" s="39"/>
      <c r="W479" s="39"/>
      <c r="X479" s="39"/>
      <c r="Y479" s="39"/>
      <c r="Z479" s="39"/>
      <c r="AA479" s="39"/>
      <c r="AB479" s="39"/>
      <c r="AC479" s="39"/>
      <c r="AD479" s="39"/>
      <c r="AE479" s="39"/>
      <c r="AR479" s="217" t="s">
        <v>251</v>
      </c>
      <c r="AT479" s="217" t="s">
        <v>138</v>
      </c>
      <c r="AU479" s="217" t="s">
        <v>85</v>
      </c>
      <c r="AY479" s="18" t="s">
        <v>135</v>
      </c>
      <c r="BE479" s="218">
        <f>IF(N479="základní",J479,0)</f>
        <v>0</v>
      </c>
      <c r="BF479" s="218">
        <f>IF(N479="snížená",J479,0)</f>
        <v>0</v>
      </c>
      <c r="BG479" s="218">
        <f>IF(N479="zákl. přenesená",J479,0)</f>
        <v>0</v>
      </c>
      <c r="BH479" s="218">
        <f>IF(N479="sníž. přenesená",J479,0)</f>
        <v>0</v>
      </c>
      <c r="BI479" s="218">
        <f>IF(N479="nulová",J479,0)</f>
        <v>0</v>
      </c>
      <c r="BJ479" s="18" t="s">
        <v>83</v>
      </c>
      <c r="BK479" s="218">
        <f>ROUND(I479*H479,2)</f>
        <v>0</v>
      </c>
      <c r="BL479" s="18" t="s">
        <v>251</v>
      </c>
      <c r="BM479" s="217" t="s">
        <v>938</v>
      </c>
    </row>
    <row r="480" s="2" customFormat="1">
      <c r="A480" s="39"/>
      <c r="B480" s="40"/>
      <c r="C480" s="41"/>
      <c r="D480" s="219" t="s">
        <v>145</v>
      </c>
      <c r="E480" s="41"/>
      <c r="F480" s="220" t="s">
        <v>933</v>
      </c>
      <c r="G480" s="41"/>
      <c r="H480" s="41"/>
      <c r="I480" s="221"/>
      <c r="J480" s="41"/>
      <c r="K480" s="41"/>
      <c r="L480" s="45"/>
      <c r="M480" s="222"/>
      <c r="N480" s="223"/>
      <c r="O480" s="85"/>
      <c r="P480" s="85"/>
      <c r="Q480" s="85"/>
      <c r="R480" s="85"/>
      <c r="S480" s="85"/>
      <c r="T480" s="86"/>
      <c r="U480" s="39"/>
      <c r="V480" s="39"/>
      <c r="W480" s="39"/>
      <c r="X480" s="39"/>
      <c r="Y480" s="39"/>
      <c r="Z480" s="39"/>
      <c r="AA480" s="39"/>
      <c r="AB480" s="39"/>
      <c r="AC480" s="39"/>
      <c r="AD480" s="39"/>
      <c r="AE480" s="39"/>
      <c r="AT480" s="18" t="s">
        <v>145</v>
      </c>
      <c r="AU480" s="18" t="s">
        <v>85</v>
      </c>
    </row>
    <row r="481" s="14" customFormat="1">
      <c r="A481" s="14"/>
      <c r="B481" s="234"/>
      <c r="C481" s="235"/>
      <c r="D481" s="219" t="s">
        <v>147</v>
      </c>
      <c r="E481" s="236" t="s">
        <v>19</v>
      </c>
      <c r="F481" s="237" t="s">
        <v>934</v>
      </c>
      <c r="G481" s="235"/>
      <c r="H481" s="238">
        <v>455.72000000000003</v>
      </c>
      <c r="I481" s="239"/>
      <c r="J481" s="235"/>
      <c r="K481" s="235"/>
      <c r="L481" s="240"/>
      <c r="M481" s="241"/>
      <c r="N481" s="242"/>
      <c r="O481" s="242"/>
      <c r="P481" s="242"/>
      <c r="Q481" s="242"/>
      <c r="R481" s="242"/>
      <c r="S481" s="242"/>
      <c r="T481" s="243"/>
      <c r="U481" s="14"/>
      <c r="V481" s="14"/>
      <c r="W481" s="14"/>
      <c r="X481" s="14"/>
      <c r="Y481" s="14"/>
      <c r="Z481" s="14"/>
      <c r="AA481" s="14"/>
      <c r="AB481" s="14"/>
      <c r="AC481" s="14"/>
      <c r="AD481" s="14"/>
      <c r="AE481" s="14"/>
      <c r="AT481" s="244" t="s">
        <v>147</v>
      </c>
      <c r="AU481" s="244" t="s">
        <v>85</v>
      </c>
      <c r="AV481" s="14" t="s">
        <v>85</v>
      </c>
      <c r="AW481" s="14" t="s">
        <v>37</v>
      </c>
      <c r="AX481" s="14" t="s">
        <v>83</v>
      </c>
      <c r="AY481" s="244" t="s">
        <v>135</v>
      </c>
    </row>
    <row r="482" s="2" customFormat="1" ht="14.4" customHeight="1">
      <c r="A482" s="39"/>
      <c r="B482" s="40"/>
      <c r="C482" s="206" t="s">
        <v>939</v>
      </c>
      <c r="D482" s="206" t="s">
        <v>138</v>
      </c>
      <c r="E482" s="207" t="s">
        <v>940</v>
      </c>
      <c r="F482" s="208" t="s">
        <v>941</v>
      </c>
      <c r="G482" s="209" t="s">
        <v>141</v>
      </c>
      <c r="H482" s="210">
        <v>455.72000000000003</v>
      </c>
      <c r="I482" s="211"/>
      <c r="J482" s="212">
        <f>ROUND(I482*H482,2)</f>
        <v>0</v>
      </c>
      <c r="K482" s="208" t="s">
        <v>142</v>
      </c>
      <c r="L482" s="45"/>
      <c r="M482" s="213" t="s">
        <v>19</v>
      </c>
      <c r="N482" s="214" t="s">
        <v>46</v>
      </c>
      <c r="O482" s="85"/>
      <c r="P482" s="215">
        <f>O482*H482</f>
        <v>0</v>
      </c>
      <c r="Q482" s="215">
        <v>3.0000000000000001E-05</v>
      </c>
      <c r="R482" s="215">
        <f>Q482*H482</f>
        <v>0.013671600000000001</v>
      </c>
      <c r="S482" s="215">
        <v>0</v>
      </c>
      <c r="T482" s="216">
        <f>S482*H482</f>
        <v>0</v>
      </c>
      <c r="U482" s="39"/>
      <c r="V482" s="39"/>
      <c r="W482" s="39"/>
      <c r="X482" s="39"/>
      <c r="Y482" s="39"/>
      <c r="Z482" s="39"/>
      <c r="AA482" s="39"/>
      <c r="AB482" s="39"/>
      <c r="AC482" s="39"/>
      <c r="AD482" s="39"/>
      <c r="AE482" s="39"/>
      <c r="AR482" s="217" t="s">
        <v>251</v>
      </c>
      <c r="AT482" s="217" t="s">
        <v>138</v>
      </c>
      <c r="AU482" s="217" t="s">
        <v>85</v>
      </c>
      <c r="AY482" s="18" t="s">
        <v>135</v>
      </c>
      <c r="BE482" s="218">
        <f>IF(N482="základní",J482,0)</f>
        <v>0</v>
      </c>
      <c r="BF482" s="218">
        <f>IF(N482="snížená",J482,0)</f>
        <v>0</v>
      </c>
      <c r="BG482" s="218">
        <f>IF(N482="zákl. přenesená",J482,0)</f>
        <v>0</v>
      </c>
      <c r="BH482" s="218">
        <f>IF(N482="sníž. přenesená",J482,0)</f>
        <v>0</v>
      </c>
      <c r="BI482" s="218">
        <f>IF(N482="nulová",J482,0)</f>
        <v>0</v>
      </c>
      <c r="BJ482" s="18" t="s">
        <v>83</v>
      </c>
      <c r="BK482" s="218">
        <f>ROUND(I482*H482,2)</f>
        <v>0</v>
      </c>
      <c r="BL482" s="18" t="s">
        <v>251</v>
      </c>
      <c r="BM482" s="217" t="s">
        <v>942</v>
      </c>
    </row>
    <row r="483" s="2" customFormat="1">
      <c r="A483" s="39"/>
      <c r="B483" s="40"/>
      <c r="C483" s="41"/>
      <c r="D483" s="219" t="s">
        <v>145</v>
      </c>
      <c r="E483" s="41"/>
      <c r="F483" s="220" t="s">
        <v>933</v>
      </c>
      <c r="G483" s="41"/>
      <c r="H483" s="41"/>
      <c r="I483" s="221"/>
      <c r="J483" s="41"/>
      <c r="K483" s="41"/>
      <c r="L483" s="45"/>
      <c r="M483" s="222"/>
      <c r="N483" s="223"/>
      <c r="O483" s="85"/>
      <c r="P483" s="85"/>
      <c r="Q483" s="85"/>
      <c r="R483" s="85"/>
      <c r="S483" s="85"/>
      <c r="T483" s="86"/>
      <c r="U483" s="39"/>
      <c r="V483" s="39"/>
      <c r="W483" s="39"/>
      <c r="X483" s="39"/>
      <c r="Y483" s="39"/>
      <c r="Z483" s="39"/>
      <c r="AA483" s="39"/>
      <c r="AB483" s="39"/>
      <c r="AC483" s="39"/>
      <c r="AD483" s="39"/>
      <c r="AE483" s="39"/>
      <c r="AT483" s="18" t="s">
        <v>145</v>
      </c>
      <c r="AU483" s="18" t="s">
        <v>85</v>
      </c>
    </row>
    <row r="484" s="14" customFormat="1">
      <c r="A484" s="14"/>
      <c r="B484" s="234"/>
      <c r="C484" s="235"/>
      <c r="D484" s="219" t="s">
        <v>147</v>
      </c>
      <c r="E484" s="236" t="s">
        <v>19</v>
      </c>
      <c r="F484" s="237" t="s">
        <v>943</v>
      </c>
      <c r="G484" s="235"/>
      <c r="H484" s="238">
        <v>455.72000000000003</v>
      </c>
      <c r="I484" s="239"/>
      <c r="J484" s="235"/>
      <c r="K484" s="235"/>
      <c r="L484" s="240"/>
      <c r="M484" s="241"/>
      <c r="N484" s="242"/>
      <c r="O484" s="242"/>
      <c r="P484" s="242"/>
      <c r="Q484" s="242"/>
      <c r="R484" s="242"/>
      <c r="S484" s="242"/>
      <c r="T484" s="243"/>
      <c r="U484" s="14"/>
      <c r="V484" s="14"/>
      <c r="W484" s="14"/>
      <c r="X484" s="14"/>
      <c r="Y484" s="14"/>
      <c r="Z484" s="14"/>
      <c r="AA484" s="14"/>
      <c r="AB484" s="14"/>
      <c r="AC484" s="14"/>
      <c r="AD484" s="14"/>
      <c r="AE484" s="14"/>
      <c r="AT484" s="244" t="s">
        <v>147</v>
      </c>
      <c r="AU484" s="244" t="s">
        <v>85</v>
      </c>
      <c r="AV484" s="14" t="s">
        <v>85</v>
      </c>
      <c r="AW484" s="14" t="s">
        <v>37</v>
      </c>
      <c r="AX484" s="14" t="s">
        <v>83</v>
      </c>
      <c r="AY484" s="244" t="s">
        <v>135</v>
      </c>
    </row>
    <row r="485" s="2" customFormat="1" ht="14.4" customHeight="1">
      <c r="A485" s="39"/>
      <c r="B485" s="40"/>
      <c r="C485" s="206" t="s">
        <v>944</v>
      </c>
      <c r="D485" s="206" t="s">
        <v>138</v>
      </c>
      <c r="E485" s="207" t="s">
        <v>945</v>
      </c>
      <c r="F485" s="208" t="s">
        <v>946</v>
      </c>
      <c r="G485" s="209" t="s">
        <v>141</v>
      </c>
      <c r="H485" s="210">
        <v>379.12</v>
      </c>
      <c r="I485" s="211"/>
      <c r="J485" s="212">
        <f>ROUND(I485*H485,2)</f>
        <v>0</v>
      </c>
      <c r="K485" s="208" t="s">
        <v>142</v>
      </c>
      <c r="L485" s="45"/>
      <c r="M485" s="213" t="s">
        <v>19</v>
      </c>
      <c r="N485" s="214" t="s">
        <v>46</v>
      </c>
      <c r="O485" s="85"/>
      <c r="P485" s="215">
        <f>O485*H485</f>
        <v>0</v>
      </c>
      <c r="Q485" s="215">
        <v>0</v>
      </c>
      <c r="R485" s="215">
        <f>Q485*H485</f>
        <v>0</v>
      </c>
      <c r="S485" s="215">
        <v>0</v>
      </c>
      <c r="T485" s="216">
        <f>S485*H485</f>
        <v>0</v>
      </c>
      <c r="U485" s="39"/>
      <c r="V485" s="39"/>
      <c r="W485" s="39"/>
      <c r="X485" s="39"/>
      <c r="Y485" s="39"/>
      <c r="Z485" s="39"/>
      <c r="AA485" s="39"/>
      <c r="AB485" s="39"/>
      <c r="AC485" s="39"/>
      <c r="AD485" s="39"/>
      <c r="AE485" s="39"/>
      <c r="AR485" s="217" t="s">
        <v>251</v>
      </c>
      <c r="AT485" s="217" t="s">
        <v>138</v>
      </c>
      <c r="AU485" s="217" t="s">
        <v>85</v>
      </c>
      <c r="AY485" s="18" t="s">
        <v>135</v>
      </c>
      <c r="BE485" s="218">
        <f>IF(N485="základní",J485,0)</f>
        <v>0</v>
      </c>
      <c r="BF485" s="218">
        <f>IF(N485="snížená",J485,0)</f>
        <v>0</v>
      </c>
      <c r="BG485" s="218">
        <f>IF(N485="zákl. přenesená",J485,0)</f>
        <v>0</v>
      </c>
      <c r="BH485" s="218">
        <f>IF(N485="sníž. přenesená",J485,0)</f>
        <v>0</v>
      </c>
      <c r="BI485" s="218">
        <f>IF(N485="nulová",J485,0)</f>
        <v>0</v>
      </c>
      <c r="BJ485" s="18" t="s">
        <v>83</v>
      </c>
      <c r="BK485" s="218">
        <f>ROUND(I485*H485,2)</f>
        <v>0</v>
      </c>
      <c r="BL485" s="18" t="s">
        <v>251</v>
      </c>
      <c r="BM485" s="217" t="s">
        <v>947</v>
      </c>
    </row>
    <row r="486" s="2" customFormat="1">
      <c r="A486" s="39"/>
      <c r="B486" s="40"/>
      <c r="C486" s="41"/>
      <c r="D486" s="219" t="s">
        <v>145</v>
      </c>
      <c r="E486" s="41"/>
      <c r="F486" s="220" t="s">
        <v>948</v>
      </c>
      <c r="G486" s="41"/>
      <c r="H486" s="41"/>
      <c r="I486" s="221"/>
      <c r="J486" s="41"/>
      <c r="K486" s="41"/>
      <c r="L486" s="45"/>
      <c r="M486" s="222"/>
      <c r="N486" s="223"/>
      <c r="O486" s="85"/>
      <c r="P486" s="85"/>
      <c r="Q486" s="85"/>
      <c r="R486" s="85"/>
      <c r="S486" s="85"/>
      <c r="T486" s="86"/>
      <c r="U486" s="39"/>
      <c r="V486" s="39"/>
      <c r="W486" s="39"/>
      <c r="X486" s="39"/>
      <c r="Y486" s="39"/>
      <c r="Z486" s="39"/>
      <c r="AA486" s="39"/>
      <c r="AB486" s="39"/>
      <c r="AC486" s="39"/>
      <c r="AD486" s="39"/>
      <c r="AE486" s="39"/>
      <c r="AT486" s="18" t="s">
        <v>145</v>
      </c>
      <c r="AU486" s="18" t="s">
        <v>85</v>
      </c>
    </row>
    <row r="487" s="14" customFormat="1">
      <c r="A487" s="14"/>
      <c r="B487" s="234"/>
      <c r="C487" s="235"/>
      <c r="D487" s="219" t="s">
        <v>147</v>
      </c>
      <c r="E487" s="236" t="s">
        <v>19</v>
      </c>
      <c r="F487" s="237" t="s">
        <v>949</v>
      </c>
      <c r="G487" s="235"/>
      <c r="H487" s="238">
        <v>379.12</v>
      </c>
      <c r="I487" s="239"/>
      <c r="J487" s="235"/>
      <c r="K487" s="235"/>
      <c r="L487" s="240"/>
      <c r="M487" s="241"/>
      <c r="N487" s="242"/>
      <c r="O487" s="242"/>
      <c r="P487" s="242"/>
      <c r="Q487" s="242"/>
      <c r="R487" s="242"/>
      <c r="S487" s="242"/>
      <c r="T487" s="243"/>
      <c r="U487" s="14"/>
      <c r="V487" s="14"/>
      <c r="W487" s="14"/>
      <c r="X487" s="14"/>
      <c r="Y487" s="14"/>
      <c r="Z487" s="14"/>
      <c r="AA487" s="14"/>
      <c r="AB487" s="14"/>
      <c r="AC487" s="14"/>
      <c r="AD487" s="14"/>
      <c r="AE487" s="14"/>
      <c r="AT487" s="244" t="s">
        <v>147</v>
      </c>
      <c r="AU487" s="244" t="s">
        <v>85</v>
      </c>
      <c r="AV487" s="14" t="s">
        <v>85</v>
      </c>
      <c r="AW487" s="14" t="s">
        <v>37</v>
      </c>
      <c r="AX487" s="14" t="s">
        <v>83</v>
      </c>
      <c r="AY487" s="244" t="s">
        <v>135</v>
      </c>
    </row>
    <row r="488" s="2" customFormat="1" ht="14.4" customHeight="1">
      <c r="A488" s="39"/>
      <c r="B488" s="40"/>
      <c r="C488" s="259" t="s">
        <v>950</v>
      </c>
      <c r="D488" s="259" t="s">
        <v>439</v>
      </c>
      <c r="E488" s="260" t="s">
        <v>951</v>
      </c>
      <c r="F488" s="261" t="s">
        <v>952</v>
      </c>
      <c r="G488" s="262" t="s">
        <v>141</v>
      </c>
      <c r="H488" s="263">
        <v>417.03199999999998</v>
      </c>
      <c r="I488" s="264"/>
      <c r="J488" s="265">
        <f>ROUND(I488*H488,2)</f>
        <v>0</v>
      </c>
      <c r="K488" s="261" t="s">
        <v>142</v>
      </c>
      <c r="L488" s="266"/>
      <c r="M488" s="267" t="s">
        <v>19</v>
      </c>
      <c r="N488" s="268" t="s">
        <v>46</v>
      </c>
      <c r="O488" s="85"/>
      <c r="P488" s="215">
        <f>O488*H488</f>
        <v>0</v>
      </c>
      <c r="Q488" s="215">
        <v>0.0023500000000000001</v>
      </c>
      <c r="R488" s="215">
        <f>Q488*H488</f>
        <v>0.98002520000000004</v>
      </c>
      <c r="S488" s="215">
        <v>0</v>
      </c>
      <c r="T488" s="216">
        <f>S488*H488</f>
        <v>0</v>
      </c>
      <c r="U488" s="39"/>
      <c r="V488" s="39"/>
      <c r="W488" s="39"/>
      <c r="X488" s="39"/>
      <c r="Y488" s="39"/>
      <c r="Z488" s="39"/>
      <c r="AA488" s="39"/>
      <c r="AB488" s="39"/>
      <c r="AC488" s="39"/>
      <c r="AD488" s="39"/>
      <c r="AE488" s="39"/>
      <c r="AR488" s="217" t="s">
        <v>349</v>
      </c>
      <c r="AT488" s="217" t="s">
        <v>439</v>
      </c>
      <c r="AU488" s="217" t="s">
        <v>85</v>
      </c>
      <c r="AY488" s="18" t="s">
        <v>135</v>
      </c>
      <c r="BE488" s="218">
        <f>IF(N488="základní",J488,0)</f>
        <v>0</v>
      </c>
      <c r="BF488" s="218">
        <f>IF(N488="snížená",J488,0)</f>
        <v>0</v>
      </c>
      <c r="BG488" s="218">
        <f>IF(N488="zákl. přenesená",J488,0)</f>
        <v>0</v>
      </c>
      <c r="BH488" s="218">
        <f>IF(N488="sníž. přenesená",J488,0)</f>
        <v>0</v>
      </c>
      <c r="BI488" s="218">
        <f>IF(N488="nulová",J488,0)</f>
        <v>0</v>
      </c>
      <c r="BJ488" s="18" t="s">
        <v>83</v>
      </c>
      <c r="BK488" s="218">
        <f>ROUND(I488*H488,2)</f>
        <v>0</v>
      </c>
      <c r="BL488" s="18" t="s">
        <v>251</v>
      </c>
      <c r="BM488" s="217" t="s">
        <v>953</v>
      </c>
    </row>
    <row r="489" s="14" customFormat="1">
      <c r="A489" s="14"/>
      <c r="B489" s="234"/>
      <c r="C489" s="235"/>
      <c r="D489" s="219" t="s">
        <v>147</v>
      </c>
      <c r="E489" s="235"/>
      <c r="F489" s="237" t="s">
        <v>954</v>
      </c>
      <c r="G489" s="235"/>
      <c r="H489" s="238">
        <v>417.03199999999998</v>
      </c>
      <c r="I489" s="239"/>
      <c r="J489" s="235"/>
      <c r="K489" s="235"/>
      <c r="L489" s="240"/>
      <c r="M489" s="241"/>
      <c r="N489" s="242"/>
      <c r="O489" s="242"/>
      <c r="P489" s="242"/>
      <c r="Q489" s="242"/>
      <c r="R489" s="242"/>
      <c r="S489" s="242"/>
      <c r="T489" s="243"/>
      <c r="U489" s="14"/>
      <c r="V489" s="14"/>
      <c r="W489" s="14"/>
      <c r="X489" s="14"/>
      <c r="Y489" s="14"/>
      <c r="Z489" s="14"/>
      <c r="AA489" s="14"/>
      <c r="AB489" s="14"/>
      <c r="AC489" s="14"/>
      <c r="AD489" s="14"/>
      <c r="AE489" s="14"/>
      <c r="AT489" s="244" t="s">
        <v>147</v>
      </c>
      <c r="AU489" s="244" t="s">
        <v>85</v>
      </c>
      <c r="AV489" s="14" t="s">
        <v>85</v>
      </c>
      <c r="AW489" s="14" t="s">
        <v>4</v>
      </c>
      <c r="AX489" s="14" t="s">
        <v>83</v>
      </c>
      <c r="AY489" s="244" t="s">
        <v>135</v>
      </c>
    </row>
    <row r="490" s="2" customFormat="1" ht="14.4" customHeight="1">
      <c r="A490" s="39"/>
      <c r="B490" s="40"/>
      <c r="C490" s="206" t="s">
        <v>955</v>
      </c>
      <c r="D490" s="206" t="s">
        <v>138</v>
      </c>
      <c r="E490" s="207" t="s">
        <v>956</v>
      </c>
      <c r="F490" s="208" t="s">
        <v>957</v>
      </c>
      <c r="G490" s="209" t="s">
        <v>141</v>
      </c>
      <c r="H490" s="210">
        <v>76.599999999999994</v>
      </c>
      <c r="I490" s="211"/>
      <c r="J490" s="212">
        <f>ROUND(I490*H490,2)</f>
        <v>0</v>
      </c>
      <c r="K490" s="208" t="s">
        <v>142</v>
      </c>
      <c r="L490" s="45"/>
      <c r="M490" s="213" t="s">
        <v>19</v>
      </c>
      <c r="N490" s="214" t="s">
        <v>46</v>
      </c>
      <c r="O490" s="85"/>
      <c r="P490" s="215">
        <f>O490*H490</f>
        <v>0</v>
      </c>
      <c r="Q490" s="215">
        <v>0.00029999999999999997</v>
      </c>
      <c r="R490" s="215">
        <f>Q490*H490</f>
        <v>0.022979999999999997</v>
      </c>
      <c r="S490" s="215">
        <v>0</v>
      </c>
      <c r="T490" s="216">
        <f>S490*H490</f>
        <v>0</v>
      </c>
      <c r="U490" s="39"/>
      <c r="V490" s="39"/>
      <c r="W490" s="39"/>
      <c r="X490" s="39"/>
      <c r="Y490" s="39"/>
      <c r="Z490" s="39"/>
      <c r="AA490" s="39"/>
      <c r="AB490" s="39"/>
      <c r="AC490" s="39"/>
      <c r="AD490" s="39"/>
      <c r="AE490" s="39"/>
      <c r="AR490" s="217" t="s">
        <v>251</v>
      </c>
      <c r="AT490" s="217" t="s">
        <v>138</v>
      </c>
      <c r="AU490" s="217" t="s">
        <v>85</v>
      </c>
      <c r="AY490" s="18" t="s">
        <v>135</v>
      </c>
      <c r="BE490" s="218">
        <f>IF(N490="základní",J490,0)</f>
        <v>0</v>
      </c>
      <c r="BF490" s="218">
        <f>IF(N490="snížená",J490,0)</f>
        <v>0</v>
      </c>
      <c r="BG490" s="218">
        <f>IF(N490="zákl. přenesená",J490,0)</f>
        <v>0</v>
      </c>
      <c r="BH490" s="218">
        <f>IF(N490="sníž. přenesená",J490,0)</f>
        <v>0</v>
      </c>
      <c r="BI490" s="218">
        <f>IF(N490="nulová",J490,0)</f>
        <v>0</v>
      </c>
      <c r="BJ490" s="18" t="s">
        <v>83</v>
      </c>
      <c r="BK490" s="218">
        <f>ROUND(I490*H490,2)</f>
        <v>0</v>
      </c>
      <c r="BL490" s="18" t="s">
        <v>251</v>
      </c>
      <c r="BM490" s="217" t="s">
        <v>958</v>
      </c>
    </row>
    <row r="491" s="14" customFormat="1">
      <c r="A491" s="14"/>
      <c r="B491" s="234"/>
      <c r="C491" s="235"/>
      <c r="D491" s="219" t="s">
        <v>147</v>
      </c>
      <c r="E491" s="236" t="s">
        <v>19</v>
      </c>
      <c r="F491" s="237" t="s">
        <v>959</v>
      </c>
      <c r="G491" s="235"/>
      <c r="H491" s="238">
        <v>76.599999999999994</v>
      </c>
      <c r="I491" s="239"/>
      <c r="J491" s="235"/>
      <c r="K491" s="235"/>
      <c r="L491" s="240"/>
      <c r="M491" s="241"/>
      <c r="N491" s="242"/>
      <c r="O491" s="242"/>
      <c r="P491" s="242"/>
      <c r="Q491" s="242"/>
      <c r="R491" s="242"/>
      <c r="S491" s="242"/>
      <c r="T491" s="243"/>
      <c r="U491" s="14"/>
      <c r="V491" s="14"/>
      <c r="W491" s="14"/>
      <c r="X491" s="14"/>
      <c r="Y491" s="14"/>
      <c r="Z491" s="14"/>
      <c r="AA491" s="14"/>
      <c r="AB491" s="14"/>
      <c r="AC491" s="14"/>
      <c r="AD491" s="14"/>
      <c r="AE491" s="14"/>
      <c r="AT491" s="244" t="s">
        <v>147</v>
      </c>
      <c r="AU491" s="244" t="s">
        <v>85</v>
      </c>
      <c r="AV491" s="14" t="s">
        <v>85</v>
      </c>
      <c r="AW491" s="14" t="s">
        <v>37</v>
      </c>
      <c r="AX491" s="14" t="s">
        <v>83</v>
      </c>
      <c r="AY491" s="244" t="s">
        <v>135</v>
      </c>
    </row>
    <row r="492" s="2" customFormat="1" ht="24.15" customHeight="1">
      <c r="A492" s="39"/>
      <c r="B492" s="40"/>
      <c r="C492" s="259" t="s">
        <v>960</v>
      </c>
      <c r="D492" s="259" t="s">
        <v>439</v>
      </c>
      <c r="E492" s="260" t="s">
        <v>961</v>
      </c>
      <c r="F492" s="261" t="s">
        <v>962</v>
      </c>
      <c r="G492" s="262" t="s">
        <v>141</v>
      </c>
      <c r="H492" s="263">
        <v>84.260000000000005</v>
      </c>
      <c r="I492" s="264"/>
      <c r="J492" s="265">
        <f>ROUND(I492*H492,2)</f>
        <v>0</v>
      </c>
      <c r="K492" s="261" t="s">
        <v>142</v>
      </c>
      <c r="L492" s="266"/>
      <c r="M492" s="267" t="s">
        <v>19</v>
      </c>
      <c r="N492" s="268" t="s">
        <v>46</v>
      </c>
      <c r="O492" s="85"/>
      <c r="P492" s="215">
        <f>O492*H492</f>
        <v>0</v>
      </c>
      <c r="Q492" s="215">
        <v>0.0027499999999999998</v>
      </c>
      <c r="R492" s="215">
        <f>Q492*H492</f>
        <v>0.231715</v>
      </c>
      <c r="S492" s="215">
        <v>0</v>
      </c>
      <c r="T492" s="216">
        <f>S492*H492</f>
        <v>0</v>
      </c>
      <c r="U492" s="39"/>
      <c r="V492" s="39"/>
      <c r="W492" s="39"/>
      <c r="X492" s="39"/>
      <c r="Y492" s="39"/>
      <c r="Z492" s="39"/>
      <c r="AA492" s="39"/>
      <c r="AB492" s="39"/>
      <c r="AC492" s="39"/>
      <c r="AD492" s="39"/>
      <c r="AE492" s="39"/>
      <c r="AR492" s="217" t="s">
        <v>349</v>
      </c>
      <c r="AT492" s="217" t="s">
        <v>439</v>
      </c>
      <c r="AU492" s="217" t="s">
        <v>85</v>
      </c>
      <c r="AY492" s="18" t="s">
        <v>135</v>
      </c>
      <c r="BE492" s="218">
        <f>IF(N492="základní",J492,0)</f>
        <v>0</v>
      </c>
      <c r="BF492" s="218">
        <f>IF(N492="snížená",J492,0)</f>
        <v>0</v>
      </c>
      <c r="BG492" s="218">
        <f>IF(N492="zákl. přenesená",J492,0)</f>
        <v>0</v>
      </c>
      <c r="BH492" s="218">
        <f>IF(N492="sníž. přenesená",J492,0)</f>
        <v>0</v>
      </c>
      <c r="BI492" s="218">
        <f>IF(N492="nulová",J492,0)</f>
        <v>0</v>
      </c>
      <c r="BJ492" s="18" t="s">
        <v>83</v>
      </c>
      <c r="BK492" s="218">
        <f>ROUND(I492*H492,2)</f>
        <v>0</v>
      </c>
      <c r="BL492" s="18" t="s">
        <v>251</v>
      </c>
      <c r="BM492" s="217" t="s">
        <v>963</v>
      </c>
    </row>
    <row r="493" s="14" customFormat="1">
      <c r="A493" s="14"/>
      <c r="B493" s="234"/>
      <c r="C493" s="235"/>
      <c r="D493" s="219" t="s">
        <v>147</v>
      </c>
      <c r="E493" s="235"/>
      <c r="F493" s="237" t="s">
        <v>964</v>
      </c>
      <c r="G493" s="235"/>
      <c r="H493" s="238">
        <v>84.260000000000005</v>
      </c>
      <c r="I493" s="239"/>
      <c r="J493" s="235"/>
      <c r="K493" s="235"/>
      <c r="L493" s="240"/>
      <c r="M493" s="241"/>
      <c r="N493" s="242"/>
      <c r="O493" s="242"/>
      <c r="P493" s="242"/>
      <c r="Q493" s="242"/>
      <c r="R493" s="242"/>
      <c r="S493" s="242"/>
      <c r="T493" s="243"/>
      <c r="U493" s="14"/>
      <c r="V493" s="14"/>
      <c r="W493" s="14"/>
      <c r="X493" s="14"/>
      <c r="Y493" s="14"/>
      <c r="Z493" s="14"/>
      <c r="AA493" s="14"/>
      <c r="AB493" s="14"/>
      <c r="AC493" s="14"/>
      <c r="AD493" s="14"/>
      <c r="AE493" s="14"/>
      <c r="AT493" s="244" t="s">
        <v>147</v>
      </c>
      <c r="AU493" s="244" t="s">
        <v>85</v>
      </c>
      <c r="AV493" s="14" t="s">
        <v>85</v>
      </c>
      <c r="AW493" s="14" t="s">
        <v>4</v>
      </c>
      <c r="AX493" s="14" t="s">
        <v>83</v>
      </c>
      <c r="AY493" s="244" t="s">
        <v>135</v>
      </c>
    </row>
    <row r="494" s="2" customFormat="1" ht="14.4" customHeight="1">
      <c r="A494" s="39"/>
      <c r="B494" s="40"/>
      <c r="C494" s="206" t="s">
        <v>965</v>
      </c>
      <c r="D494" s="206" t="s">
        <v>138</v>
      </c>
      <c r="E494" s="207" t="s">
        <v>966</v>
      </c>
      <c r="F494" s="208" t="s">
        <v>967</v>
      </c>
      <c r="G494" s="209" t="s">
        <v>222</v>
      </c>
      <c r="H494" s="210">
        <v>389.5</v>
      </c>
      <c r="I494" s="211"/>
      <c r="J494" s="212">
        <f>ROUND(I494*H494,2)</f>
        <v>0</v>
      </c>
      <c r="K494" s="208" t="s">
        <v>142</v>
      </c>
      <c r="L494" s="45"/>
      <c r="M494" s="213" t="s">
        <v>19</v>
      </c>
      <c r="N494" s="214" t="s">
        <v>46</v>
      </c>
      <c r="O494" s="85"/>
      <c r="P494" s="215">
        <f>O494*H494</f>
        <v>0</v>
      </c>
      <c r="Q494" s="215">
        <v>1.0000000000000001E-05</v>
      </c>
      <c r="R494" s="215">
        <f>Q494*H494</f>
        <v>0.0038950000000000005</v>
      </c>
      <c r="S494" s="215">
        <v>0</v>
      </c>
      <c r="T494" s="216">
        <f>S494*H494</f>
        <v>0</v>
      </c>
      <c r="U494" s="39"/>
      <c r="V494" s="39"/>
      <c r="W494" s="39"/>
      <c r="X494" s="39"/>
      <c r="Y494" s="39"/>
      <c r="Z494" s="39"/>
      <c r="AA494" s="39"/>
      <c r="AB494" s="39"/>
      <c r="AC494" s="39"/>
      <c r="AD494" s="39"/>
      <c r="AE494" s="39"/>
      <c r="AR494" s="217" t="s">
        <v>251</v>
      </c>
      <c r="AT494" s="217" t="s">
        <v>138</v>
      </c>
      <c r="AU494" s="217" t="s">
        <v>85</v>
      </c>
      <c r="AY494" s="18" t="s">
        <v>135</v>
      </c>
      <c r="BE494" s="218">
        <f>IF(N494="základní",J494,0)</f>
        <v>0</v>
      </c>
      <c r="BF494" s="218">
        <f>IF(N494="snížená",J494,0)</f>
        <v>0</v>
      </c>
      <c r="BG494" s="218">
        <f>IF(N494="zákl. přenesená",J494,0)</f>
        <v>0</v>
      </c>
      <c r="BH494" s="218">
        <f>IF(N494="sníž. přenesená",J494,0)</f>
        <v>0</v>
      </c>
      <c r="BI494" s="218">
        <f>IF(N494="nulová",J494,0)</f>
        <v>0</v>
      </c>
      <c r="BJ494" s="18" t="s">
        <v>83</v>
      </c>
      <c r="BK494" s="218">
        <f>ROUND(I494*H494,2)</f>
        <v>0</v>
      </c>
      <c r="BL494" s="18" t="s">
        <v>251</v>
      </c>
      <c r="BM494" s="217" t="s">
        <v>968</v>
      </c>
    </row>
    <row r="495" s="14" customFormat="1">
      <c r="A495" s="14"/>
      <c r="B495" s="234"/>
      <c r="C495" s="235"/>
      <c r="D495" s="219" t="s">
        <v>147</v>
      </c>
      <c r="E495" s="236" t="s">
        <v>19</v>
      </c>
      <c r="F495" s="237" t="s">
        <v>969</v>
      </c>
      <c r="G495" s="235"/>
      <c r="H495" s="238">
        <v>389.5</v>
      </c>
      <c r="I495" s="239"/>
      <c r="J495" s="235"/>
      <c r="K495" s="235"/>
      <c r="L495" s="240"/>
      <c r="M495" s="241"/>
      <c r="N495" s="242"/>
      <c r="O495" s="242"/>
      <c r="P495" s="242"/>
      <c r="Q495" s="242"/>
      <c r="R495" s="242"/>
      <c r="S495" s="242"/>
      <c r="T495" s="243"/>
      <c r="U495" s="14"/>
      <c r="V495" s="14"/>
      <c r="W495" s="14"/>
      <c r="X495" s="14"/>
      <c r="Y495" s="14"/>
      <c r="Z495" s="14"/>
      <c r="AA495" s="14"/>
      <c r="AB495" s="14"/>
      <c r="AC495" s="14"/>
      <c r="AD495" s="14"/>
      <c r="AE495" s="14"/>
      <c r="AT495" s="244" t="s">
        <v>147</v>
      </c>
      <c r="AU495" s="244" t="s">
        <v>85</v>
      </c>
      <c r="AV495" s="14" t="s">
        <v>85</v>
      </c>
      <c r="AW495" s="14" t="s">
        <v>37</v>
      </c>
      <c r="AX495" s="14" t="s">
        <v>83</v>
      </c>
      <c r="AY495" s="244" t="s">
        <v>135</v>
      </c>
    </row>
    <row r="496" s="2" customFormat="1" ht="14.4" customHeight="1">
      <c r="A496" s="39"/>
      <c r="B496" s="40"/>
      <c r="C496" s="259" t="s">
        <v>970</v>
      </c>
      <c r="D496" s="259" t="s">
        <v>439</v>
      </c>
      <c r="E496" s="260" t="s">
        <v>971</v>
      </c>
      <c r="F496" s="261" t="s">
        <v>972</v>
      </c>
      <c r="G496" s="262" t="s">
        <v>222</v>
      </c>
      <c r="H496" s="263">
        <v>73.542000000000002</v>
      </c>
      <c r="I496" s="264"/>
      <c r="J496" s="265">
        <f>ROUND(I496*H496,2)</f>
        <v>0</v>
      </c>
      <c r="K496" s="261" t="s">
        <v>142</v>
      </c>
      <c r="L496" s="266"/>
      <c r="M496" s="267" t="s">
        <v>19</v>
      </c>
      <c r="N496" s="268" t="s">
        <v>46</v>
      </c>
      <c r="O496" s="85"/>
      <c r="P496" s="215">
        <f>O496*H496</f>
        <v>0</v>
      </c>
      <c r="Q496" s="215">
        <v>0.00029999999999999997</v>
      </c>
      <c r="R496" s="215">
        <f>Q496*H496</f>
        <v>0.022062599999999998</v>
      </c>
      <c r="S496" s="215">
        <v>0</v>
      </c>
      <c r="T496" s="216">
        <f>S496*H496</f>
        <v>0</v>
      </c>
      <c r="U496" s="39"/>
      <c r="V496" s="39"/>
      <c r="W496" s="39"/>
      <c r="X496" s="39"/>
      <c r="Y496" s="39"/>
      <c r="Z496" s="39"/>
      <c r="AA496" s="39"/>
      <c r="AB496" s="39"/>
      <c r="AC496" s="39"/>
      <c r="AD496" s="39"/>
      <c r="AE496" s="39"/>
      <c r="AR496" s="217" t="s">
        <v>349</v>
      </c>
      <c r="AT496" s="217" t="s">
        <v>439</v>
      </c>
      <c r="AU496" s="217" t="s">
        <v>85</v>
      </c>
      <c r="AY496" s="18" t="s">
        <v>135</v>
      </c>
      <c r="BE496" s="218">
        <f>IF(N496="základní",J496,0)</f>
        <v>0</v>
      </c>
      <c r="BF496" s="218">
        <f>IF(N496="snížená",J496,0)</f>
        <v>0</v>
      </c>
      <c r="BG496" s="218">
        <f>IF(N496="zákl. přenesená",J496,0)</f>
        <v>0</v>
      </c>
      <c r="BH496" s="218">
        <f>IF(N496="sníž. přenesená",J496,0)</f>
        <v>0</v>
      </c>
      <c r="BI496" s="218">
        <f>IF(N496="nulová",J496,0)</f>
        <v>0</v>
      </c>
      <c r="BJ496" s="18" t="s">
        <v>83</v>
      </c>
      <c r="BK496" s="218">
        <f>ROUND(I496*H496,2)</f>
        <v>0</v>
      </c>
      <c r="BL496" s="18" t="s">
        <v>251</v>
      </c>
      <c r="BM496" s="217" t="s">
        <v>973</v>
      </c>
    </row>
    <row r="497" s="14" customFormat="1">
      <c r="A497" s="14"/>
      <c r="B497" s="234"/>
      <c r="C497" s="235"/>
      <c r="D497" s="219" t="s">
        <v>147</v>
      </c>
      <c r="E497" s="236" t="s">
        <v>19</v>
      </c>
      <c r="F497" s="237" t="s">
        <v>974</v>
      </c>
      <c r="G497" s="235"/>
      <c r="H497" s="238">
        <v>72.099999999999994</v>
      </c>
      <c r="I497" s="239"/>
      <c r="J497" s="235"/>
      <c r="K497" s="235"/>
      <c r="L497" s="240"/>
      <c r="M497" s="241"/>
      <c r="N497" s="242"/>
      <c r="O497" s="242"/>
      <c r="P497" s="242"/>
      <c r="Q497" s="242"/>
      <c r="R497" s="242"/>
      <c r="S497" s="242"/>
      <c r="T497" s="243"/>
      <c r="U497" s="14"/>
      <c r="V497" s="14"/>
      <c r="W497" s="14"/>
      <c r="X497" s="14"/>
      <c r="Y497" s="14"/>
      <c r="Z497" s="14"/>
      <c r="AA497" s="14"/>
      <c r="AB497" s="14"/>
      <c r="AC497" s="14"/>
      <c r="AD497" s="14"/>
      <c r="AE497" s="14"/>
      <c r="AT497" s="244" t="s">
        <v>147</v>
      </c>
      <c r="AU497" s="244" t="s">
        <v>85</v>
      </c>
      <c r="AV497" s="14" t="s">
        <v>85</v>
      </c>
      <c r="AW497" s="14" t="s">
        <v>37</v>
      </c>
      <c r="AX497" s="14" t="s">
        <v>83</v>
      </c>
      <c r="AY497" s="244" t="s">
        <v>135</v>
      </c>
    </row>
    <row r="498" s="14" customFormat="1">
      <c r="A498" s="14"/>
      <c r="B498" s="234"/>
      <c r="C498" s="235"/>
      <c r="D498" s="219" t="s">
        <v>147</v>
      </c>
      <c r="E498" s="235"/>
      <c r="F498" s="237" t="s">
        <v>975</v>
      </c>
      <c r="G498" s="235"/>
      <c r="H498" s="238">
        <v>73.542000000000002</v>
      </c>
      <c r="I498" s="239"/>
      <c r="J498" s="235"/>
      <c r="K498" s="235"/>
      <c r="L498" s="240"/>
      <c r="M498" s="241"/>
      <c r="N498" s="242"/>
      <c r="O498" s="242"/>
      <c r="P498" s="242"/>
      <c r="Q498" s="242"/>
      <c r="R498" s="242"/>
      <c r="S498" s="242"/>
      <c r="T498" s="243"/>
      <c r="U498" s="14"/>
      <c r="V498" s="14"/>
      <c r="W498" s="14"/>
      <c r="X498" s="14"/>
      <c r="Y498" s="14"/>
      <c r="Z498" s="14"/>
      <c r="AA498" s="14"/>
      <c r="AB498" s="14"/>
      <c r="AC498" s="14"/>
      <c r="AD498" s="14"/>
      <c r="AE498" s="14"/>
      <c r="AT498" s="244" t="s">
        <v>147</v>
      </c>
      <c r="AU498" s="244" t="s">
        <v>85</v>
      </c>
      <c r="AV498" s="14" t="s">
        <v>85</v>
      </c>
      <c r="AW498" s="14" t="s">
        <v>4</v>
      </c>
      <c r="AX498" s="14" t="s">
        <v>83</v>
      </c>
      <c r="AY498" s="244" t="s">
        <v>135</v>
      </c>
    </row>
    <row r="499" s="2" customFormat="1" ht="14.4" customHeight="1">
      <c r="A499" s="39"/>
      <c r="B499" s="40"/>
      <c r="C499" s="259" t="s">
        <v>976</v>
      </c>
      <c r="D499" s="259" t="s">
        <v>439</v>
      </c>
      <c r="E499" s="260" t="s">
        <v>977</v>
      </c>
      <c r="F499" s="261" t="s">
        <v>978</v>
      </c>
      <c r="G499" s="262" t="s">
        <v>222</v>
      </c>
      <c r="H499" s="263">
        <v>322.27699999999999</v>
      </c>
      <c r="I499" s="264"/>
      <c r="J499" s="265">
        <f>ROUND(I499*H499,2)</f>
        <v>0</v>
      </c>
      <c r="K499" s="261" t="s">
        <v>142</v>
      </c>
      <c r="L499" s="266"/>
      <c r="M499" s="267" t="s">
        <v>19</v>
      </c>
      <c r="N499" s="268" t="s">
        <v>46</v>
      </c>
      <c r="O499" s="85"/>
      <c r="P499" s="215">
        <f>O499*H499</f>
        <v>0</v>
      </c>
      <c r="Q499" s="215">
        <v>0.00029999999999999997</v>
      </c>
      <c r="R499" s="215">
        <f>Q499*H499</f>
        <v>0.096683099999999994</v>
      </c>
      <c r="S499" s="215">
        <v>0</v>
      </c>
      <c r="T499" s="216">
        <f>S499*H499</f>
        <v>0</v>
      </c>
      <c r="U499" s="39"/>
      <c r="V499" s="39"/>
      <c r="W499" s="39"/>
      <c r="X499" s="39"/>
      <c r="Y499" s="39"/>
      <c r="Z499" s="39"/>
      <c r="AA499" s="39"/>
      <c r="AB499" s="39"/>
      <c r="AC499" s="39"/>
      <c r="AD499" s="39"/>
      <c r="AE499" s="39"/>
      <c r="AR499" s="217" t="s">
        <v>349</v>
      </c>
      <c r="AT499" s="217" t="s">
        <v>439</v>
      </c>
      <c r="AU499" s="217" t="s">
        <v>85</v>
      </c>
      <c r="AY499" s="18" t="s">
        <v>135</v>
      </c>
      <c r="BE499" s="218">
        <f>IF(N499="základní",J499,0)</f>
        <v>0</v>
      </c>
      <c r="BF499" s="218">
        <f>IF(N499="snížená",J499,0)</f>
        <v>0</v>
      </c>
      <c r="BG499" s="218">
        <f>IF(N499="zákl. přenesená",J499,0)</f>
        <v>0</v>
      </c>
      <c r="BH499" s="218">
        <f>IF(N499="sníž. přenesená",J499,0)</f>
        <v>0</v>
      </c>
      <c r="BI499" s="218">
        <f>IF(N499="nulová",J499,0)</f>
        <v>0</v>
      </c>
      <c r="BJ499" s="18" t="s">
        <v>83</v>
      </c>
      <c r="BK499" s="218">
        <f>ROUND(I499*H499,2)</f>
        <v>0</v>
      </c>
      <c r="BL499" s="18" t="s">
        <v>251</v>
      </c>
      <c r="BM499" s="217" t="s">
        <v>979</v>
      </c>
    </row>
    <row r="500" s="14" customFormat="1">
      <c r="A500" s="14"/>
      <c r="B500" s="234"/>
      <c r="C500" s="235"/>
      <c r="D500" s="219" t="s">
        <v>147</v>
      </c>
      <c r="E500" s="236" t="s">
        <v>19</v>
      </c>
      <c r="F500" s="237" t="s">
        <v>980</v>
      </c>
      <c r="G500" s="235"/>
      <c r="H500" s="238">
        <v>315.95800000000003</v>
      </c>
      <c r="I500" s="239"/>
      <c r="J500" s="235"/>
      <c r="K500" s="235"/>
      <c r="L500" s="240"/>
      <c r="M500" s="241"/>
      <c r="N500" s="242"/>
      <c r="O500" s="242"/>
      <c r="P500" s="242"/>
      <c r="Q500" s="242"/>
      <c r="R500" s="242"/>
      <c r="S500" s="242"/>
      <c r="T500" s="243"/>
      <c r="U500" s="14"/>
      <c r="V500" s="14"/>
      <c r="W500" s="14"/>
      <c r="X500" s="14"/>
      <c r="Y500" s="14"/>
      <c r="Z500" s="14"/>
      <c r="AA500" s="14"/>
      <c r="AB500" s="14"/>
      <c r="AC500" s="14"/>
      <c r="AD500" s="14"/>
      <c r="AE500" s="14"/>
      <c r="AT500" s="244" t="s">
        <v>147</v>
      </c>
      <c r="AU500" s="244" t="s">
        <v>85</v>
      </c>
      <c r="AV500" s="14" t="s">
        <v>85</v>
      </c>
      <c r="AW500" s="14" t="s">
        <v>37</v>
      </c>
      <c r="AX500" s="14" t="s">
        <v>83</v>
      </c>
      <c r="AY500" s="244" t="s">
        <v>135</v>
      </c>
    </row>
    <row r="501" s="14" customFormat="1">
      <c r="A501" s="14"/>
      <c r="B501" s="234"/>
      <c r="C501" s="235"/>
      <c r="D501" s="219" t="s">
        <v>147</v>
      </c>
      <c r="E501" s="235"/>
      <c r="F501" s="237" t="s">
        <v>981</v>
      </c>
      <c r="G501" s="235"/>
      <c r="H501" s="238">
        <v>322.27699999999999</v>
      </c>
      <c r="I501" s="239"/>
      <c r="J501" s="235"/>
      <c r="K501" s="235"/>
      <c r="L501" s="240"/>
      <c r="M501" s="241"/>
      <c r="N501" s="242"/>
      <c r="O501" s="242"/>
      <c r="P501" s="242"/>
      <c r="Q501" s="242"/>
      <c r="R501" s="242"/>
      <c r="S501" s="242"/>
      <c r="T501" s="243"/>
      <c r="U501" s="14"/>
      <c r="V501" s="14"/>
      <c r="W501" s="14"/>
      <c r="X501" s="14"/>
      <c r="Y501" s="14"/>
      <c r="Z501" s="14"/>
      <c r="AA501" s="14"/>
      <c r="AB501" s="14"/>
      <c r="AC501" s="14"/>
      <c r="AD501" s="14"/>
      <c r="AE501" s="14"/>
      <c r="AT501" s="244" t="s">
        <v>147</v>
      </c>
      <c r="AU501" s="244" t="s">
        <v>85</v>
      </c>
      <c r="AV501" s="14" t="s">
        <v>85</v>
      </c>
      <c r="AW501" s="14" t="s">
        <v>4</v>
      </c>
      <c r="AX501" s="14" t="s">
        <v>83</v>
      </c>
      <c r="AY501" s="244" t="s">
        <v>135</v>
      </c>
    </row>
    <row r="502" s="2" customFormat="1" ht="14.4" customHeight="1">
      <c r="A502" s="39"/>
      <c r="B502" s="40"/>
      <c r="C502" s="206" t="s">
        <v>982</v>
      </c>
      <c r="D502" s="206" t="s">
        <v>138</v>
      </c>
      <c r="E502" s="207" t="s">
        <v>983</v>
      </c>
      <c r="F502" s="208" t="s">
        <v>984</v>
      </c>
      <c r="G502" s="209" t="s">
        <v>222</v>
      </c>
      <c r="H502" s="210">
        <v>322.27699999999999</v>
      </c>
      <c r="I502" s="211"/>
      <c r="J502" s="212">
        <f>ROUND(I502*H502,2)</f>
        <v>0</v>
      </c>
      <c r="K502" s="208" t="s">
        <v>142</v>
      </c>
      <c r="L502" s="45"/>
      <c r="M502" s="213" t="s">
        <v>19</v>
      </c>
      <c r="N502" s="214" t="s">
        <v>46</v>
      </c>
      <c r="O502" s="85"/>
      <c r="P502" s="215">
        <f>O502*H502</f>
        <v>0</v>
      </c>
      <c r="Q502" s="215">
        <v>0</v>
      </c>
      <c r="R502" s="215">
        <f>Q502*H502</f>
        <v>0</v>
      </c>
      <c r="S502" s="215">
        <v>0</v>
      </c>
      <c r="T502" s="216">
        <f>S502*H502</f>
        <v>0</v>
      </c>
      <c r="U502" s="39"/>
      <c r="V502" s="39"/>
      <c r="W502" s="39"/>
      <c r="X502" s="39"/>
      <c r="Y502" s="39"/>
      <c r="Z502" s="39"/>
      <c r="AA502" s="39"/>
      <c r="AB502" s="39"/>
      <c r="AC502" s="39"/>
      <c r="AD502" s="39"/>
      <c r="AE502" s="39"/>
      <c r="AR502" s="217" t="s">
        <v>251</v>
      </c>
      <c r="AT502" s="217" t="s">
        <v>138</v>
      </c>
      <c r="AU502" s="217" t="s">
        <v>85</v>
      </c>
      <c r="AY502" s="18" t="s">
        <v>135</v>
      </c>
      <c r="BE502" s="218">
        <f>IF(N502="základní",J502,0)</f>
        <v>0</v>
      </c>
      <c r="BF502" s="218">
        <f>IF(N502="snížená",J502,0)</f>
        <v>0</v>
      </c>
      <c r="BG502" s="218">
        <f>IF(N502="zákl. přenesená",J502,0)</f>
        <v>0</v>
      </c>
      <c r="BH502" s="218">
        <f>IF(N502="sníž. přenesená",J502,0)</f>
        <v>0</v>
      </c>
      <c r="BI502" s="218">
        <f>IF(N502="nulová",J502,0)</f>
        <v>0</v>
      </c>
      <c r="BJ502" s="18" t="s">
        <v>83</v>
      </c>
      <c r="BK502" s="218">
        <f>ROUND(I502*H502,2)</f>
        <v>0</v>
      </c>
      <c r="BL502" s="18" t="s">
        <v>251</v>
      </c>
      <c r="BM502" s="217" t="s">
        <v>985</v>
      </c>
    </row>
    <row r="503" s="14" customFormat="1">
      <c r="A503" s="14"/>
      <c r="B503" s="234"/>
      <c r="C503" s="235"/>
      <c r="D503" s="219" t="s">
        <v>147</v>
      </c>
      <c r="E503" s="236" t="s">
        <v>19</v>
      </c>
      <c r="F503" s="237" t="s">
        <v>986</v>
      </c>
      <c r="G503" s="235"/>
      <c r="H503" s="238">
        <v>322.27699999999999</v>
      </c>
      <c r="I503" s="239"/>
      <c r="J503" s="235"/>
      <c r="K503" s="235"/>
      <c r="L503" s="240"/>
      <c r="M503" s="241"/>
      <c r="N503" s="242"/>
      <c r="O503" s="242"/>
      <c r="P503" s="242"/>
      <c r="Q503" s="242"/>
      <c r="R503" s="242"/>
      <c r="S503" s="242"/>
      <c r="T503" s="243"/>
      <c r="U503" s="14"/>
      <c r="V503" s="14"/>
      <c r="W503" s="14"/>
      <c r="X503" s="14"/>
      <c r="Y503" s="14"/>
      <c r="Z503" s="14"/>
      <c r="AA503" s="14"/>
      <c r="AB503" s="14"/>
      <c r="AC503" s="14"/>
      <c r="AD503" s="14"/>
      <c r="AE503" s="14"/>
      <c r="AT503" s="244" t="s">
        <v>147</v>
      </c>
      <c r="AU503" s="244" t="s">
        <v>85</v>
      </c>
      <c r="AV503" s="14" t="s">
        <v>85</v>
      </c>
      <c r="AW503" s="14" t="s">
        <v>37</v>
      </c>
      <c r="AX503" s="14" t="s">
        <v>83</v>
      </c>
      <c r="AY503" s="244" t="s">
        <v>135</v>
      </c>
    </row>
    <row r="504" s="2" customFormat="1" ht="24.15" customHeight="1">
      <c r="A504" s="39"/>
      <c r="B504" s="40"/>
      <c r="C504" s="206" t="s">
        <v>987</v>
      </c>
      <c r="D504" s="206" t="s">
        <v>138</v>
      </c>
      <c r="E504" s="207" t="s">
        <v>988</v>
      </c>
      <c r="F504" s="208" t="s">
        <v>989</v>
      </c>
      <c r="G504" s="209" t="s">
        <v>100</v>
      </c>
      <c r="H504" s="210">
        <v>1.371</v>
      </c>
      <c r="I504" s="211"/>
      <c r="J504" s="212">
        <f>ROUND(I504*H504,2)</f>
        <v>0</v>
      </c>
      <c r="K504" s="208" t="s">
        <v>142</v>
      </c>
      <c r="L504" s="45"/>
      <c r="M504" s="213" t="s">
        <v>19</v>
      </c>
      <c r="N504" s="214" t="s">
        <v>46</v>
      </c>
      <c r="O504" s="85"/>
      <c r="P504" s="215">
        <f>O504*H504</f>
        <v>0</v>
      </c>
      <c r="Q504" s="215">
        <v>0</v>
      </c>
      <c r="R504" s="215">
        <f>Q504*H504</f>
        <v>0</v>
      </c>
      <c r="S504" s="215">
        <v>0</v>
      </c>
      <c r="T504" s="216">
        <f>S504*H504</f>
        <v>0</v>
      </c>
      <c r="U504" s="39"/>
      <c r="V504" s="39"/>
      <c r="W504" s="39"/>
      <c r="X504" s="39"/>
      <c r="Y504" s="39"/>
      <c r="Z504" s="39"/>
      <c r="AA504" s="39"/>
      <c r="AB504" s="39"/>
      <c r="AC504" s="39"/>
      <c r="AD504" s="39"/>
      <c r="AE504" s="39"/>
      <c r="AR504" s="217" t="s">
        <v>251</v>
      </c>
      <c r="AT504" s="217" t="s">
        <v>138</v>
      </c>
      <c r="AU504" s="217" t="s">
        <v>85</v>
      </c>
      <c r="AY504" s="18" t="s">
        <v>135</v>
      </c>
      <c r="BE504" s="218">
        <f>IF(N504="základní",J504,0)</f>
        <v>0</v>
      </c>
      <c r="BF504" s="218">
        <f>IF(N504="snížená",J504,0)</f>
        <v>0</v>
      </c>
      <c r="BG504" s="218">
        <f>IF(N504="zákl. přenesená",J504,0)</f>
        <v>0</v>
      </c>
      <c r="BH504" s="218">
        <f>IF(N504="sníž. přenesená",J504,0)</f>
        <v>0</v>
      </c>
      <c r="BI504" s="218">
        <f>IF(N504="nulová",J504,0)</f>
        <v>0</v>
      </c>
      <c r="BJ504" s="18" t="s">
        <v>83</v>
      </c>
      <c r="BK504" s="218">
        <f>ROUND(I504*H504,2)</f>
        <v>0</v>
      </c>
      <c r="BL504" s="18" t="s">
        <v>251</v>
      </c>
      <c r="BM504" s="217" t="s">
        <v>990</v>
      </c>
    </row>
    <row r="505" s="2" customFormat="1">
      <c r="A505" s="39"/>
      <c r="B505" s="40"/>
      <c r="C505" s="41"/>
      <c r="D505" s="219" t="s">
        <v>145</v>
      </c>
      <c r="E505" s="41"/>
      <c r="F505" s="220" t="s">
        <v>852</v>
      </c>
      <c r="G505" s="41"/>
      <c r="H505" s="41"/>
      <c r="I505" s="221"/>
      <c r="J505" s="41"/>
      <c r="K505" s="41"/>
      <c r="L505" s="45"/>
      <c r="M505" s="222"/>
      <c r="N505" s="223"/>
      <c r="O505" s="85"/>
      <c r="P505" s="85"/>
      <c r="Q505" s="85"/>
      <c r="R505" s="85"/>
      <c r="S505" s="85"/>
      <c r="T505" s="86"/>
      <c r="U505" s="39"/>
      <c r="V505" s="39"/>
      <c r="W505" s="39"/>
      <c r="X505" s="39"/>
      <c r="Y505" s="39"/>
      <c r="Z505" s="39"/>
      <c r="AA505" s="39"/>
      <c r="AB505" s="39"/>
      <c r="AC505" s="39"/>
      <c r="AD505" s="39"/>
      <c r="AE505" s="39"/>
      <c r="AT505" s="18" t="s">
        <v>145</v>
      </c>
      <c r="AU505" s="18" t="s">
        <v>85</v>
      </c>
    </row>
    <row r="506" s="12" customFormat="1" ht="22.8" customHeight="1">
      <c r="A506" s="12"/>
      <c r="B506" s="190"/>
      <c r="C506" s="191"/>
      <c r="D506" s="192" t="s">
        <v>74</v>
      </c>
      <c r="E506" s="204" t="s">
        <v>991</v>
      </c>
      <c r="F506" s="204" t="s">
        <v>992</v>
      </c>
      <c r="G506" s="191"/>
      <c r="H506" s="191"/>
      <c r="I506" s="194"/>
      <c r="J506" s="205">
        <f>BK506</f>
        <v>0</v>
      </c>
      <c r="K506" s="191"/>
      <c r="L506" s="196"/>
      <c r="M506" s="197"/>
      <c r="N506" s="198"/>
      <c r="O506" s="198"/>
      <c r="P506" s="199">
        <f>SUM(P507:P519)</f>
        <v>0</v>
      </c>
      <c r="Q506" s="198"/>
      <c r="R506" s="199">
        <f>SUM(R507:R519)</f>
        <v>0.13338</v>
      </c>
      <c r="S506" s="198"/>
      <c r="T506" s="200">
        <f>SUM(T507:T519)</f>
        <v>0</v>
      </c>
      <c r="U506" s="12"/>
      <c r="V506" s="12"/>
      <c r="W506" s="12"/>
      <c r="X506" s="12"/>
      <c r="Y506" s="12"/>
      <c r="Z506" s="12"/>
      <c r="AA506" s="12"/>
      <c r="AB506" s="12"/>
      <c r="AC506" s="12"/>
      <c r="AD506" s="12"/>
      <c r="AE506" s="12"/>
      <c r="AR506" s="201" t="s">
        <v>85</v>
      </c>
      <c r="AT506" s="202" t="s">
        <v>74</v>
      </c>
      <c r="AU506" s="202" t="s">
        <v>83</v>
      </c>
      <c r="AY506" s="201" t="s">
        <v>135</v>
      </c>
      <c r="BK506" s="203">
        <f>SUM(BK507:BK519)</f>
        <v>0</v>
      </c>
    </row>
    <row r="507" s="2" customFormat="1" ht="14.4" customHeight="1">
      <c r="A507" s="39"/>
      <c r="B507" s="40"/>
      <c r="C507" s="206" t="s">
        <v>993</v>
      </c>
      <c r="D507" s="206" t="s">
        <v>138</v>
      </c>
      <c r="E507" s="207" t="s">
        <v>994</v>
      </c>
      <c r="F507" s="208" t="s">
        <v>995</v>
      </c>
      <c r="G507" s="209" t="s">
        <v>141</v>
      </c>
      <c r="H507" s="210">
        <v>7.5999999999999996</v>
      </c>
      <c r="I507" s="211"/>
      <c r="J507" s="212">
        <f>ROUND(I507*H507,2)</f>
        <v>0</v>
      </c>
      <c r="K507" s="208" t="s">
        <v>142</v>
      </c>
      <c r="L507" s="45"/>
      <c r="M507" s="213" t="s">
        <v>19</v>
      </c>
      <c r="N507" s="214" t="s">
        <v>46</v>
      </c>
      <c r="O507" s="85"/>
      <c r="P507" s="215">
        <f>O507*H507</f>
        <v>0</v>
      </c>
      <c r="Q507" s="215">
        <v>0.00029999999999999997</v>
      </c>
      <c r="R507" s="215">
        <f>Q507*H507</f>
        <v>0.0022799999999999999</v>
      </c>
      <c r="S507" s="215">
        <v>0</v>
      </c>
      <c r="T507" s="216">
        <f>S507*H507</f>
        <v>0</v>
      </c>
      <c r="U507" s="39"/>
      <c r="V507" s="39"/>
      <c r="W507" s="39"/>
      <c r="X507" s="39"/>
      <c r="Y507" s="39"/>
      <c r="Z507" s="39"/>
      <c r="AA507" s="39"/>
      <c r="AB507" s="39"/>
      <c r="AC507" s="39"/>
      <c r="AD507" s="39"/>
      <c r="AE507" s="39"/>
      <c r="AR507" s="217" t="s">
        <v>251</v>
      </c>
      <c r="AT507" s="217" t="s">
        <v>138</v>
      </c>
      <c r="AU507" s="217" t="s">
        <v>85</v>
      </c>
      <c r="AY507" s="18" t="s">
        <v>135</v>
      </c>
      <c r="BE507" s="218">
        <f>IF(N507="základní",J507,0)</f>
        <v>0</v>
      </c>
      <c r="BF507" s="218">
        <f>IF(N507="snížená",J507,0)</f>
        <v>0</v>
      </c>
      <c r="BG507" s="218">
        <f>IF(N507="zákl. přenesená",J507,0)</f>
        <v>0</v>
      </c>
      <c r="BH507" s="218">
        <f>IF(N507="sníž. přenesená",J507,0)</f>
        <v>0</v>
      </c>
      <c r="BI507" s="218">
        <f>IF(N507="nulová",J507,0)</f>
        <v>0</v>
      </c>
      <c r="BJ507" s="18" t="s">
        <v>83</v>
      </c>
      <c r="BK507" s="218">
        <f>ROUND(I507*H507,2)</f>
        <v>0</v>
      </c>
      <c r="BL507" s="18" t="s">
        <v>251</v>
      </c>
      <c r="BM507" s="217" t="s">
        <v>996</v>
      </c>
    </row>
    <row r="508" s="2" customFormat="1">
      <c r="A508" s="39"/>
      <c r="B508" s="40"/>
      <c r="C508" s="41"/>
      <c r="D508" s="219" t="s">
        <v>145</v>
      </c>
      <c r="E508" s="41"/>
      <c r="F508" s="220" t="s">
        <v>997</v>
      </c>
      <c r="G508" s="41"/>
      <c r="H508" s="41"/>
      <c r="I508" s="221"/>
      <c r="J508" s="41"/>
      <c r="K508" s="41"/>
      <c r="L508" s="45"/>
      <c r="M508" s="222"/>
      <c r="N508" s="223"/>
      <c r="O508" s="85"/>
      <c r="P508" s="85"/>
      <c r="Q508" s="85"/>
      <c r="R508" s="85"/>
      <c r="S508" s="85"/>
      <c r="T508" s="86"/>
      <c r="U508" s="39"/>
      <c r="V508" s="39"/>
      <c r="W508" s="39"/>
      <c r="X508" s="39"/>
      <c r="Y508" s="39"/>
      <c r="Z508" s="39"/>
      <c r="AA508" s="39"/>
      <c r="AB508" s="39"/>
      <c r="AC508" s="39"/>
      <c r="AD508" s="39"/>
      <c r="AE508" s="39"/>
      <c r="AT508" s="18" t="s">
        <v>145</v>
      </c>
      <c r="AU508" s="18" t="s">
        <v>85</v>
      </c>
    </row>
    <row r="509" s="14" customFormat="1">
      <c r="A509" s="14"/>
      <c r="B509" s="234"/>
      <c r="C509" s="235"/>
      <c r="D509" s="219" t="s">
        <v>147</v>
      </c>
      <c r="E509" s="236" t="s">
        <v>19</v>
      </c>
      <c r="F509" s="237" t="s">
        <v>998</v>
      </c>
      <c r="G509" s="235"/>
      <c r="H509" s="238">
        <v>7.5999999999999996</v>
      </c>
      <c r="I509" s="239"/>
      <c r="J509" s="235"/>
      <c r="K509" s="235"/>
      <c r="L509" s="240"/>
      <c r="M509" s="241"/>
      <c r="N509" s="242"/>
      <c r="O509" s="242"/>
      <c r="P509" s="242"/>
      <c r="Q509" s="242"/>
      <c r="R509" s="242"/>
      <c r="S509" s="242"/>
      <c r="T509" s="243"/>
      <c r="U509" s="14"/>
      <c r="V509" s="14"/>
      <c r="W509" s="14"/>
      <c r="X509" s="14"/>
      <c r="Y509" s="14"/>
      <c r="Z509" s="14"/>
      <c r="AA509" s="14"/>
      <c r="AB509" s="14"/>
      <c r="AC509" s="14"/>
      <c r="AD509" s="14"/>
      <c r="AE509" s="14"/>
      <c r="AT509" s="244" t="s">
        <v>147</v>
      </c>
      <c r="AU509" s="244" t="s">
        <v>85</v>
      </c>
      <c r="AV509" s="14" t="s">
        <v>85</v>
      </c>
      <c r="AW509" s="14" t="s">
        <v>37</v>
      </c>
      <c r="AX509" s="14" t="s">
        <v>83</v>
      </c>
      <c r="AY509" s="244" t="s">
        <v>135</v>
      </c>
    </row>
    <row r="510" s="2" customFormat="1" ht="24.15" customHeight="1">
      <c r="A510" s="39"/>
      <c r="B510" s="40"/>
      <c r="C510" s="206" t="s">
        <v>999</v>
      </c>
      <c r="D510" s="206" t="s">
        <v>138</v>
      </c>
      <c r="E510" s="207" t="s">
        <v>1000</v>
      </c>
      <c r="F510" s="208" t="s">
        <v>1001</v>
      </c>
      <c r="G510" s="209" t="s">
        <v>141</v>
      </c>
      <c r="H510" s="210">
        <v>7.5999999999999996</v>
      </c>
      <c r="I510" s="211"/>
      <c r="J510" s="212">
        <f>ROUND(I510*H510,2)</f>
        <v>0</v>
      </c>
      <c r="K510" s="208" t="s">
        <v>142</v>
      </c>
      <c r="L510" s="45"/>
      <c r="M510" s="213" t="s">
        <v>19</v>
      </c>
      <c r="N510" s="214" t="s">
        <v>46</v>
      </c>
      <c r="O510" s="85"/>
      <c r="P510" s="215">
        <f>O510*H510</f>
        <v>0</v>
      </c>
      <c r="Q510" s="215">
        <v>0.0051999999999999998</v>
      </c>
      <c r="R510" s="215">
        <f>Q510*H510</f>
        <v>0.03952</v>
      </c>
      <c r="S510" s="215">
        <v>0</v>
      </c>
      <c r="T510" s="216">
        <f>S510*H510</f>
        <v>0</v>
      </c>
      <c r="U510" s="39"/>
      <c r="V510" s="39"/>
      <c r="W510" s="39"/>
      <c r="X510" s="39"/>
      <c r="Y510" s="39"/>
      <c r="Z510" s="39"/>
      <c r="AA510" s="39"/>
      <c r="AB510" s="39"/>
      <c r="AC510" s="39"/>
      <c r="AD510" s="39"/>
      <c r="AE510" s="39"/>
      <c r="AR510" s="217" t="s">
        <v>251</v>
      </c>
      <c r="AT510" s="217" t="s">
        <v>138</v>
      </c>
      <c r="AU510" s="217" t="s">
        <v>85</v>
      </c>
      <c r="AY510" s="18" t="s">
        <v>135</v>
      </c>
      <c r="BE510" s="218">
        <f>IF(N510="základní",J510,0)</f>
        <v>0</v>
      </c>
      <c r="BF510" s="218">
        <f>IF(N510="snížená",J510,0)</f>
        <v>0</v>
      </c>
      <c r="BG510" s="218">
        <f>IF(N510="zákl. přenesená",J510,0)</f>
        <v>0</v>
      </c>
      <c r="BH510" s="218">
        <f>IF(N510="sníž. přenesená",J510,0)</f>
        <v>0</v>
      </c>
      <c r="BI510" s="218">
        <f>IF(N510="nulová",J510,0)</f>
        <v>0</v>
      </c>
      <c r="BJ510" s="18" t="s">
        <v>83</v>
      </c>
      <c r="BK510" s="218">
        <f>ROUND(I510*H510,2)</f>
        <v>0</v>
      </c>
      <c r="BL510" s="18" t="s">
        <v>251</v>
      </c>
      <c r="BM510" s="217" t="s">
        <v>1002</v>
      </c>
    </row>
    <row r="511" s="2" customFormat="1">
      <c r="A511" s="39"/>
      <c r="B511" s="40"/>
      <c r="C511" s="41"/>
      <c r="D511" s="219" t="s">
        <v>145</v>
      </c>
      <c r="E511" s="41"/>
      <c r="F511" s="220" t="s">
        <v>1003</v>
      </c>
      <c r="G511" s="41"/>
      <c r="H511" s="41"/>
      <c r="I511" s="221"/>
      <c r="J511" s="41"/>
      <c r="K511" s="41"/>
      <c r="L511" s="45"/>
      <c r="M511" s="222"/>
      <c r="N511" s="223"/>
      <c r="O511" s="85"/>
      <c r="P511" s="85"/>
      <c r="Q511" s="85"/>
      <c r="R511" s="85"/>
      <c r="S511" s="85"/>
      <c r="T511" s="86"/>
      <c r="U511" s="39"/>
      <c r="V511" s="39"/>
      <c r="W511" s="39"/>
      <c r="X511" s="39"/>
      <c r="Y511" s="39"/>
      <c r="Z511" s="39"/>
      <c r="AA511" s="39"/>
      <c r="AB511" s="39"/>
      <c r="AC511" s="39"/>
      <c r="AD511" s="39"/>
      <c r="AE511" s="39"/>
      <c r="AT511" s="18" t="s">
        <v>145</v>
      </c>
      <c r="AU511" s="18" t="s">
        <v>85</v>
      </c>
    </row>
    <row r="512" s="14" customFormat="1">
      <c r="A512" s="14"/>
      <c r="B512" s="234"/>
      <c r="C512" s="235"/>
      <c r="D512" s="219" t="s">
        <v>147</v>
      </c>
      <c r="E512" s="236" t="s">
        <v>19</v>
      </c>
      <c r="F512" s="237" t="s">
        <v>1004</v>
      </c>
      <c r="G512" s="235"/>
      <c r="H512" s="238">
        <v>7.5999999999999996</v>
      </c>
      <c r="I512" s="239"/>
      <c r="J512" s="235"/>
      <c r="K512" s="235"/>
      <c r="L512" s="240"/>
      <c r="M512" s="241"/>
      <c r="N512" s="242"/>
      <c r="O512" s="242"/>
      <c r="P512" s="242"/>
      <c r="Q512" s="242"/>
      <c r="R512" s="242"/>
      <c r="S512" s="242"/>
      <c r="T512" s="243"/>
      <c r="U512" s="14"/>
      <c r="V512" s="14"/>
      <c r="W512" s="14"/>
      <c r="X512" s="14"/>
      <c r="Y512" s="14"/>
      <c r="Z512" s="14"/>
      <c r="AA512" s="14"/>
      <c r="AB512" s="14"/>
      <c r="AC512" s="14"/>
      <c r="AD512" s="14"/>
      <c r="AE512" s="14"/>
      <c r="AT512" s="244" t="s">
        <v>147</v>
      </c>
      <c r="AU512" s="244" t="s">
        <v>85</v>
      </c>
      <c r="AV512" s="14" t="s">
        <v>85</v>
      </c>
      <c r="AW512" s="14" t="s">
        <v>37</v>
      </c>
      <c r="AX512" s="14" t="s">
        <v>83</v>
      </c>
      <c r="AY512" s="244" t="s">
        <v>135</v>
      </c>
    </row>
    <row r="513" s="2" customFormat="1" ht="14.4" customHeight="1">
      <c r="A513" s="39"/>
      <c r="B513" s="40"/>
      <c r="C513" s="259" t="s">
        <v>1005</v>
      </c>
      <c r="D513" s="259" t="s">
        <v>439</v>
      </c>
      <c r="E513" s="260" t="s">
        <v>1006</v>
      </c>
      <c r="F513" s="261" t="s">
        <v>1007</v>
      </c>
      <c r="G513" s="262" t="s">
        <v>141</v>
      </c>
      <c r="H513" s="263">
        <v>7.5999999999999996</v>
      </c>
      <c r="I513" s="264"/>
      <c r="J513" s="265">
        <f>ROUND(I513*H513,2)</f>
        <v>0</v>
      </c>
      <c r="K513" s="261" t="s">
        <v>142</v>
      </c>
      <c r="L513" s="266"/>
      <c r="M513" s="267" t="s">
        <v>19</v>
      </c>
      <c r="N513" s="268" t="s">
        <v>46</v>
      </c>
      <c r="O513" s="85"/>
      <c r="P513" s="215">
        <f>O513*H513</f>
        <v>0</v>
      </c>
      <c r="Q513" s="215">
        <v>0.0118</v>
      </c>
      <c r="R513" s="215">
        <f>Q513*H513</f>
        <v>0.089679999999999996</v>
      </c>
      <c r="S513" s="215">
        <v>0</v>
      </c>
      <c r="T513" s="216">
        <f>S513*H513</f>
        <v>0</v>
      </c>
      <c r="U513" s="39"/>
      <c r="V513" s="39"/>
      <c r="W513" s="39"/>
      <c r="X513" s="39"/>
      <c r="Y513" s="39"/>
      <c r="Z513" s="39"/>
      <c r="AA513" s="39"/>
      <c r="AB513" s="39"/>
      <c r="AC513" s="39"/>
      <c r="AD513" s="39"/>
      <c r="AE513" s="39"/>
      <c r="AR513" s="217" t="s">
        <v>349</v>
      </c>
      <c r="AT513" s="217" t="s">
        <v>439</v>
      </c>
      <c r="AU513" s="217" t="s">
        <v>85</v>
      </c>
      <c r="AY513" s="18" t="s">
        <v>135</v>
      </c>
      <c r="BE513" s="218">
        <f>IF(N513="základní",J513,0)</f>
        <v>0</v>
      </c>
      <c r="BF513" s="218">
        <f>IF(N513="snížená",J513,0)</f>
        <v>0</v>
      </c>
      <c r="BG513" s="218">
        <f>IF(N513="zákl. přenesená",J513,0)</f>
        <v>0</v>
      </c>
      <c r="BH513" s="218">
        <f>IF(N513="sníž. přenesená",J513,0)</f>
        <v>0</v>
      </c>
      <c r="BI513" s="218">
        <f>IF(N513="nulová",J513,0)</f>
        <v>0</v>
      </c>
      <c r="BJ513" s="18" t="s">
        <v>83</v>
      </c>
      <c r="BK513" s="218">
        <f>ROUND(I513*H513,2)</f>
        <v>0</v>
      </c>
      <c r="BL513" s="18" t="s">
        <v>251</v>
      </c>
      <c r="BM513" s="217" t="s">
        <v>1008</v>
      </c>
    </row>
    <row r="514" s="14" customFormat="1">
      <c r="A514" s="14"/>
      <c r="B514" s="234"/>
      <c r="C514" s="235"/>
      <c r="D514" s="219" t="s">
        <v>147</v>
      </c>
      <c r="E514" s="236" t="s">
        <v>19</v>
      </c>
      <c r="F514" s="237" t="s">
        <v>1004</v>
      </c>
      <c r="G514" s="235"/>
      <c r="H514" s="238">
        <v>7.5999999999999996</v>
      </c>
      <c r="I514" s="239"/>
      <c r="J514" s="235"/>
      <c r="K514" s="235"/>
      <c r="L514" s="240"/>
      <c r="M514" s="241"/>
      <c r="N514" s="242"/>
      <c r="O514" s="242"/>
      <c r="P514" s="242"/>
      <c r="Q514" s="242"/>
      <c r="R514" s="242"/>
      <c r="S514" s="242"/>
      <c r="T514" s="243"/>
      <c r="U514" s="14"/>
      <c r="V514" s="14"/>
      <c r="W514" s="14"/>
      <c r="X514" s="14"/>
      <c r="Y514" s="14"/>
      <c r="Z514" s="14"/>
      <c r="AA514" s="14"/>
      <c r="AB514" s="14"/>
      <c r="AC514" s="14"/>
      <c r="AD514" s="14"/>
      <c r="AE514" s="14"/>
      <c r="AT514" s="244" t="s">
        <v>147</v>
      </c>
      <c r="AU514" s="244" t="s">
        <v>85</v>
      </c>
      <c r="AV514" s="14" t="s">
        <v>85</v>
      </c>
      <c r="AW514" s="14" t="s">
        <v>37</v>
      </c>
      <c r="AX514" s="14" t="s">
        <v>83</v>
      </c>
      <c r="AY514" s="244" t="s">
        <v>135</v>
      </c>
    </row>
    <row r="515" s="2" customFormat="1" ht="14.4" customHeight="1">
      <c r="A515" s="39"/>
      <c r="B515" s="40"/>
      <c r="C515" s="206" t="s">
        <v>1009</v>
      </c>
      <c r="D515" s="206" t="s">
        <v>138</v>
      </c>
      <c r="E515" s="207" t="s">
        <v>1010</v>
      </c>
      <c r="F515" s="208" t="s">
        <v>1011</v>
      </c>
      <c r="G515" s="209" t="s">
        <v>222</v>
      </c>
      <c r="H515" s="210">
        <v>3.7999999999999998</v>
      </c>
      <c r="I515" s="211"/>
      <c r="J515" s="212">
        <f>ROUND(I515*H515,2)</f>
        <v>0</v>
      </c>
      <c r="K515" s="208" t="s">
        <v>142</v>
      </c>
      <c r="L515" s="45"/>
      <c r="M515" s="213" t="s">
        <v>19</v>
      </c>
      <c r="N515" s="214" t="s">
        <v>46</v>
      </c>
      <c r="O515" s="85"/>
      <c r="P515" s="215">
        <f>O515*H515</f>
        <v>0</v>
      </c>
      <c r="Q515" s="215">
        <v>0.00050000000000000001</v>
      </c>
      <c r="R515" s="215">
        <f>Q515*H515</f>
        <v>0.0019</v>
      </c>
      <c r="S515" s="215">
        <v>0</v>
      </c>
      <c r="T515" s="216">
        <f>S515*H515</f>
        <v>0</v>
      </c>
      <c r="U515" s="39"/>
      <c r="V515" s="39"/>
      <c r="W515" s="39"/>
      <c r="X515" s="39"/>
      <c r="Y515" s="39"/>
      <c r="Z515" s="39"/>
      <c r="AA515" s="39"/>
      <c r="AB515" s="39"/>
      <c r="AC515" s="39"/>
      <c r="AD515" s="39"/>
      <c r="AE515" s="39"/>
      <c r="AR515" s="217" t="s">
        <v>251</v>
      </c>
      <c r="AT515" s="217" t="s">
        <v>138</v>
      </c>
      <c r="AU515" s="217" t="s">
        <v>85</v>
      </c>
      <c r="AY515" s="18" t="s">
        <v>135</v>
      </c>
      <c r="BE515" s="218">
        <f>IF(N515="základní",J515,0)</f>
        <v>0</v>
      </c>
      <c r="BF515" s="218">
        <f>IF(N515="snížená",J515,0)</f>
        <v>0</v>
      </c>
      <c r="BG515" s="218">
        <f>IF(N515="zákl. přenesená",J515,0)</f>
        <v>0</v>
      </c>
      <c r="BH515" s="218">
        <f>IF(N515="sníž. přenesená",J515,0)</f>
        <v>0</v>
      </c>
      <c r="BI515" s="218">
        <f>IF(N515="nulová",J515,0)</f>
        <v>0</v>
      </c>
      <c r="BJ515" s="18" t="s">
        <v>83</v>
      </c>
      <c r="BK515" s="218">
        <f>ROUND(I515*H515,2)</f>
        <v>0</v>
      </c>
      <c r="BL515" s="18" t="s">
        <v>251</v>
      </c>
      <c r="BM515" s="217" t="s">
        <v>1012</v>
      </c>
    </row>
    <row r="516" s="2" customFormat="1">
      <c r="A516" s="39"/>
      <c r="B516" s="40"/>
      <c r="C516" s="41"/>
      <c r="D516" s="219" t="s">
        <v>145</v>
      </c>
      <c r="E516" s="41"/>
      <c r="F516" s="220" t="s">
        <v>1013</v>
      </c>
      <c r="G516" s="41"/>
      <c r="H516" s="41"/>
      <c r="I516" s="221"/>
      <c r="J516" s="41"/>
      <c r="K516" s="41"/>
      <c r="L516" s="45"/>
      <c r="M516" s="222"/>
      <c r="N516" s="223"/>
      <c r="O516" s="85"/>
      <c r="P516" s="85"/>
      <c r="Q516" s="85"/>
      <c r="R516" s="85"/>
      <c r="S516" s="85"/>
      <c r="T516" s="86"/>
      <c r="U516" s="39"/>
      <c r="V516" s="39"/>
      <c r="W516" s="39"/>
      <c r="X516" s="39"/>
      <c r="Y516" s="39"/>
      <c r="Z516" s="39"/>
      <c r="AA516" s="39"/>
      <c r="AB516" s="39"/>
      <c r="AC516" s="39"/>
      <c r="AD516" s="39"/>
      <c r="AE516" s="39"/>
      <c r="AT516" s="18" t="s">
        <v>145</v>
      </c>
      <c r="AU516" s="18" t="s">
        <v>85</v>
      </c>
    </row>
    <row r="517" s="14" customFormat="1">
      <c r="A517" s="14"/>
      <c r="B517" s="234"/>
      <c r="C517" s="235"/>
      <c r="D517" s="219" t="s">
        <v>147</v>
      </c>
      <c r="E517" s="236" t="s">
        <v>19</v>
      </c>
      <c r="F517" s="237" t="s">
        <v>1014</v>
      </c>
      <c r="G517" s="235"/>
      <c r="H517" s="238">
        <v>3.7999999999999998</v>
      </c>
      <c r="I517" s="239"/>
      <c r="J517" s="235"/>
      <c r="K517" s="235"/>
      <c r="L517" s="240"/>
      <c r="M517" s="241"/>
      <c r="N517" s="242"/>
      <c r="O517" s="242"/>
      <c r="P517" s="242"/>
      <c r="Q517" s="242"/>
      <c r="R517" s="242"/>
      <c r="S517" s="242"/>
      <c r="T517" s="243"/>
      <c r="U517" s="14"/>
      <c r="V517" s="14"/>
      <c r="W517" s="14"/>
      <c r="X517" s="14"/>
      <c r="Y517" s="14"/>
      <c r="Z517" s="14"/>
      <c r="AA517" s="14"/>
      <c r="AB517" s="14"/>
      <c r="AC517" s="14"/>
      <c r="AD517" s="14"/>
      <c r="AE517" s="14"/>
      <c r="AT517" s="244" t="s">
        <v>147</v>
      </c>
      <c r="AU517" s="244" t="s">
        <v>85</v>
      </c>
      <c r="AV517" s="14" t="s">
        <v>85</v>
      </c>
      <c r="AW517" s="14" t="s">
        <v>37</v>
      </c>
      <c r="AX517" s="14" t="s">
        <v>83</v>
      </c>
      <c r="AY517" s="244" t="s">
        <v>135</v>
      </c>
    </row>
    <row r="518" s="2" customFormat="1" ht="24.15" customHeight="1">
      <c r="A518" s="39"/>
      <c r="B518" s="40"/>
      <c r="C518" s="206" t="s">
        <v>1015</v>
      </c>
      <c r="D518" s="206" t="s">
        <v>138</v>
      </c>
      <c r="E518" s="207" t="s">
        <v>1016</v>
      </c>
      <c r="F518" s="208" t="s">
        <v>1017</v>
      </c>
      <c r="G518" s="209" t="s">
        <v>100</v>
      </c>
      <c r="H518" s="210">
        <v>0.13300000000000001</v>
      </c>
      <c r="I518" s="211"/>
      <c r="J518" s="212">
        <f>ROUND(I518*H518,2)</f>
        <v>0</v>
      </c>
      <c r="K518" s="208" t="s">
        <v>142</v>
      </c>
      <c r="L518" s="45"/>
      <c r="M518" s="213" t="s">
        <v>19</v>
      </c>
      <c r="N518" s="214" t="s">
        <v>46</v>
      </c>
      <c r="O518" s="85"/>
      <c r="P518" s="215">
        <f>O518*H518</f>
        <v>0</v>
      </c>
      <c r="Q518" s="215">
        <v>0</v>
      </c>
      <c r="R518" s="215">
        <f>Q518*H518</f>
        <v>0</v>
      </c>
      <c r="S518" s="215">
        <v>0</v>
      </c>
      <c r="T518" s="216">
        <f>S518*H518</f>
        <v>0</v>
      </c>
      <c r="U518" s="39"/>
      <c r="V518" s="39"/>
      <c r="W518" s="39"/>
      <c r="X518" s="39"/>
      <c r="Y518" s="39"/>
      <c r="Z518" s="39"/>
      <c r="AA518" s="39"/>
      <c r="AB518" s="39"/>
      <c r="AC518" s="39"/>
      <c r="AD518" s="39"/>
      <c r="AE518" s="39"/>
      <c r="AR518" s="217" t="s">
        <v>251</v>
      </c>
      <c r="AT518" s="217" t="s">
        <v>138</v>
      </c>
      <c r="AU518" s="217" t="s">
        <v>85</v>
      </c>
      <c r="AY518" s="18" t="s">
        <v>135</v>
      </c>
      <c r="BE518" s="218">
        <f>IF(N518="základní",J518,0)</f>
        <v>0</v>
      </c>
      <c r="BF518" s="218">
        <f>IF(N518="snížená",J518,0)</f>
        <v>0</v>
      </c>
      <c r="BG518" s="218">
        <f>IF(N518="zákl. přenesená",J518,0)</f>
        <v>0</v>
      </c>
      <c r="BH518" s="218">
        <f>IF(N518="sníž. přenesená",J518,0)</f>
        <v>0</v>
      </c>
      <c r="BI518" s="218">
        <f>IF(N518="nulová",J518,0)</f>
        <v>0</v>
      </c>
      <c r="BJ518" s="18" t="s">
        <v>83</v>
      </c>
      <c r="BK518" s="218">
        <f>ROUND(I518*H518,2)</f>
        <v>0</v>
      </c>
      <c r="BL518" s="18" t="s">
        <v>251</v>
      </c>
      <c r="BM518" s="217" t="s">
        <v>1018</v>
      </c>
    </row>
    <row r="519" s="2" customFormat="1">
      <c r="A519" s="39"/>
      <c r="B519" s="40"/>
      <c r="C519" s="41"/>
      <c r="D519" s="219" t="s">
        <v>145</v>
      </c>
      <c r="E519" s="41"/>
      <c r="F519" s="220" t="s">
        <v>707</v>
      </c>
      <c r="G519" s="41"/>
      <c r="H519" s="41"/>
      <c r="I519" s="221"/>
      <c r="J519" s="41"/>
      <c r="K519" s="41"/>
      <c r="L519" s="45"/>
      <c r="M519" s="222"/>
      <c r="N519" s="223"/>
      <c r="O519" s="85"/>
      <c r="P519" s="85"/>
      <c r="Q519" s="85"/>
      <c r="R519" s="85"/>
      <c r="S519" s="85"/>
      <c r="T519" s="86"/>
      <c r="U519" s="39"/>
      <c r="V519" s="39"/>
      <c r="W519" s="39"/>
      <c r="X519" s="39"/>
      <c r="Y519" s="39"/>
      <c r="Z519" s="39"/>
      <c r="AA519" s="39"/>
      <c r="AB519" s="39"/>
      <c r="AC519" s="39"/>
      <c r="AD519" s="39"/>
      <c r="AE519" s="39"/>
      <c r="AT519" s="18" t="s">
        <v>145</v>
      </c>
      <c r="AU519" s="18" t="s">
        <v>85</v>
      </c>
    </row>
    <row r="520" s="12" customFormat="1" ht="22.8" customHeight="1">
      <c r="A520" s="12"/>
      <c r="B520" s="190"/>
      <c r="C520" s="191"/>
      <c r="D520" s="192" t="s">
        <v>74</v>
      </c>
      <c r="E520" s="204" t="s">
        <v>368</v>
      </c>
      <c r="F520" s="204" t="s">
        <v>369</v>
      </c>
      <c r="G520" s="191"/>
      <c r="H520" s="191"/>
      <c r="I520" s="194"/>
      <c r="J520" s="205">
        <f>BK520</f>
        <v>0</v>
      </c>
      <c r="K520" s="191"/>
      <c r="L520" s="196"/>
      <c r="M520" s="197"/>
      <c r="N520" s="198"/>
      <c r="O520" s="198"/>
      <c r="P520" s="199">
        <f>SUM(P521:P524)</f>
        <v>0</v>
      </c>
      <c r="Q520" s="198"/>
      <c r="R520" s="199">
        <f>SUM(R521:R524)</f>
        <v>0.82360180999999999</v>
      </c>
      <c r="S520" s="198"/>
      <c r="T520" s="200">
        <f>SUM(T521:T524)</f>
        <v>0</v>
      </c>
      <c r="U520" s="12"/>
      <c r="V520" s="12"/>
      <c r="W520" s="12"/>
      <c r="X520" s="12"/>
      <c r="Y520" s="12"/>
      <c r="Z520" s="12"/>
      <c r="AA520" s="12"/>
      <c r="AB520" s="12"/>
      <c r="AC520" s="12"/>
      <c r="AD520" s="12"/>
      <c r="AE520" s="12"/>
      <c r="AR520" s="201" t="s">
        <v>85</v>
      </c>
      <c r="AT520" s="202" t="s">
        <v>74</v>
      </c>
      <c r="AU520" s="202" t="s">
        <v>83</v>
      </c>
      <c r="AY520" s="201" t="s">
        <v>135</v>
      </c>
      <c r="BK520" s="203">
        <f>SUM(BK521:BK524)</f>
        <v>0</v>
      </c>
    </row>
    <row r="521" s="2" customFormat="1" ht="14.4" customHeight="1">
      <c r="A521" s="39"/>
      <c r="B521" s="40"/>
      <c r="C521" s="206" t="s">
        <v>1019</v>
      </c>
      <c r="D521" s="206" t="s">
        <v>138</v>
      </c>
      <c r="E521" s="207" t="s">
        <v>1020</v>
      </c>
      <c r="F521" s="208" t="s">
        <v>1021</v>
      </c>
      <c r="G521" s="209" t="s">
        <v>141</v>
      </c>
      <c r="H521" s="210">
        <v>1544.681</v>
      </c>
      <c r="I521" s="211"/>
      <c r="J521" s="212">
        <f>ROUND(I521*H521,2)</f>
        <v>0</v>
      </c>
      <c r="K521" s="208" t="s">
        <v>142</v>
      </c>
      <c r="L521" s="45"/>
      <c r="M521" s="213" t="s">
        <v>19</v>
      </c>
      <c r="N521" s="214" t="s">
        <v>46</v>
      </c>
      <c r="O521" s="85"/>
      <c r="P521" s="215">
        <f>O521*H521</f>
        <v>0</v>
      </c>
      <c r="Q521" s="215">
        <v>0.00020000000000000001</v>
      </c>
      <c r="R521" s="215">
        <f>Q521*H521</f>
        <v>0.30893620000000005</v>
      </c>
      <c r="S521" s="215">
        <v>0</v>
      </c>
      <c r="T521" s="216">
        <f>S521*H521</f>
        <v>0</v>
      </c>
      <c r="U521" s="39"/>
      <c r="V521" s="39"/>
      <c r="W521" s="39"/>
      <c r="X521" s="39"/>
      <c r="Y521" s="39"/>
      <c r="Z521" s="39"/>
      <c r="AA521" s="39"/>
      <c r="AB521" s="39"/>
      <c r="AC521" s="39"/>
      <c r="AD521" s="39"/>
      <c r="AE521" s="39"/>
      <c r="AR521" s="217" t="s">
        <v>251</v>
      </c>
      <c r="AT521" s="217" t="s">
        <v>138</v>
      </c>
      <c r="AU521" s="217" t="s">
        <v>85</v>
      </c>
      <c r="AY521" s="18" t="s">
        <v>135</v>
      </c>
      <c r="BE521" s="218">
        <f>IF(N521="základní",J521,0)</f>
        <v>0</v>
      </c>
      <c r="BF521" s="218">
        <f>IF(N521="snížená",J521,0)</f>
        <v>0</v>
      </c>
      <c r="BG521" s="218">
        <f>IF(N521="zákl. přenesená",J521,0)</f>
        <v>0</v>
      </c>
      <c r="BH521" s="218">
        <f>IF(N521="sníž. přenesená",J521,0)</f>
        <v>0</v>
      </c>
      <c r="BI521" s="218">
        <f>IF(N521="nulová",J521,0)</f>
        <v>0</v>
      </c>
      <c r="BJ521" s="18" t="s">
        <v>83</v>
      </c>
      <c r="BK521" s="218">
        <f>ROUND(I521*H521,2)</f>
        <v>0</v>
      </c>
      <c r="BL521" s="18" t="s">
        <v>251</v>
      </c>
      <c r="BM521" s="217" t="s">
        <v>1022</v>
      </c>
    </row>
    <row r="522" s="14" customFormat="1">
      <c r="A522" s="14"/>
      <c r="B522" s="234"/>
      <c r="C522" s="235"/>
      <c r="D522" s="219" t="s">
        <v>147</v>
      </c>
      <c r="E522" s="236" t="s">
        <v>19</v>
      </c>
      <c r="F522" s="237" t="s">
        <v>1023</v>
      </c>
      <c r="G522" s="235"/>
      <c r="H522" s="238">
        <v>1544.681</v>
      </c>
      <c r="I522" s="239"/>
      <c r="J522" s="235"/>
      <c r="K522" s="235"/>
      <c r="L522" s="240"/>
      <c r="M522" s="241"/>
      <c r="N522" s="242"/>
      <c r="O522" s="242"/>
      <c r="P522" s="242"/>
      <c r="Q522" s="242"/>
      <c r="R522" s="242"/>
      <c r="S522" s="242"/>
      <c r="T522" s="243"/>
      <c r="U522" s="14"/>
      <c r="V522" s="14"/>
      <c r="W522" s="14"/>
      <c r="X522" s="14"/>
      <c r="Y522" s="14"/>
      <c r="Z522" s="14"/>
      <c r="AA522" s="14"/>
      <c r="AB522" s="14"/>
      <c r="AC522" s="14"/>
      <c r="AD522" s="14"/>
      <c r="AE522" s="14"/>
      <c r="AT522" s="244" t="s">
        <v>147</v>
      </c>
      <c r="AU522" s="244" t="s">
        <v>85</v>
      </c>
      <c r="AV522" s="14" t="s">
        <v>85</v>
      </c>
      <c r="AW522" s="14" t="s">
        <v>37</v>
      </c>
      <c r="AX522" s="14" t="s">
        <v>83</v>
      </c>
      <c r="AY522" s="244" t="s">
        <v>135</v>
      </c>
    </row>
    <row r="523" s="2" customFormat="1" ht="24.15" customHeight="1">
      <c r="A523" s="39"/>
      <c r="B523" s="40"/>
      <c r="C523" s="206" t="s">
        <v>1024</v>
      </c>
      <c r="D523" s="206" t="s">
        <v>138</v>
      </c>
      <c r="E523" s="207" t="s">
        <v>1025</v>
      </c>
      <c r="F523" s="208" t="s">
        <v>1026</v>
      </c>
      <c r="G523" s="209" t="s">
        <v>141</v>
      </c>
      <c r="H523" s="210">
        <v>1774.7090000000001</v>
      </c>
      <c r="I523" s="211"/>
      <c r="J523" s="212">
        <f>ROUND(I523*H523,2)</f>
        <v>0</v>
      </c>
      <c r="K523" s="208" t="s">
        <v>142</v>
      </c>
      <c r="L523" s="45"/>
      <c r="M523" s="213" t="s">
        <v>19</v>
      </c>
      <c r="N523" s="214" t="s">
        <v>46</v>
      </c>
      <c r="O523" s="85"/>
      <c r="P523" s="215">
        <f>O523*H523</f>
        <v>0</v>
      </c>
      <c r="Q523" s="215">
        <v>0.00029</v>
      </c>
      <c r="R523" s="215">
        <f>Q523*H523</f>
        <v>0.51466561</v>
      </c>
      <c r="S523" s="215">
        <v>0</v>
      </c>
      <c r="T523" s="216">
        <f>S523*H523</f>
        <v>0</v>
      </c>
      <c r="U523" s="39"/>
      <c r="V523" s="39"/>
      <c r="W523" s="39"/>
      <c r="X523" s="39"/>
      <c r="Y523" s="39"/>
      <c r="Z523" s="39"/>
      <c r="AA523" s="39"/>
      <c r="AB523" s="39"/>
      <c r="AC523" s="39"/>
      <c r="AD523" s="39"/>
      <c r="AE523" s="39"/>
      <c r="AR523" s="217" t="s">
        <v>251</v>
      </c>
      <c r="AT523" s="217" t="s">
        <v>138</v>
      </c>
      <c r="AU523" s="217" t="s">
        <v>85</v>
      </c>
      <c r="AY523" s="18" t="s">
        <v>135</v>
      </c>
      <c r="BE523" s="218">
        <f>IF(N523="základní",J523,0)</f>
        <v>0</v>
      </c>
      <c r="BF523" s="218">
        <f>IF(N523="snížená",J523,0)</f>
        <v>0</v>
      </c>
      <c r="BG523" s="218">
        <f>IF(N523="zákl. přenesená",J523,0)</f>
        <v>0</v>
      </c>
      <c r="BH523" s="218">
        <f>IF(N523="sníž. přenesená",J523,0)</f>
        <v>0</v>
      </c>
      <c r="BI523" s="218">
        <f>IF(N523="nulová",J523,0)</f>
        <v>0</v>
      </c>
      <c r="BJ523" s="18" t="s">
        <v>83</v>
      </c>
      <c r="BK523" s="218">
        <f>ROUND(I523*H523,2)</f>
        <v>0</v>
      </c>
      <c r="BL523" s="18" t="s">
        <v>251</v>
      </c>
      <c r="BM523" s="217" t="s">
        <v>1027</v>
      </c>
    </row>
    <row r="524" s="14" customFormat="1">
      <c r="A524" s="14"/>
      <c r="B524" s="234"/>
      <c r="C524" s="235"/>
      <c r="D524" s="219" t="s">
        <v>147</v>
      </c>
      <c r="E524" s="236" t="s">
        <v>19</v>
      </c>
      <c r="F524" s="237" t="s">
        <v>1028</v>
      </c>
      <c r="G524" s="235"/>
      <c r="H524" s="238">
        <v>1774.7090000000001</v>
      </c>
      <c r="I524" s="239"/>
      <c r="J524" s="235"/>
      <c r="K524" s="235"/>
      <c r="L524" s="240"/>
      <c r="M524" s="241"/>
      <c r="N524" s="242"/>
      <c r="O524" s="242"/>
      <c r="P524" s="242"/>
      <c r="Q524" s="242"/>
      <c r="R524" s="242"/>
      <c r="S524" s="242"/>
      <c r="T524" s="243"/>
      <c r="U524" s="14"/>
      <c r="V524" s="14"/>
      <c r="W524" s="14"/>
      <c r="X524" s="14"/>
      <c r="Y524" s="14"/>
      <c r="Z524" s="14"/>
      <c r="AA524" s="14"/>
      <c r="AB524" s="14"/>
      <c r="AC524" s="14"/>
      <c r="AD524" s="14"/>
      <c r="AE524" s="14"/>
      <c r="AT524" s="244" t="s">
        <v>147</v>
      </c>
      <c r="AU524" s="244" t="s">
        <v>85</v>
      </c>
      <c r="AV524" s="14" t="s">
        <v>85</v>
      </c>
      <c r="AW524" s="14" t="s">
        <v>37</v>
      </c>
      <c r="AX524" s="14" t="s">
        <v>83</v>
      </c>
      <c r="AY524" s="244" t="s">
        <v>135</v>
      </c>
    </row>
    <row r="525" s="12" customFormat="1" ht="22.8" customHeight="1">
      <c r="A525" s="12"/>
      <c r="B525" s="190"/>
      <c r="C525" s="191"/>
      <c r="D525" s="192" t="s">
        <v>74</v>
      </c>
      <c r="E525" s="204" t="s">
        <v>1029</v>
      </c>
      <c r="F525" s="204" t="s">
        <v>1030</v>
      </c>
      <c r="G525" s="191"/>
      <c r="H525" s="191"/>
      <c r="I525" s="194"/>
      <c r="J525" s="205">
        <f>BK525</f>
        <v>0</v>
      </c>
      <c r="K525" s="191"/>
      <c r="L525" s="196"/>
      <c r="M525" s="197"/>
      <c r="N525" s="198"/>
      <c r="O525" s="198"/>
      <c r="P525" s="199">
        <f>SUM(P526:P540)</f>
        <v>0</v>
      </c>
      <c r="Q525" s="198"/>
      <c r="R525" s="199">
        <f>SUM(R526:R540)</f>
        <v>0.11646179999999999</v>
      </c>
      <c r="S525" s="198"/>
      <c r="T525" s="200">
        <f>SUM(T526:T540)</f>
        <v>0</v>
      </c>
      <c r="U525" s="12"/>
      <c r="V525" s="12"/>
      <c r="W525" s="12"/>
      <c r="X525" s="12"/>
      <c r="Y525" s="12"/>
      <c r="Z525" s="12"/>
      <c r="AA525" s="12"/>
      <c r="AB525" s="12"/>
      <c r="AC525" s="12"/>
      <c r="AD525" s="12"/>
      <c r="AE525" s="12"/>
      <c r="AR525" s="201" t="s">
        <v>85</v>
      </c>
      <c r="AT525" s="202" t="s">
        <v>74</v>
      </c>
      <c r="AU525" s="202" t="s">
        <v>83</v>
      </c>
      <c r="AY525" s="201" t="s">
        <v>135</v>
      </c>
      <c r="BK525" s="203">
        <f>SUM(BK526:BK540)</f>
        <v>0</v>
      </c>
    </row>
    <row r="526" s="2" customFormat="1" ht="14.4" customHeight="1">
      <c r="A526" s="39"/>
      <c r="B526" s="40"/>
      <c r="C526" s="206" t="s">
        <v>1031</v>
      </c>
      <c r="D526" s="206" t="s">
        <v>138</v>
      </c>
      <c r="E526" s="207" t="s">
        <v>1032</v>
      </c>
      <c r="F526" s="208" t="s">
        <v>1033</v>
      </c>
      <c r="G526" s="209" t="s">
        <v>141</v>
      </c>
      <c r="H526" s="210">
        <v>89.585999999999999</v>
      </c>
      <c r="I526" s="211"/>
      <c r="J526" s="212">
        <f>ROUND(I526*H526,2)</f>
        <v>0</v>
      </c>
      <c r="K526" s="208" t="s">
        <v>142</v>
      </c>
      <c r="L526" s="45"/>
      <c r="M526" s="213" t="s">
        <v>19</v>
      </c>
      <c r="N526" s="214" t="s">
        <v>46</v>
      </c>
      <c r="O526" s="85"/>
      <c r="P526" s="215">
        <f>O526*H526</f>
        <v>0</v>
      </c>
      <c r="Q526" s="215">
        <v>0</v>
      </c>
      <c r="R526" s="215">
        <f>Q526*H526</f>
        <v>0</v>
      </c>
      <c r="S526" s="215">
        <v>0</v>
      </c>
      <c r="T526" s="216">
        <f>S526*H526</f>
        <v>0</v>
      </c>
      <c r="U526" s="39"/>
      <c r="V526" s="39"/>
      <c r="W526" s="39"/>
      <c r="X526" s="39"/>
      <c r="Y526" s="39"/>
      <c r="Z526" s="39"/>
      <c r="AA526" s="39"/>
      <c r="AB526" s="39"/>
      <c r="AC526" s="39"/>
      <c r="AD526" s="39"/>
      <c r="AE526" s="39"/>
      <c r="AR526" s="217" t="s">
        <v>251</v>
      </c>
      <c r="AT526" s="217" t="s">
        <v>138</v>
      </c>
      <c r="AU526" s="217" t="s">
        <v>85</v>
      </c>
      <c r="AY526" s="18" t="s">
        <v>135</v>
      </c>
      <c r="BE526" s="218">
        <f>IF(N526="základní",J526,0)</f>
        <v>0</v>
      </c>
      <c r="BF526" s="218">
        <f>IF(N526="snížená",J526,0)</f>
        <v>0</v>
      </c>
      <c r="BG526" s="218">
        <f>IF(N526="zákl. přenesená",J526,0)</f>
        <v>0</v>
      </c>
      <c r="BH526" s="218">
        <f>IF(N526="sníž. přenesená",J526,0)</f>
        <v>0</v>
      </c>
      <c r="BI526" s="218">
        <f>IF(N526="nulová",J526,0)</f>
        <v>0</v>
      </c>
      <c r="BJ526" s="18" t="s">
        <v>83</v>
      </c>
      <c r="BK526" s="218">
        <f>ROUND(I526*H526,2)</f>
        <v>0</v>
      </c>
      <c r="BL526" s="18" t="s">
        <v>251</v>
      </c>
      <c r="BM526" s="217" t="s">
        <v>1034</v>
      </c>
    </row>
    <row r="527" s="2" customFormat="1">
      <c r="A527" s="39"/>
      <c r="B527" s="40"/>
      <c r="C527" s="41"/>
      <c r="D527" s="219" t="s">
        <v>145</v>
      </c>
      <c r="E527" s="41"/>
      <c r="F527" s="220" t="s">
        <v>1035</v>
      </c>
      <c r="G527" s="41"/>
      <c r="H527" s="41"/>
      <c r="I527" s="221"/>
      <c r="J527" s="41"/>
      <c r="K527" s="41"/>
      <c r="L527" s="45"/>
      <c r="M527" s="222"/>
      <c r="N527" s="223"/>
      <c r="O527" s="85"/>
      <c r="P527" s="85"/>
      <c r="Q527" s="85"/>
      <c r="R527" s="85"/>
      <c r="S527" s="85"/>
      <c r="T527" s="86"/>
      <c r="U527" s="39"/>
      <c r="V527" s="39"/>
      <c r="W527" s="39"/>
      <c r="X527" s="39"/>
      <c r="Y527" s="39"/>
      <c r="Z527" s="39"/>
      <c r="AA527" s="39"/>
      <c r="AB527" s="39"/>
      <c r="AC527" s="39"/>
      <c r="AD527" s="39"/>
      <c r="AE527" s="39"/>
      <c r="AT527" s="18" t="s">
        <v>145</v>
      </c>
      <c r="AU527" s="18" t="s">
        <v>85</v>
      </c>
    </row>
    <row r="528" s="13" customFormat="1">
      <c r="A528" s="13"/>
      <c r="B528" s="224"/>
      <c r="C528" s="225"/>
      <c r="D528" s="219" t="s">
        <v>147</v>
      </c>
      <c r="E528" s="226" t="s">
        <v>19</v>
      </c>
      <c r="F528" s="227" t="s">
        <v>1036</v>
      </c>
      <c r="G528" s="225"/>
      <c r="H528" s="226" t="s">
        <v>19</v>
      </c>
      <c r="I528" s="228"/>
      <c r="J528" s="225"/>
      <c r="K528" s="225"/>
      <c r="L528" s="229"/>
      <c r="M528" s="230"/>
      <c r="N528" s="231"/>
      <c r="O528" s="231"/>
      <c r="P528" s="231"/>
      <c r="Q528" s="231"/>
      <c r="R528" s="231"/>
      <c r="S528" s="231"/>
      <c r="T528" s="232"/>
      <c r="U528" s="13"/>
      <c r="V528" s="13"/>
      <c r="W528" s="13"/>
      <c r="X528" s="13"/>
      <c r="Y528" s="13"/>
      <c r="Z528" s="13"/>
      <c r="AA528" s="13"/>
      <c r="AB528" s="13"/>
      <c r="AC528" s="13"/>
      <c r="AD528" s="13"/>
      <c r="AE528" s="13"/>
      <c r="AT528" s="233" t="s">
        <v>147</v>
      </c>
      <c r="AU528" s="233" t="s">
        <v>85</v>
      </c>
      <c r="AV528" s="13" t="s">
        <v>83</v>
      </c>
      <c r="AW528" s="13" t="s">
        <v>37</v>
      </c>
      <c r="AX528" s="13" t="s">
        <v>75</v>
      </c>
      <c r="AY528" s="233" t="s">
        <v>135</v>
      </c>
    </row>
    <row r="529" s="14" customFormat="1">
      <c r="A529" s="14"/>
      <c r="B529" s="234"/>
      <c r="C529" s="235"/>
      <c r="D529" s="219" t="s">
        <v>147</v>
      </c>
      <c r="E529" s="236" t="s">
        <v>19</v>
      </c>
      <c r="F529" s="237" t="s">
        <v>1037</v>
      </c>
      <c r="G529" s="235"/>
      <c r="H529" s="238">
        <v>35.865000000000002</v>
      </c>
      <c r="I529" s="239"/>
      <c r="J529" s="235"/>
      <c r="K529" s="235"/>
      <c r="L529" s="240"/>
      <c r="M529" s="241"/>
      <c r="N529" s="242"/>
      <c r="O529" s="242"/>
      <c r="P529" s="242"/>
      <c r="Q529" s="242"/>
      <c r="R529" s="242"/>
      <c r="S529" s="242"/>
      <c r="T529" s="243"/>
      <c r="U529" s="14"/>
      <c r="V529" s="14"/>
      <c r="W529" s="14"/>
      <c r="X529" s="14"/>
      <c r="Y529" s="14"/>
      <c r="Z529" s="14"/>
      <c r="AA529" s="14"/>
      <c r="AB529" s="14"/>
      <c r="AC529" s="14"/>
      <c r="AD529" s="14"/>
      <c r="AE529" s="14"/>
      <c r="AT529" s="244" t="s">
        <v>147</v>
      </c>
      <c r="AU529" s="244" t="s">
        <v>85</v>
      </c>
      <c r="AV529" s="14" t="s">
        <v>85</v>
      </c>
      <c r="AW529" s="14" t="s">
        <v>37</v>
      </c>
      <c r="AX529" s="14" t="s">
        <v>75</v>
      </c>
      <c r="AY529" s="244" t="s">
        <v>135</v>
      </c>
    </row>
    <row r="530" s="13" customFormat="1">
      <c r="A530" s="13"/>
      <c r="B530" s="224"/>
      <c r="C530" s="225"/>
      <c r="D530" s="219" t="s">
        <v>147</v>
      </c>
      <c r="E530" s="226" t="s">
        <v>19</v>
      </c>
      <c r="F530" s="227" t="s">
        <v>1038</v>
      </c>
      <c r="G530" s="225"/>
      <c r="H530" s="226" t="s">
        <v>19</v>
      </c>
      <c r="I530" s="228"/>
      <c r="J530" s="225"/>
      <c r="K530" s="225"/>
      <c r="L530" s="229"/>
      <c r="M530" s="230"/>
      <c r="N530" s="231"/>
      <c r="O530" s="231"/>
      <c r="P530" s="231"/>
      <c r="Q530" s="231"/>
      <c r="R530" s="231"/>
      <c r="S530" s="231"/>
      <c r="T530" s="232"/>
      <c r="U530" s="13"/>
      <c r="V530" s="13"/>
      <c r="W530" s="13"/>
      <c r="X530" s="13"/>
      <c r="Y530" s="13"/>
      <c r="Z530" s="13"/>
      <c r="AA530" s="13"/>
      <c r="AB530" s="13"/>
      <c r="AC530" s="13"/>
      <c r="AD530" s="13"/>
      <c r="AE530" s="13"/>
      <c r="AT530" s="233" t="s">
        <v>147</v>
      </c>
      <c r="AU530" s="233" t="s">
        <v>85</v>
      </c>
      <c r="AV530" s="13" t="s">
        <v>83</v>
      </c>
      <c r="AW530" s="13" t="s">
        <v>37</v>
      </c>
      <c r="AX530" s="13" t="s">
        <v>75</v>
      </c>
      <c r="AY530" s="233" t="s">
        <v>135</v>
      </c>
    </row>
    <row r="531" s="14" customFormat="1">
      <c r="A531" s="14"/>
      <c r="B531" s="234"/>
      <c r="C531" s="235"/>
      <c r="D531" s="219" t="s">
        <v>147</v>
      </c>
      <c r="E531" s="236" t="s">
        <v>19</v>
      </c>
      <c r="F531" s="237" t="s">
        <v>1039</v>
      </c>
      <c r="G531" s="235"/>
      <c r="H531" s="238">
        <v>53.720999999999997</v>
      </c>
      <c r="I531" s="239"/>
      <c r="J531" s="235"/>
      <c r="K531" s="235"/>
      <c r="L531" s="240"/>
      <c r="M531" s="241"/>
      <c r="N531" s="242"/>
      <c r="O531" s="242"/>
      <c r="P531" s="242"/>
      <c r="Q531" s="242"/>
      <c r="R531" s="242"/>
      <c r="S531" s="242"/>
      <c r="T531" s="243"/>
      <c r="U531" s="14"/>
      <c r="V531" s="14"/>
      <c r="W531" s="14"/>
      <c r="X531" s="14"/>
      <c r="Y531" s="14"/>
      <c r="Z531" s="14"/>
      <c r="AA531" s="14"/>
      <c r="AB531" s="14"/>
      <c r="AC531" s="14"/>
      <c r="AD531" s="14"/>
      <c r="AE531" s="14"/>
      <c r="AT531" s="244" t="s">
        <v>147</v>
      </c>
      <c r="AU531" s="244" t="s">
        <v>85</v>
      </c>
      <c r="AV531" s="14" t="s">
        <v>85</v>
      </c>
      <c r="AW531" s="14" t="s">
        <v>37</v>
      </c>
      <c r="AX531" s="14" t="s">
        <v>75</v>
      </c>
      <c r="AY531" s="244" t="s">
        <v>135</v>
      </c>
    </row>
    <row r="532" s="15" customFormat="1">
      <c r="A532" s="15"/>
      <c r="B532" s="245"/>
      <c r="C532" s="246"/>
      <c r="D532" s="219" t="s">
        <v>147</v>
      </c>
      <c r="E532" s="247" t="s">
        <v>19</v>
      </c>
      <c r="F532" s="248" t="s">
        <v>153</v>
      </c>
      <c r="G532" s="246"/>
      <c r="H532" s="249">
        <v>89.585999999999999</v>
      </c>
      <c r="I532" s="250"/>
      <c r="J532" s="246"/>
      <c r="K532" s="246"/>
      <c r="L532" s="251"/>
      <c r="M532" s="252"/>
      <c r="N532" s="253"/>
      <c r="O532" s="253"/>
      <c r="P532" s="253"/>
      <c r="Q532" s="253"/>
      <c r="R532" s="253"/>
      <c r="S532" s="253"/>
      <c r="T532" s="254"/>
      <c r="U532" s="15"/>
      <c r="V532" s="15"/>
      <c r="W532" s="15"/>
      <c r="X532" s="15"/>
      <c r="Y532" s="15"/>
      <c r="Z532" s="15"/>
      <c r="AA532" s="15"/>
      <c r="AB532" s="15"/>
      <c r="AC532" s="15"/>
      <c r="AD532" s="15"/>
      <c r="AE532" s="15"/>
      <c r="AT532" s="255" t="s">
        <v>147</v>
      </c>
      <c r="AU532" s="255" t="s">
        <v>85</v>
      </c>
      <c r="AV532" s="15" t="s">
        <v>143</v>
      </c>
      <c r="AW532" s="15" t="s">
        <v>37</v>
      </c>
      <c r="AX532" s="15" t="s">
        <v>83</v>
      </c>
      <c r="AY532" s="255" t="s">
        <v>135</v>
      </c>
    </row>
    <row r="533" s="2" customFormat="1" ht="14.4" customHeight="1">
      <c r="A533" s="39"/>
      <c r="B533" s="40"/>
      <c r="C533" s="259" t="s">
        <v>1040</v>
      </c>
      <c r="D533" s="259" t="s">
        <v>439</v>
      </c>
      <c r="E533" s="260" t="s">
        <v>1041</v>
      </c>
      <c r="F533" s="261" t="s">
        <v>1042</v>
      </c>
      <c r="G533" s="262" t="s">
        <v>141</v>
      </c>
      <c r="H533" s="263">
        <v>89.585999999999999</v>
      </c>
      <c r="I533" s="264"/>
      <c r="J533" s="265">
        <f>ROUND(I533*H533,2)</f>
        <v>0</v>
      </c>
      <c r="K533" s="261" t="s">
        <v>142</v>
      </c>
      <c r="L533" s="266"/>
      <c r="M533" s="267" t="s">
        <v>19</v>
      </c>
      <c r="N533" s="268" t="s">
        <v>46</v>
      </c>
      <c r="O533" s="85"/>
      <c r="P533" s="215">
        <f>O533*H533</f>
        <v>0</v>
      </c>
      <c r="Q533" s="215">
        <v>0.0012999999999999999</v>
      </c>
      <c r="R533" s="215">
        <f>Q533*H533</f>
        <v>0.11646179999999999</v>
      </c>
      <c r="S533" s="215">
        <v>0</v>
      </c>
      <c r="T533" s="216">
        <f>S533*H533</f>
        <v>0</v>
      </c>
      <c r="U533" s="39"/>
      <c r="V533" s="39"/>
      <c r="W533" s="39"/>
      <c r="X533" s="39"/>
      <c r="Y533" s="39"/>
      <c r="Z533" s="39"/>
      <c r="AA533" s="39"/>
      <c r="AB533" s="39"/>
      <c r="AC533" s="39"/>
      <c r="AD533" s="39"/>
      <c r="AE533" s="39"/>
      <c r="AR533" s="217" t="s">
        <v>349</v>
      </c>
      <c r="AT533" s="217" t="s">
        <v>439</v>
      </c>
      <c r="AU533" s="217" t="s">
        <v>85</v>
      </c>
      <c r="AY533" s="18" t="s">
        <v>135</v>
      </c>
      <c r="BE533" s="218">
        <f>IF(N533="základní",J533,0)</f>
        <v>0</v>
      </c>
      <c r="BF533" s="218">
        <f>IF(N533="snížená",J533,0)</f>
        <v>0</v>
      </c>
      <c r="BG533" s="218">
        <f>IF(N533="zákl. přenesená",J533,0)</f>
        <v>0</v>
      </c>
      <c r="BH533" s="218">
        <f>IF(N533="sníž. přenesená",J533,0)</f>
        <v>0</v>
      </c>
      <c r="BI533" s="218">
        <f>IF(N533="nulová",J533,0)</f>
        <v>0</v>
      </c>
      <c r="BJ533" s="18" t="s">
        <v>83</v>
      </c>
      <c r="BK533" s="218">
        <f>ROUND(I533*H533,2)</f>
        <v>0</v>
      </c>
      <c r="BL533" s="18" t="s">
        <v>251</v>
      </c>
      <c r="BM533" s="217" t="s">
        <v>1043</v>
      </c>
    </row>
    <row r="534" s="2" customFormat="1" ht="14.4" customHeight="1">
      <c r="A534" s="39"/>
      <c r="B534" s="40"/>
      <c r="C534" s="206" t="s">
        <v>1044</v>
      </c>
      <c r="D534" s="206" t="s">
        <v>138</v>
      </c>
      <c r="E534" s="207" t="s">
        <v>1045</v>
      </c>
      <c r="F534" s="208" t="s">
        <v>1046</v>
      </c>
      <c r="G534" s="209" t="s">
        <v>141</v>
      </c>
      <c r="H534" s="210">
        <v>21.456</v>
      </c>
      <c r="I534" s="211"/>
      <c r="J534" s="212">
        <f>ROUND(I534*H534,2)</f>
        <v>0</v>
      </c>
      <c r="K534" s="208" t="s">
        <v>142</v>
      </c>
      <c r="L534" s="45"/>
      <c r="M534" s="213" t="s">
        <v>19</v>
      </c>
      <c r="N534" s="214" t="s">
        <v>46</v>
      </c>
      <c r="O534" s="85"/>
      <c r="P534" s="215">
        <f>O534*H534</f>
        <v>0</v>
      </c>
      <c r="Q534" s="215">
        <v>0</v>
      </c>
      <c r="R534" s="215">
        <f>Q534*H534</f>
        <v>0</v>
      </c>
      <c r="S534" s="215">
        <v>0</v>
      </c>
      <c r="T534" s="216">
        <f>S534*H534</f>
        <v>0</v>
      </c>
      <c r="U534" s="39"/>
      <c r="V534" s="39"/>
      <c r="W534" s="39"/>
      <c r="X534" s="39"/>
      <c r="Y534" s="39"/>
      <c r="Z534" s="39"/>
      <c r="AA534" s="39"/>
      <c r="AB534" s="39"/>
      <c r="AC534" s="39"/>
      <c r="AD534" s="39"/>
      <c r="AE534" s="39"/>
      <c r="AR534" s="217" t="s">
        <v>251</v>
      </c>
      <c r="AT534" s="217" t="s">
        <v>138</v>
      </c>
      <c r="AU534" s="217" t="s">
        <v>85</v>
      </c>
      <c r="AY534" s="18" t="s">
        <v>135</v>
      </c>
      <c r="BE534" s="218">
        <f>IF(N534="základní",J534,0)</f>
        <v>0</v>
      </c>
      <c r="BF534" s="218">
        <f>IF(N534="snížená",J534,0)</f>
        <v>0</v>
      </c>
      <c r="BG534" s="218">
        <f>IF(N534="zákl. přenesená",J534,0)</f>
        <v>0</v>
      </c>
      <c r="BH534" s="218">
        <f>IF(N534="sníž. přenesená",J534,0)</f>
        <v>0</v>
      </c>
      <c r="BI534" s="218">
        <f>IF(N534="nulová",J534,0)</f>
        <v>0</v>
      </c>
      <c r="BJ534" s="18" t="s">
        <v>83</v>
      </c>
      <c r="BK534" s="218">
        <f>ROUND(I534*H534,2)</f>
        <v>0</v>
      </c>
      <c r="BL534" s="18" t="s">
        <v>251</v>
      </c>
      <c r="BM534" s="217" t="s">
        <v>1047</v>
      </c>
    </row>
    <row r="535" s="2" customFormat="1">
      <c r="A535" s="39"/>
      <c r="B535" s="40"/>
      <c r="C535" s="41"/>
      <c r="D535" s="219" t="s">
        <v>145</v>
      </c>
      <c r="E535" s="41"/>
      <c r="F535" s="220" t="s">
        <v>1035</v>
      </c>
      <c r="G535" s="41"/>
      <c r="H535" s="41"/>
      <c r="I535" s="221"/>
      <c r="J535" s="41"/>
      <c r="K535" s="41"/>
      <c r="L535" s="45"/>
      <c r="M535" s="222"/>
      <c r="N535" s="223"/>
      <c r="O535" s="85"/>
      <c r="P535" s="85"/>
      <c r="Q535" s="85"/>
      <c r="R535" s="85"/>
      <c r="S535" s="85"/>
      <c r="T535" s="86"/>
      <c r="U535" s="39"/>
      <c r="V535" s="39"/>
      <c r="W535" s="39"/>
      <c r="X535" s="39"/>
      <c r="Y535" s="39"/>
      <c r="Z535" s="39"/>
      <c r="AA535" s="39"/>
      <c r="AB535" s="39"/>
      <c r="AC535" s="39"/>
      <c r="AD535" s="39"/>
      <c r="AE535" s="39"/>
      <c r="AT535" s="18" t="s">
        <v>145</v>
      </c>
      <c r="AU535" s="18" t="s">
        <v>85</v>
      </c>
    </row>
    <row r="536" s="13" customFormat="1">
      <c r="A536" s="13"/>
      <c r="B536" s="224"/>
      <c r="C536" s="225"/>
      <c r="D536" s="219" t="s">
        <v>147</v>
      </c>
      <c r="E536" s="226" t="s">
        <v>19</v>
      </c>
      <c r="F536" s="227" t="s">
        <v>1048</v>
      </c>
      <c r="G536" s="225"/>
      <c r="H536" s="226" t="s">
        <v>19</v>
      </c>
      <c r="I536" s="228"/>
      <c r="J536" s="225"/>
      <c r="K536" s="225"/>
      <c r="L536" s="229"/>
      <c r="M536" s="230"/>
      <c r="N536" s="231"/>
      <c r="O536" s="231"/>
      <c r="P536" s="231"/>
      <c r="Q536" s="231"/>
      <c r="R536" s="231"/>
      <c r="S536" s="231"/>
      <c r="T536" s="232"/>
      <c r="U536" s="13"/>
      <c r="V536" s="13"/>
      <c r="W536" s="13"/>
      <c r="X536" s="13"/>
      <c r="Y536" s="13"/>
      <c r="Z536" s="13"/>
      <c r="AA536" s="13"/>
      <c r="AB536" s="13"/>
      <c r="AC536" s="13"/>
      <c r="AD536" s="13"/>
      <c r="AE536" s="13"/>
      <c r="AT536" s="233" t="s">
        <v>147</v>
      </c>
      <c r="AU536" s="233" t="s">
        <v>85</v>
      </c>
      <c r="AV536" s="13" t="s">
        <v>83</v>
      </c>
      <c r="AW536" s="13" t="s">
        <v>37</v>
      </c>
      <c r="AX536" s="13" t="s">
        <v>75</v>
      </c>
      <c r="AY536" s="233" t="s">
        <v>135</v>
      </c>
    </row>
    <row r="537" s="14" customFormat="1">
      <c r="A537" s="14"/>
      <c r="B537" s="234"/>
      <c r="C537" s="235"/>
      <c r="D537" s="219" t="s">
        <v>147</v>
      </c>
      <c r="E537" s="236" t="s">
        <v>19</v>
      </c>
      <c r="F537" s="237" t="s">
        <v>1049</v>
      </c>
      <c r="G537" s="235"/>
      <c r="H537" s="238">
        <v>21.456</v>
      </c>
      <c r="I537" s="239"/>
      <c r="J537" s="235"/>
      <c r="K537" s="235"/>
      <c r="L537" s="240"/>
      <c r="M537" s="241"/>
      <c r="N537" s="242"/>
      <c r="O537" s="242"/>
      <c r="P537" s="242"/>
      <c r="Q537" s="242"/>
      <c r="R537" s="242"/>
      <c r="S537" s="242"/>
      <c r="T537" s="243"/>
      <c r="U537" s="14"/>
      <c r="V537" s="14"/>
      <c r="W537" s="14"/>
      <c r="X537" s="14"/>
      <c r="Y537" s="14"/>
      <c r="Z537" s="14"/>
      <c r="AA537" s="14"/>
      <c r="AB537" s="14"/>
      <c r="AC537" s="14"/>
      <c r="AD537" s="14"/>
      <c r="AE537" s="14"/>
      <c r="AT537" s="244" t="s">
        <v>147</v>
      </c>
      <c r="AU537" s="244" t="s">
        <v>85</v>
      </c>
      <c r="AV537" s="14" t="s">
        <v>85</v>
      </c>
      <c r="AW537" s="14" t="s">
        <v>37</v>
      </c>
      <c r="AX537" s="14" t="s">
        <v>83</v>
      </c>
      <c r="AY537" s="244" t="s">
        <v>135</v>
      </c>
    </row>
    <row r="538" s="2" customFormat="1" ht="14.4" customHeight="1">
      <c r="A538" s="39"/>
      <c r="B538" s="40"/>
      <c r="C538" s="259" t="s">
        <v>1050</v>
      </c>
      <c r="D538" s="259" t="s">
        <v>439</v>
      </c>
      <c r="E538" s="260" t="s">
        <v>1051</v>
      </c>
      <c r="F538" s="261" t="s">
        <v>1052</v>
      </c>
      <c r="G538" s="262" t="s">
        <v>141</v>
      </c>
      <c r="H538" s="263">
        <v>21.456</v>
      </c>
      <c r="I538" s="264"/>
      <c r="J538" s="265">
        <f>ROUND(I538*H538,2)</f>
        <v>0</v>
      </c>
      <c r="K538" s="261" t="s">
        <v>19</v>
      </c>
      <c r="L538" s="266"/>
      <c r="M538" s="267" t="s">
        <v>19</v>
      </c>
      <c r="N538" s="268" t="s">
        <v>46</v>
      </c>
      <c r="O538" s="85"/>
      <c r="P538" s="215">
        <f>O538*H538</f>
        <v>0</v>
      </c>
      <c r="Q538" s="215">
        <v>0</v>
      </c>
      <c r="R538" s="215">
        <f>Q538*H538</f>
        <v>0</v>
      </c>
      <c r="S538" s="215">
        <v>0</v>
      </c>
      <c r="T538" s="216">
        <f>S538*H538</f>
        <v>0</v>
      </c>
      <c r="U538" s="39"/>
      <c r="V538" s="39"/>
      <c r="W538" s="39"/>
      <c r="X538" s="39"/>
      <c r="Y538" s="39"/>
      <c r="Z538" s="39"/>
      <c r="AA538" s="39"/>
      <c r="AB538" s="39"/>
      <c r="AC538" s="39"/>
      <c r="AD538" s="39"/>
      <c r="AE538" s="39"/>
      <c r="AR538" s="217" t="s">
        <v>349</v>
      </c>
      <c r="AT538" s="217" t="s">
        <v>439</v>
      </c>
      <c r="AU538" s="217" t="s">
        <v>85</v>
      </c>
      <c r="AY538" s="18" t="s">
        <v>135</v>
      </c>
      <c r="BE538" s="218">
        <f>IF(N538="základní",J538,0)</f>
        <v>0</v>
      </c>
      <c r="BF538" s="218">
        <f>IF(N538="snížená",J538,0)</f>
        <v>0</v>
      </c>
      <c r="BG538" s="218">
        <f>IF(N538="zákl. přenesená",J538,0)</f>
        <v>0</v>
      </c>
      <c r="BH538" s="218">
        <f>IF(N538="sníž. přenesená",J538,0)</f>
        <v>0</v>
      </c>
      <c r="BI538" s="218">
        <f>IF(N538="nulová",J538,0)</f>
        <v>0</v>
      </c>
      <c r="BJ538" s="18" t="s">
        <v>83</v>
      </c>
      <c r="BK538" s="218">
        <f>ROUND(I538*H538,2)</f>
        <v>0</v>
      </c>
      <c r="BL538" s="18" t="s">
        <v>251</v>
      </c>
      <c r="BM538" s="217" t="s">
        <v>1053</v>
      </c>
    </row>
    <row r="539" s="2" customFormat="1" ht="24.15" customHeight="1">
      <c r="A539" s="39"/>
      <c r="B539" s="40"/>
      <c r="C539" s="206" t="s">
        <v>1054</v>
      </c>
      <c r="D539" s="206" t="s">
        <v>138</v>
      </c>
      <c r="E539" s="207" t="s">
        <v>1055</v>
      </c>
      <c r="F539" s="208" t="s">
        <v>1056</v>
      </c>
      <c r="G539" s="209" t="s">
        <v>100</v>
      </c>
      <c r="H539" s="210">
        <v>0.11600000000000001</v>
      </c>
      <c r="I539" s="211"/>
      <c r="J539" s="212">
        <f>ROUND(I539*H539,2)</f>
        <v>0</v>
      </c>
      <c r="K539" s="208" t="s">
        <v>142</v>
      </c>
      <c r="L539" s="45"/>
      <c r="M539" s="213" t="s">
        <v>19</v>
      </c>
      <c r="N539" s="214" t="s">
        <v>46</v>
      </c>
      <c r="O539" s="85"/>
      <c r="P539" s="215">
        <f>O539*H539</f>
        <v>0</v>
      </c>
      <c r="Q539" s="215">
        <v>0</v>
      </c>
      <c r="R539" s="215">
        <f>Q539*H539</f>
        <v>0</v>
      </c>
      <c r="S539" s="215">
        <v>0</v>
      </c>
      <c r="T539" s="216">
        <f>S539*H539</f>
        <v>0</v>
      </c>
      <c r="U539" s="39"/>
      <c r="V539" s="39"/>
      <c r="W539" s="39"/>
      <c r="X539" s="39"/>
      <c r="Y539" s="39"/>
      <c r="Z539" s="39"/>
      <c r="AA539" s="39"/>
      <c r="AB539" s="39"/>
      <c r="AC539" s="39"/>
      <c r="AD539" s="39"/>
      <c r="AE539" s="39"/>
      <c r="AR539" s="217" t="s">
        <v>251</v>
      </c>
      <c r="AT539" s="217" t="s">
        <v>138</v>
      </c>
      <c r="AU539" s="217" t="s">
        <v>85</v>
      </c>
      <c r="AY539" s="18" t="s">
        <v>135</v>
      </c>
      <c r="BE539" s="218">
        <f>IF(N539="základní",J539,0)</f>
        <v>0</v>
      </c>
      <c r="BF539" s="218">
        <f>IF(N539="snížená",J539,0)</f>
        <v>0</v>
      </c>
      <c r="BG539" s="218">
        <f>IF(N539="zákl. přenesená",J539,0)</f>
        <v>0</v>
      </c>
      <c r="BH539" s="218">
        <f>IF(N539="sníž. přenesená",J539,0)</f>
        <v>0</v>
      </c>
      <c r="BI539" s="218">
        <f>IF(N539="nulová",J539,0)</f>
        <v>0</v>
      </c>
      <c r="BJ539" s="18" t="s">
        <v>83</v>
      </c>
      <c r="BK539" s="218">
        <f>ROUND(I539*H539,2)</f>
        <v>0</v>
      </c>
      <c r="BL539" s="18" t="s">
        <v>251</v>
      </c>
      <c r="BM539" s="217" t="s">
        <v>1057</v>
      </c>
    </row>
    <row r="540" s="2" customFormat="1">
      <c r="A540" s="39"/>
      <c r="B540" s="40"/>
      <c r="C540" s="41"/>
      <c r="D540" s="219" t="s">
        <v>145</v>
      </c>
      <c r="E540" s="41"/>
      <c r="F540" s="220" t="s">
        <v>852</v>
      </c>
      <c r="G540" s="41"/>
      <c r="H540" s="41"/>
      <c r="I540" s="221"/>
      <c r="J540" s="41"/>
      <c r="K540" s="41"/>
      <c r="L540" s="45"/>
      <c r="M540" s="222"/>
      <c r="N540" s="223"/>
      <c r="O540" s="85"/>
      <c r="P540" s="85"/>
      <c r="Q540" s="85"/>
      <c r="R540" s="85"/>
      <c r="S540" s="85"/>
      <c r="T540" s="86"/>
      <c r="U540" s="39"/>
      <c r="V540" s="39"/>
      <c r="W540" s="39"/>
      <c r="X540" s="39"/>
      <c r="Y540" s="39"/>
      <c r="Z540" s="39"/>
      <c r="AA540" s="39"/>
      <c r="AB540" s="39"/>
      <c r="AC540" s="39"/>
      <c r="AD540" s="39"/>
      <c r="AE540" s="39"/>
      <c r="AT540" s="18" t="s">
        <v>145</v>
      </c>
      <c r="AU540" s="18" t="s">
        <v>85</v>
      </c>
    </row>
    <row r="541" s="12" customFormat="1" ht="22.8" customHeight="1">
      <c r="A541" s="12"/>
      <c r="B541" s="190"/>
      <c r="C541" s="191"/>
      <c r="D541" s="192" t="s">
        <v>74</v>
      </c>
      <c r="E541" s="204" t="s">
        <v>1058</v>
      </c>
      <c r="F541" s="204" t="s">
        <v>1059</v>
      </c>
      <c r="G541" s="191"/>
      <c r="H541" s="191"/>
      <c r="I541" s="194"/>
      <c r="J541" s="205">
        <f>BK541</f>
        <v>0</v>
      </c>
      <c r="K541" s="191"/>
      <c r="L541" s="196"/>
      <c r="M541" s="197"/>
      <c r="N541" s="198"/>
      <c r="O541" s="198"/>
      <c r="P541" s="199">
        <f>SUM(P542:P547)</f>
        <v>0</v>
      </c>
      <c r="Q541" s="198"/>
      <c r="R541" s="199">
        <f>SUM(R542:R547)</f>
        <v>0.0040000000000000001</v>
      </c>
      <c r="S541" s="198"/>
      <c r="T541" s="200">
        <f>SUM(T542:T547)</f>
        <v>0</v>
      </c>
      <c r="U541" s="12"/>
      <c r="V541" s="12"/>
      <c r="W541" s="12"/>
      <c r="X541" s="12"/>
      <c r="Y541" s="12"/>
      <c r="Z541" s="12"/>
      <c r="AA541" s="12"/>
      <c r="AB541" s="12"/>
      <c r="AC541" s="12"/>
      <c r="AD541" s="12"/>
      <c r="AE541" s="12"/>
      <c r="AR541" s="201" t="s">
        <v>85</v>
      </c>
      <c r="AT541" s="202" t="s">
        <v>74</v>
      </c>
      <c r="AU541" s="202" t="s">
        <v>83</v>
      </c>
      <c r="AY541" s="201" t="s">
        <v>135</v>
      </c>
      <c r="BK541" s="203">
        <f>SUM(BK542:BK547)</f>
        <v>0</v>
      </c>
    </row>
    <row r="542" s="2" customFormat="1" ht="14.4" customHeight="1">
      <c r="A542" s="39"/>
      <c r="B542" s="40"/>
      <c r="C542" s="206" t="s">
        <v>1060</v>
      </c>
      <c r="D542" s="206" t="s">
        <v>138</v>
      </c>
      <c r="E542" s="207" t="s">
        <v>1061</v>
      </c>
      <c r="F542" s="208" t="s">
        <v>1062</v>
      </c>
      <c r="G542" s="209" t="s">
        <v>141</v>
      </c>
      <c r="H542" s="210">
        <v>20</v>
      </c>
      <c r="I542" s="211"/>
      <c r="J542" s="212">
        <f>ROUND(I542*H542,2)</f>
        <v>0</v>
      </c>
      <c r="K542" s="208" t="s">
        <v>142</v>
      </c>
      <c r="L542" s="45"/>
      <c r="M542" s="213" t="s">
        <v>19</v>
      </c>
      <c r="N542" s="214" t="s">
        <v>46</v>
      </c>
      <c r="O542" s="85"/>
      <c r="P542" s="215">
        <f>O542*H542</f>
        <v>0</v>
      </c>
      <c r="Q542" s="215">
        <v>0</v>
      </c>
      <c r="R542" s="215">
        <f>Q542*H542</f>
        <v>0</v>
      </c>
      <c r="S542" s="215">
        <v>0</v>
      </c>
      <c r="T542" s="216">
        <f>S542*H542</f>
        <v>0</v>
      </c>
      <c r="U542" s="39"/>
      <c r="V542" s="39"/>
      <c r="W542" s="39"/>
      <c r="X542" s="39"/>
      <c r="Y542" s="39"/>
      <c r="Z542" s="39"/>
      <c r="AA542" s="39"/>
      <c r="AB542" s="39"/>
      <c r="AC542" s="39"/>
      <c r="AD542" s="39"/>
      <c r="AE542" s="39"/>
      <c r="AR542" s="217" t="s">
        <v>251</v>
      </c>
      <c r="AT542" s="217" t="s">
        <v>138</v>
      </c>
      <c r="AU542" s="217" t="s">
        <v>85</v>
      </c>
      <c r="AY542" s="18" t="s">
        <v>135</v>
      </c>
      <c r="BE542" s="218">
        <f>IF(N542="základní",J542,0)</f>
        <v>0</v>
      </c>
      <c r="BF542" s="218">
        <f>IF(N542="snížená",J542,0)</f>
        <v>0</v>
      </c>
      <c r="BG542" s="218">
        <f>IF(N542="zákl. přenesená",J542,0)</f>
        <v>0</v>
      </c>
      <c r="BH542" s="218">
        <f>IF(N542="sníž. přenesená",J542,0)</f>
        <v>0</v>
      </c>
      <c r="BI542" s="218">
        <f>IF(N542="nulová",J542,0)</f>
        <v>0</v>
      </c>
      <c r="BJ542" s="18" t="s">
        <v>83</v>
      </c>
      <c r="BK542" s="218">
        <f>ROUND(I542*H542,2)</f>
        <v>0</v>
      </c>
      <c r="BL542" s="18" t="s">
        <v>251</v>
      </c>
      <c r="BM542" s="217" t="s">
        <v>1063</v>
      </c>
    </row>
    <row r="543" s="13" customFormat="1">
      <c r="A543" s="13"/>
      <c r="B543" s="224"/>
      <c r="C543" s="225"/>
      <c r="D543" s="219" t="s">
        <v>147</v>
      </c>
      <c r="E543" s="226" t="s">
        <v>19</v>
      </c>
      <c r="F543" s="227" t="s">
        <v>1064</v>
      </c>
      <c r="G543" s="225"/>
      <c r="H543" s="226" t="s">
        <v>19</v>
      </c>
      <c r="I543" s="228"/>
      <c r="J543" s="225"/>
      <c r="K543" s="225"/>
      <c r="L543" s="229"/>
      <c r="M543" s="230"/>
      <c r="N543" s="231"/>
      <c r="O543" s="231"/>
      <c r="P543" s="231"/>
      <c r="Q543" s="231"/>
      <c r="R543" s="231"/>
      <c r="S543" s="231"/>
      <c r="T543" s="232"/>
      <c r="U543" s="13"/>
      <c r="V543" s="13"/>
      <c r="W543" s="13"/>
      <c r="X543" s="13"/>
      <c r="Y543" s="13"/>
      <c r="Z543" s="13"/>
      <c r="AA543" s="13"/>
      <c r="AB543" s="13"/>
      <c r="AC543" s="13"/>
      <c r="AD543" s="13"/>
      <c r="AE543" s="13"/>
      <c r="AT543" s="233" t="s">
        <v>147</v>
      </c>
      <c r="AU543" s="233" t="s">
        <v>85</v>
      </c>
      <c r="AV543" s="13" t="s">
        <v>83</v>
      </c>
      <c r="AW543" s="13" t="s">
        <v>37</v>
      </c>
      <c r="AX543" s="13" t="s">
        <v>75</v>
      </c>
      <c r="AY543" s="233" t="s">
        <v>135</v>
      </c>
    </row>
    <row r="544" s="14" customFormat="1">
      <c r="A544" s="14"/>
      <c r="B544" s="234"/>
      <c r="C544" s="235"/>
      <c r="D544" s="219" t="s">
        <v>147</v>
      </c>
      <c r="E544" s="236" t="s">
        <v>19</v>
      </c>
      <c r="F544" s="237" t="s">
        <v>274</v>
      </c>
      <c r="G544" s="235"/>
      <c r="H544" s="238">
        <v>20</v>
      </c>
      <c r="I544" s="239"/>
      <c r="J544" s="235"/>
      <c r="K544" s="235"/>
      <c r="L544" s="240"/>
      <c r="M544" s="241"/>
      <c r="N544" s="242"/>
      <c r="O544" s="242"/>
      <c r="P544" s="242"/>
      <c r="Q544" s="242"/>
      <c r="R544" s="242"/>
      <c r="S544" s="242"/>
      <c r="T544" s="243"/>
      <c r="U544" s="14"/>
      <c r="V544" s="14"/>
      <c r="W544" s="14"/>
      <c r="X544" s="14"/>
      <c r="Y544" s="14"/>
      <c r="Z544" s="14"/>
      <c r="AA544" s="14"/>
      <c r="AB544" s="14"/>
      <c r="AC544" s="14"/>
      <c r="AD544" s="14"/>
      <c r="AE544" s="14"/>
      <c r="AT544" s="244" t="s">
        <v>147</v>
      </c>
      <c r="AU544" s="244" t="s">
        <v>85</v>
      </c>
      <c r="AV544" s="14" t="s">
        <v>85</v>
      </c>
      <c r="AW544" s="14" t="s">
        <v>37</v>
      </c>
      <c r="AX544" s="14" t="s">
        <v>83</v>
      </c>
      <c r="AY544" s="244" t="s">
        <v>135</v>
      </c>
    </row>
    <row r="545" s="2" customFormat="1" ht="14.4" customHeight="1">
      <c r="A545" s="39"/>
      <c r="B545" s="40"/>
      <c r="C545" s="259" t="s">
        <v>1065</v>
      </c>
      <c r="D545" s="259" t="s">
        <v>439</v>
      </c>
      <c r="E545" s="260" t="s">
        <v>1066</v>
      </c>
      <c r="F545" s="261" t="s">
        <v>1067</v>
      </c>
      <c r="G545" s="262" t="s">
        <v>881</v>
      </c>
      <c r="H545" s="263">
        <v>4</v>
      </c>
      <c r="I545" s="264"/>
      <c r="J545" s="265">
        <f>ROUND(I545*H545,2)</f>
        <v>0</v>
      </c>
      <c r="K545" s="261" t="s">
        <v>142</v>
      </c>
      <c r="L545" s="266"/>
      <c r="M545" s="267" t="s">
        <v>19</v>
      </c>
      <c r="N545" s="268" t="s">
        <v>46</v>
      </c>
      <c r="O545" s="85"/>
      <c r="P545" s="215">
        <f>O545*H545</f>
        <v>0</v>
      </c>
      <c r="Q545" s="215">
        <v>0.001</v>
      </c>
      <c r="R545" s="215">
        <f>Q545*H545</f>
        <v>0.0040000000000000001</v>
      </c>
      <c r="S545" s="215">
        <v>0</v>
      </c>
      <c r="T545" s="216">
        <f>S545*H545</f>
        <v>0</v>
      </c>
      <c r="U545" s="39"/>
      <c r="V545" s="39"/>
      <c r="W545" s="39"/>
      <c r="X545" s="39"/>
      <c r="Y545" s="39"/>
      <c r="Z545" s="39"/>
      <c r="AA545" s="39"/>
      <c r="AB545" s="39"/>
      <c r="AC545" s="39"/>
      <c r="AD545" s="39"/>
      <c r="AE545" s="39"/>
      <c r="AR545" s="217" t="s">
        <v>349</v>
      </c>
      <c r="AT545" s="217" t="s">
        <v>439</v>
      </c>
      <c r="AU545" s="217" t="s">
        <v>85</v>
      </c>
      <c r="AY545" s="18" t="s">
        <v>135</v>
      </c>
      <c r="BE545" s="218">
        <f>IF(N545="základní",J545,0)</f>
        <v>0</v>
      </c>
      <c r="BF545" s="218">
        <f>IF(N545="snížená",J545,0)</f>
        <v>0</v>
      </c>
      <c r="BG545" s="218">
        <f>IF(N545="zákl. přenesená",J545,0)</f>
        <v>0</v>
      </c>
      <c r="BH545" s="218">
        <f>IF(N545="sníž. přenesená",J545,0)</f>
        <v>0</v>
      </c>
      <c r="BI545" s="218">
        <f>IF(N545="nulová",J545,0)</f>
        <v>0</v>
      </c>
      <c r="BJ545" s="18" t="s">
        <v>83</v>
      </c>
      <c r="BK545" s="218">
        <f>ROUND(I545*H545,2)</f>
        <v>0</v>
      </c>
      <c r="BL545" s="18" t="s">
        <v>251</v>
      </c>
      <c r="BM545" s="217" t="s">
        <v>1068</v>
      </c>
    </row>
    <row r="546" s="13" customFormat="1">
      <c r="A546" s="13"/>
      <c r="B546" s="224"/>
      <c r="C546" s="225"/>
      <c r="D546" s="219" t="s">
        <v>147</v>
      </c>
      <c r="E546" s="226" t="s">
        <v>19</v>
      </c>
      <c r="F546" s="227" t="s">
        <v>1069</v>
      </c>
      <c r="G546" s="225"/>
      <c r="H546" s="226" t="s">
        <v>19</v>
      </c>
      <c r="I546" s="228"/>
      <c r="J546" s="225"/>
      <c r="K546" s="225"/>
      <c r="L546" s="229"/>
      <c r="M546" s="230"/>
      <c r="N546" s="231"/>
      <c r="O546" s="231"/>
      <c r="P546" s="231"/>
      <c r="Q546" s="231"/>
      <c r="R546" s="231"/>
      <c r="S546" s="231"/>
      <c r="T546" s="232"/>
      <c r="U546" s="13"/>
      <c r="V546" s="13"/>
      <c r="W546" s="13"/>
      <c r="X546" s="13"/>
      <c r="Y546" s="13"/>
      <c r="Z546" s="13"/>
      <c r="AA546" s="13"/>
      <c r="AB546" s="13"/>
      <c r="AC546" s="13"/>
      <c r="AD546" s="13"/>
      <c r="AE546" s="13"/>
      <c r="AT546" s="233" t="s">
        <v>147</v>
      </c>
      <c r="AU546" s="233" t="s">
        <v>85</v>
      </c>
      <c r="AV546" s="13" t="s">
        <v>83</v>
      </c>
      <c r="AW546" s="13" t="s">
        <v>37</v>
      </c>
      <c r="AX546" s="13" t="s">
        <v>75</v>
      </c>
      <c r="AY546" s="233" t="s">
        <v>135</v>
      </c>
    </row>
    <row r="547" s="14" customFormat="1">
      <c r="A547" s="14"/>
      <c r="B547" s="234"/>
      <c r="C547" s="235"/>
      <c r="D547" s="219" t="s">
        <v>147</v>
      </c>
      <c r="E547" s="236" t="s">
        <v>19</v>
      </c>
      <c r="F547" s="237" t="s">
        <v>1070</v>
      </c>
      <c r="G547" s="235"/>
      <c r="H547" s="238">
        <v>4</v>
      </c>
      <c r="I547" s="239"/>
      <c r="J547" s="235"/>
      <c r="K547" s="235"/>
      <c r="L547" s="240"/>
      <c r="M547" s="269"/>
      <c r="N547" s="270"/>
      <c r="O547" s="270"/>
      <c r="P547" s="270"/>
      <c r="Q547" s="270"/>
      <c r="R547" s="270"/>
      <c r="S547" s="270"/>
      <c r="T547" s="271"/>
      <c r="U547" s="14"/>
      <c r="V547" s="14"/>
      <c r="W547" s="14"/>
      <c r="X547" s="14"/>
      <c r="Y547" s="14"/>
      <c r="Z547" s="14"/>
      <c r="AA547" s="14"/>
      <c r="AB547" s="14"/>
      <c r="AC547" s="14"/>
      <c r="AD547" s="14"/>
      <c r="AE547" s="14"/>
      <c r="AT547" s="244" t="s">
        <v>147</v>
      </c>
      <c r="AU547" s="244" t="s">
        <v>85</v>
      </c>
      <c r="AV547" s="14" t="s">
        <v>85</v>
      </c>
      <c r="AW547" s="14" t="s">
        <v>37</v>
      </c>
      <c r="AX547" s="14" t="s">
        <v>83</v>
      </c>
      <c r="AY547" s="244" t="s">
        <v>135</v>
      </c>
    </row>
    <row r="548" s="2" customFormat="1" ht="6.96" customHeight="1">
      <c r="A548" s="39"/>
      <c r="B548" s="60"/>
      <c r="C548" s="61"/>
      <c r="D548" s="61"/>
      <c r="E548" s="61"/>
      <c r="F548" s="61"/>
      <c r="G548" s="61"/>
      <c r="H548" s="61"/>
      <c r="I548" s="61"/>
      <c r="J548" s="61"/>
      <c r="K548" s="61"/>
      <c r="L548" s="45"/>
      <c r="M548" s="39"/>
      <c r="O548" s="39"/>
      <c r="P548" s="39"/>
      <c r="Q548" s="39"/>
      <c r="R548" s="39"/>
      <c r="S548" s="39"/>
      <c r="T548" s="39"/>
      <c r="U548" s="39"/>
      <c r="V548" s="39"/>
      <c r="W548" s="39"/>
      <c r="X548" s="39"/>
      <c r="Y548" s="39"/>
      <c r="Z548" s="39"/>
      <c r="AA548" s="39"/>
      <c r="AB548" s="39"/>
      <c r="AC548" s="39"/>
      <c r="AD548" s="39"/>
      <c r="AE548" s="39"/>
    </row>
  </sheetData>
  <sheetProtection sheet="1" autoFilter="0" formatColumns="0" formatRows="0" objects="1" scenarios="1" spinCount="100000" saltValue="oBp/JcEFhKhgtja8zpQ4bAyXaJ6KSDRJEPMFUK+8MtMvQjDa4lgvcWpRMahbnT8urqibgXpHE77+8q1Y407Q3w==" hashValue="LkMg1d73Af9y2U/hMu+dIa2R/V9xyYt2Hyyj8loMqavCwUIxgHF66Z3Vc209B9eK5sdCFZ4JBoX/OITlPMAtQw==" algorithmName="SHA-512" password="CC35"/>
  <autoFilter ref="C97:K547"/>
  <mergeCells count="9">
    <mergeCell ref="E7:H7"/>
    <mergeCell ref="E9:H9"/>
    <mergeCell ref="E18:H18"/>
    <mergeCell ref="E27:H27"/>
    <mergeCell ref="E48:H48"/>
    <mergeCell ref="E50:H50"/>
    <mergeCell ref="E88:H88"/>
    <mergeCell ref="E90:H9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91</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1071</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03 - Klimatizace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1072</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1073</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03 - Klimatizace</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1074</v>
      </c>
      <c r="F82" s="193" t="s">
        <v>1075</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1076</v>
      </c>
      <c r="F83" s="204" t="s">
        <v>1077</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24.15" customHeight="1">
      <c r="A84" s="39"/>
      <c r="B84" s="40"/>
      <c r="C84" s="206" t="s">
        <v>83</v>
      </c>
      <c r="D84" s="206" t="s">
        <v>138</v>
      </c>
      <c r="E84" s="207" t="s">
        <v>80</v>
      </c>
      <c r="F84" s="208" t="s">
        <v>1078</v>
      </c>
      <c r="G84" s="209" t="s">
        <v>1079</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1080</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1080</v>
      </c>
      <c r="BM84" s="217" t="s">
        <v>1081</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NoTeRWK7s8yrpCxwTOP5NXRWacfOgNHj6l5gyoHa/R7h/47pdpTvAmYKBO8/vi0+9OYJY9G59O/N8cqcwndoPA==" hashValue="uJkpJj3B2Z4CL9LM9Qn3Ljh/SL8vzbdNosoy8WdGT5Ih9ga4LLHNG4PBboVtVRvdnkELXlGznA1vRQFWtS9L+g=="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94</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1082</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04 - Zdravotechnika</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1072</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1073</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04 - Zdravotechnika</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1074</v>
      </c>
      <c r="F82" s="193" t="s">
        <v>1075</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1076</v>
      </c>
      <c r="F83" s="204" t="s">
        <v>1077</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24.15" customHeight="1">
      <c r="A84" s="39"/>
      <c r="B84" s="40"/>
      <c r="C84" s="206" t="s">
        <v>83</v>
      </c>
      <c r="D84" s="206" t="s">
        <v>138</v>
      </c>
      <c r="E84" s="207" t="s">
        <v>80</v>
      </c>
      <c r="F84" s="208" t="s">
        <v>1083</v>
      </c>
      <c r="G84" s="209" t="s">
        <v>1079</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1080</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1080</v>
      </c>
      <c r="BM84" s="217" t="s">
        <v>1084</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b+8rWDlTXBexbA6FMCYY9PYTcD/wqTbk+Jr2Q5gxtHnedeXwgU7Q2pvYUEN8M7FRBELAYhkjN0f+LvtalXQJbw==" hashValue="jCw4GOf+B0LvB1a9ELddkb4L27NM2tLvuMnHPZXqevhMFuNGEmw6OTJNMIVw7bz5L+XQUTbFZ3Xr41KW029sww=="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97</v>
      </c>
    </row>
    <row r="3" s="1" customFormat="1" ht="6.96" customHeight="1">
      <c r="B3" s="130"/>
      <c r="C3" s="131"/>
      <c r="D3" s="131"/>
      <c r="E3" s="131"/>
      <c r="F3" s="131"/>
      <c r="G3" s="131"/>
      <c r="H3" s="131"/>
      <c r="I3" s="131"/>
      <c r="J3" s="131"/>
      <c r="K3" s="131"/>
      <c r="L3" s="21"/>
      <c r="AT3" s="18" t="s">
        <v>85</v>
      </c>
    </row>
    <row r="4" s="1" customFormat="1" ht="24.96" customHeight="1">
      <c r="B4" s="21"/>
      <c r="D4" s="132" t="s">
        <v>103</v>
      </c>
      <c r="L4" s="21"/>
      <c r="M4" s="133" t="s">
        <v>10</v>
      </c>
      <c r="AT4" s="18" t="s">
        <v>4</v>
      </c>
    </row>
    <row r="5" s="1" customFormat="1" ht="6.96" customHeight="1">
      <c r="B5" s="21"/>
      <c r="L5" s="21"/>
    </row>
    <row r="6" s="1" customFormat="1" ht="12" customHeight="1">
      <c r="B6" s="21"/>
      <c r="D6" s="134" t="s">
        <v>16</v>
      </c>
      <c r="L6" s="21"/>
    </row>
    <row r="7" s="1" customFormat="1" ht="23.25" customHeight="1">
      <c r="B7" s="21"/>
      <c r="E7" s="135" t="str">
        <f>'Rekapitulace stavby'!K6</f>
        <v>Stavební úpravy objektu na p.č. 3304/11 k.ú Moravská Ostrava - Vybudování dispečinku včetně změn dispozice kanceláří</v>
      </c>
      <c r="F7" s="134"/>
      <c r="G7" s="134"/>
      <c r="H7" s="134"/>
      <c r="L7" s="21"/>
    </row>
    <row r="8" s="2" customFormat="1" ht="12" customHeight="1">
      <c r="A8" s="39"/>
      <c r="B8" s="45"/>
      <c r="C8" s="39"/>
      <c r="D8" s="134" t="s">
        <v>104</v>
      </c>
      <c r="E8" s="39"/>
      <c r="F8" s="39"/>
      <c r="G8" s="39"/>
      <c r="H8" s="39"/>
      <c r="I8" s="39"/>
      <c r="J8" s="39"/>
      <c r="K8" s="39"/>
      <c r="L8" s="136"/>
      <c r="S8" s="39"/>
      <c r="T8" s="39"/>
      <c r="U8" s="39"/>
      <c r="V8" s="39"/>
      <c r="W8" s="39"/>
      <c r="X8" s="39"/>
      <c r="Y8" s="39"/>
      <c r="Z8" s="39"/>
      <c r="AA8" s="39"/>
      <c r="AB8" s="39"/>
      <c r="AC8" s="39"/>
      <c r="AD8" s="39"/>
      <c r="AE8" s="39"/>
    </row>
    <row r="9" s="2" customFormat="1" ht="16.5" customHeight="1">
      <c r="A9" s="39"/>
      <c r="B9" s="45"/>
      <c r="C9" s="39"/>
      <c r="D9" s="39"/>
      <c r="E9" s="137" t="s">
        <v>1085</v>
      </c>
      <c r="F9" s="39"/>
      <c r="G9" s="39"/>
      <c r="H9" s="39"/>
      <c r="I9" s="39"/>
      <c r="J9" s="39"/>
      <c r="K9" s="39"/>
      <c r="L9" s="136"/>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6"/>
      <c r="S10" s="39"/>
      <c r="T10" s="39"/>
      <c r="U10" s="39"/>
      <c r="V10" s="39"/>
      <c r="W10" s="39"/>
      <c r="X10" s="39"/>
      <c r="Y10" s="39"/>
      <c r="Z10" s="39"/>
      <c r="AA10" s="39"/>
      <c r="AB10" s="39"/>
      <c r="AC10" s="39"/>
      <c r="AD10" s="39"/>
      <c r="AE10" s="39"/>
    </row>
    <row r="11" s="2" customFormat="1" ht="12" customHeight="1">
      <c r="A11" s="39"/>
      <c r="B11" s="45"/>
      <c r="C11" s="39"/>
      <c r="D11" s="134" t="s">
        <v>18</v>
      </c>
      <c r="E11" s="39"/>
      <c r="F11" s="138" t="s">
        <v>19</v>
      </c>
      <c r="G11" s="39"/>
      <c r="H11" s="39"/>
      <c r="I11" s="134" t="s">
        <v>20</v>
      </c>
      <c r="J11" s="138" t="s">
        <v>19</v>
      </c>
      <c r="K11" s="39"/>
      <c r="L11" s="136"/>
      <c r="S11" s="39"/>
      <c r="T11" s="39"/>
      <c r="U11" s="39"/>
      <c r="V11" s="39"/>
      <c r="W11" s="39"/>
      <c r="X11" s="39"/>
      <c r="Y11" s="39"/>
      <c r="Z11" s="39"/>
      <c r="AA11" s="39"/>
      <c r="AB11" s="39"/>
      <c r="AC11" s="39"/>
      <c r="AD11" s="39"/>
      <c r="AE11" s="39"/>
    </row>
    <row r="12" s="2" customFormat="1" ht="12" customHeight="1">
      <c r="A12" s="39"/>
      <c r="B12" s="45"/>
      <c r="C12" s="39"/>
      <c r="D12" s="134" t="s">
        <v>21</v>
      </c>
      <c r="E12" s="39"/>
      <c r="F12" s="138" t="s">
        <v>22</v>
      </c>
      <c r="G12" s="39"/>
      <c r="H12" s="39"/>
      <c r="I12" s="134" t="s">
        <v>23</v>
      </c>
      <c r="J12" s="139" t="str">
        <f>'Rekapitulace stavby'!AN8</f>
        <v>3. 7. 2020</v>
      </c>
      <c r="K12" s="39"/>
      <c r="L12" s="136"/>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6"/>
      <c r="S13" s="39"/>
      <c r="T13" s="39"/>
      <c r="U13" s="39"/>
      <c r="V13" s="39"/>
      <c r="W13" s="39"/>
      <c r="X13" s="39"/>
      <c r="Y13" s="39"/>
      <c r="Z13" s="39"/>
      <c r="AA13" s="39"/>
      <c r="AB13" s="39"/>
      <c r="AC13" s="39"/>
      <c r="AD13" s="39"/>
      <c r="AE13" s="39"/>
    </row>
    <row r="14" s="2" customFormat="1" ht="12" customHeight="1">
      <c r="A14" s="39"/>
      <c r="B14" s="45"/>
      <c r="C14" s="39"/>
      <c r="D14" s="134" t="s">
        <v>25</v>
      </c>
      <c r="E14" s="39"/>
      <c r="F14" s="39"/>
      <c r="G14" s="39"/>
      <c r="H14" s="39"/>
      <c r="I14" s="134" t="s">
        <v>26</v>
      </c>
      <c r="J14" s="138" t="s">
        <v>27</v>
      </c>
      <c r="K14" s="39"/>
      <c r="L14" s="136"/>
      <c r="S14" s="39"/>
      <c r="T14" s="39"/>
      <c r="U14" s="39"/>
      <c r="V14" s="39"/>
      <c r="W14" s="39"/>
      <c r="X14" s="39"/>
      <c r="Y14" s="39"/>
      <c r="Z14" s="39"/>
      <c r="AA14" s="39"/>
      <c r="AB14" s="39"/>
      <c r="AC14" s="39"/>
      <c r="AD14" s="39"/>
      <c r="AE14" s="39"/>
    </row>
    <row r="15" s="2" customFormat="1" ht="18" customHeight="1">
      <c r="A15" s="39"/>
      <c r="B15" s="45"/>
      <c r="C15" s="39"/>
      <c r="D15" s="39"/>
      <c r="E15" s="138" t="s">
        <v>28</v>
      </c>
      <c r="F15" s="39"/>
      <c r="G15" s="39"/>
      <c r="H15" s="39"/>
      <c r="I15" s="134" t="s">
        <v>29</v>
      </c>
      <c r="J15" s="138" t="s">
        <v>30</v>
      </c>
      <c r="K15" s="39"/>
      <c r="L15" s="136"/>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6"/>
      <c r="S16" s="39"/>
      <c r="T16" s="39"/>
      <c r="U16" s="39"/>
      <c r="V16" s="39"/>
      <c r="W16" s="39"/>
      <c r="X16" s="39"/>
      <c r="Y16" s="39"/>
      <c r="Z16" s="39"/>
      <c r="AA16" s="39"/>
      <c r="AB16" s="39"/>
      <c r="AC16" s="39"/>
      <c r="AD16" s="39"/>
      <c r="AE16" s="39"/>
    </row>
    <row r="17" s="2" customFormat="1" ht="12" customHeight="1">
      <c r="A17" s="39"/>
      <c r="B17" s="45"/>
      <c r="C17" s="39"/>
      <c r="D17" s="134" t="s">
        <v>31</v>
      </c>
      <c r="E17" s="39"/>
      <c r="F17" s="39"/>
      <c r="G17" s="39"/>
      <c r="H17" s="39"/>
      <c r="I17" s="134" t="s">
        <v>26</v>
      </c>
      <c r="J17" s="34" t="str">
        <f>'Rekapitulace stavby'!AN13</f>
        <v>Vyplň údaj</v>
      </c>
      <c r="K17" s="39"/>
      <c r="L17" s="136"/>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8"/>
      <c r="G18" s="138"/>
      <c r="H18" s="138"/>
      <c r="I18" s="134" t="s">
        <v>29</v>
      </c>
      <c r="J18" s="34" t="str">
        <f>'Rekapitulace stavby'!AN14</f>
        <v>Vyplň údaj</v>
      </c>
      <c r="K18" s="39"/>
      <c r="L18" s="136"/>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6"/>
      <c r="S19" s="39"/>
      <c r="T19" s="39"/>
      <c r="U19" s="39"/>
      <c r="V19" s="39"/>
      <c r="W19" s="39"/>
      <c r="X19" s="39"/>
      <c r="Y19" s="39"/>
      <c r="Z19" s="39"/>
      <c r="AA19" s="39"/>
      <c r="AB19" s="39"/>
      <c r="AC19" s="39"/>
      <c r="AD19" s="39"/>
      <c r="AE19" s="39"/>
    </row>
    <row r="20" s="2" customFormat="1" ht="12" customHeight="1">
      <c r="A20" s="39"/>
      <c r="B20" s="45"/>
      <c r="C20" s="39"/>
      <c r="D20" s="134" t="s">
        <v>33</v>
      </c>
      <c r="E20" s="39"/>
      <c r="F20" s="39"/>
      <c r="G20" s="39"/>
      <c r="H20" s="39"/>
      <c r="I20" s="134" t="s">
        <v>26</v>
      </c>
      <c r="J20" s="138" t="s">
        <v>34</v>
      </c>
      <c r="K20" s="39"/>
      <c r="L20" s="136"/>
      <c r="S20" s="39"/>
      <c r="T20" s="39"/>
      <c r="U20" s="39"/>
      <c r="V20" s="39"/>
      <c r="W20" s="39"/>
      <c r="X20" s="39"/>
      <c r="Y20" s="39"/>
      <c r="Z20" s="39"/>
      <c r="AA20" s="39"/>
      <c r="AB20" s="39"/>
      <c r="AC20" s="39"/>
      <c r="AD20" s="39"/>
      <c r="AE20" s="39"/>
    </row>
    <row r="21" s="2" customFormat="1" ht="18" customHeight="1">
      <c r="A21" s="39"/>
      <c r="B21" s="45"/>
      <c r="C21" s="39"/>
      <c r="D21" s="39"/>
      <c r="E21" s="138" t="s">
        <v>35</v>
      </c>
      <c r="F21" s="39"/>
      <c r="G21" s="39"/>
      <c r="H21" s="39"/>
      <c r="I21" s="134" t="s">
        <v>29</v>
      </c>
      <c r="J21" s="138" t="s">
        <v>36</v>
      </c>
      <c r="K21" s="39"/>
      <c r="L21" s="136"/>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6"/>
      <c r="S22" s="39"/>
      <c r="T22" s="39"/>
      <c r="U22" s="39"/>
      <c r="V22" s="39"/>
      <c r="W22" s="39"/>
      <c r="X22" s="39"/>
      <c r="Y22" s="39"/>
      <c r="Z22" s="39"/>
      <c r="AA22" s="39"/>
      <c r="AB22" s="39"/>
      <c r="AC22" s="39"/>
      <c r="AD22" s="39"/>
      <c r="AE22" s="39"/>
    </row>
    <row r="23" s="2" customFormat="1" ht="12" customHeight="1">
      <c r="A23" s="39"/>
      <c r="B23" s="45"/>
      <c r="C23" s="39"/>
      <c r="D23" s="134" t="s">
        <v>38</v>
      </c>
      <c r="E23" s="39"/>
      <c r="F23" s="39"/>
      <c r="G23" s="39"/>
      <c r="H23" s="39"/>
      <c r="I23" s="134" t="s">
        <v>26</v>
      </c>
      <c r="J23" s="138" t="s">
        <v>34</v>
      </c>
      <c r="K23" s="39"/>
      <c r="L23" s="136"/>
      <c r="S23" s="39"/>
      <c r="T23" s="39"/>
      <c r="U23" s="39"/>
      <c r="V23" s="39"/>
      <c r="W23" s="39"/>
      <c r="X23" s="39"/>
      <c r="Y23" s="39"/>
      <c r="Z23" s="39"/>
      <c r="AA23" s="39"/>
      <c r="AB23" s="39"/>
      <c r="AC23" s="39"/>
      <c r="AD23" s="39"/>
      <c r="AE23" s="39"/>
    </row>
    <row r="24" s="2" customFormat="1" ht="18" customHeight="1">
      <c r="A24" s="39"/>
      <c r="B24" s="45"/>
      <c r="C24" s="39"/>
      <c r="D24" s="39"/>
      <c r="E24" s="138" t="s">
        <v>35</v>
      </c>
      <c r="F24" s="39"/>
      <c r="G24" s="39"/>
      <c r="H24" s="39"/>
      <c r="I24" s="134" t="s">
        <v>29</v>
      </c>
      <c r="J24" s="138" t="s">
        <v>36</v>
      </c>
      <c r="K24" s="39"/>
      <c r="L24" s="136"/>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6"/>
      <c r="S25" s="39"/>
      <c r="T25" s="39"/>
      <c r="U25" s="39"/>
      <c r="V25" s="39"/>
      <c r="W25" s="39"/>
      <c r="X25" s="39"/>
      <c r="Y25" s="39"/>
      <c r="Z25" s="39"/>
      <c r="AA25" s="39"/>
      <c r="AB25" s="39"/>
      <c r="AC25" s="39"/>
      <c r="AD25" s="39"/>
      <c r="AE25" s="39"/>
    </row>
    <row r="26" s="2" customFormat="1" ht="12" customHeight="1">
      <c r="A26" s="39"/>
      <c r="B26" s="45"/>
      <c r="C26" s="39"/>
      <c r="D26" s="134" t="s">
        <v>39</v>
      </c>
      <c r="E26" s="39"/>
      <c r="F26" s="39"/>
      <c r="G26" s="39"/>
      <c r="H26" s="39"/>
      <c r="I26" s="39"/>
      <c r="J26" s="39"/>
      <c r="K26" s="39"/>
      <c r="L26" s="136"/>
      <c r="S26" s="39"/>
      <c r="T26" s="39"/>
      <c r="U26" s="39"/>
      <c r="V26" s="39"/>
      <c r="W26" s="39"/>
      <c r="X26" s="39"/>
      <c r="Y26" s="39"/>
      <c r="Z26" s="39"/>
      <c r="AA26" s="39"/>
      <c r="AB26" s="39"/>
      <c r="AC26" s="39"/>
      <c r="AD26" s="39"/>
      <c r="AE26" s="39"/>
    </row>
    <row r="27" s="8" customFormat="1" ht="16.5" customHeight="1">
      <c r="A27" s="140"/>
      <c r="B27" s="141"/>
      <c r="C27" s="140"/>
      <c r="D27" s="140"/>
      <c r="E27" s="142" t="s">
        <v>19</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39"/>
      <c r="B28" s="45"/>
      <c r="C28" s="39"/>
      <c r="D28" s="39"/>
      <c r="E28" s="39"/>
      <c r="F28" s="39"/>
      <c r="G28" s="39"/>
      <c r="H28" s="39"/>
      <c r="I28" s="39"/>
      <c r="J28" s="39"/>
      <c r="K28" s="39"/>
      <c r="L28" s="136"/>
      <c r="S28" s="39"/>
      <c r="T28" s="39"/>
      <c r="U28" s="39"/>
      <c r="V28" s="39"/>
      <c r="W28" s="39"/>
      <c r="X28" s="39"/>
      <c r="Y28" s="39"/>
      <c r="Z28" s="39"/>
      <c r="AA28" s="39"/>
      <c r="AB28" s="39"/>
      <c r="AC28" s="39"/>
      <c r="AD28" s="39"/>
      <c r="AE28" s="39"/>
    </row>
    <row r="29" s="2" customFormat="1" ht="6.96" customHeight="1">
      <c r="A29" s="39"/>
      <c r="B29" s="45"/>
      <c r="C29" s="39"/>
      <c r="D29" s="144"/>
      <c r="E29" s="144"/>
      <c r="F29" s="144"/>
      <c r="G29" s="144"/>
      <c r="H29" s="144"/>
      <c r="I29" s="144"/>
      <c r="J29" s="144"/>
      <c r="K29" s="144"/>
      <c r="L29" s="136"/>
      <c r="S29" s="39"/>
      <c r="T29" s="39"/>
      <c r="U29" s="39"/>
      <c r="V29" s="39"/>
      <c r="W29" s="39"/>
      <c r="X29" s="39"/>
      <c r="Y29" s="39"/>
      <c r="Z29" s="39"/>
      <c r="AA29" s="39"/>
      <c r="AB29" s="39"/>
      <c r="AC29" s="39"/>
      <c r="AD29" s="39"/>
      <c r="AE29" s="39"/>
    </row>
    <row r="30" s="2" customFormat="1" ht="25.44" customHeight="1">
      <c r="A30" s="39"/>
      <c r="B30" s="45"/>
      <c r="C30" s="39"/>
      <c r="D30" s="145" t="s">
        <v>41</v>
      </c>
      <c r="E30" s="39"/>
      <c r="F30" s="39"/>
      <c r="G30" s="39"/>
      <c r="H30" s="39"/>
      <c r="I30" s="39"/>
      <c r="J30" s="146">
        <f>ROUND(J81, 2)</f>
        <v>0</v>
      </c>
      <c r="K30" s="39"/>
      <c r="L30" s="136"/>
      <c r="S30" s="39"/>
      <c r="T30" s="39"/>
      <c r="U30" s="39"/>
      <c r="V30" s="39"/>
      <c r="W30" s="39"/>
      <c r="X30" s="39"/>
      <c r="Y30" s="39"/>
      <c r="Z30" s="39"/>
      <c r="AA30" s="39"/>
      <c r="AB30" s="39"/>
      <c r="AC30" s="39"/>
      <c r="AD30" s="39"/>
      <c r="AE30" s="39"/>
    </row>
    <row r="31" s="2" customFormat="1" ht="6.96" customHeight="1">
      <c r="A31" s="39"/>
      <c r="B31" s="45"/>
      <c r="C31" s="39"/>
      <c r="D31" s="144"/>
      <c r="E31" s="144"/>
      <c r="F31" s="144"/>
      <c r="G31" s="144"/>
      <c r="H31" s="144"/>
      <c r="I31" s="144"/>
      <c r="J31" s="144"/>
      <c r="K31" s="144"/>
      <c r="L31" s="136"/>
      <c r="S31" s="39"/>
      <c r="T31" s="39"/>
      <c r="U31" s="39"/>
      <c r="V31" s="39"/>
      <c r="W31" s="39"/>
      <c r="X31" s="39"/>
      <c r="Y31" s="39"/>
      <c r="Z31" s="39"/>
      <c r="AA31" s="39"/>
      <c r="AB31" s="39"/>
      <c r="AC31" s="39"/>
      <c r="AD31" s="39"/>
      <c r="AE31" s="39"/>
    </row>
    <row r="32" s="2" customFormat="1" ht="14.4" customHeight="1">
      <c r="A32" s="39"/>
      <c r="B32" s="45"/>
      <c r="C32" s="39"/>
      <c r="D32" s="39"/>
      <c r="E32" s="39"/>
      <c r="F32" s="147" t="s">
        <v>43</v>
      </c>
      <c r="G32" s="39"/>
      <c r="H32" s="39"/>
      <c r="I32" s="147" t="s">
        <v>42</v>
      </c>
      <c r="J32" s="147" t="s">
        <v>44</v>
      </c>
      <c r="K32" s="39"/>
      <c r="L32" s="136"/>
      <c r="S32" s="39"/>
      <c r="T32" s="39"/>
      <c r="U32" s="39"/>
      <c r="V32" s="39"/>
      <c r="W32" s="39"/>
      <c r="X32" s="39"/>
      <c r="Y32" s="39"/>
      <c r="Z32" s="39"/>
      <c r="AA32" s="39"/>
      <c r="AB32" s="39"/>
      <c r="AC32" s="39"/>
      <c r="AD32" s="39"/>
      <c r="AE32" s="39"/>
    </row>
    <row r="33" s="2" customFormat="1" ht="14.4" customHeight="1">
      <c r="A33" s="39"/>
      <c r="B33" s="45"/>
      <c r="C33" s="39"/>
      <c r="D33" s="148" t="s">
        <v>45</v>
      </c>
      <c r="E33" s="134" t="s">
        <v>46</v>
      </c>
      <c r="F33" s="149">
        <f>ROUND((SUM(BE81:BE84)),  2)</f>
        <v>0</v>
      </c>
      <c r="G33" s="39"/>
      <c r="H33" s="39"/>
      <c r="I33" s="150">
        <v>0.20999999999999999</v>
      </c>
      <c r="J33" s="149">
        <f>ROUND(((SUM(BE81:BE84))*I33),  2)</f>
        <v>0</v>
      </c>
      <c r="K33" s="39"/>
      <c r="L33" s="136"/>
      <c r="S33" s="39"/>
      <c r="T33" s="39"/>
      <c r="U33" s="39"/>
      <c r="V33" s="39"/>
      <c r="W33" s="39"/>
      <c r="X33" s="39"/>
      <c r="Y33" s="39"/>
      <c r="Z33" s="39"/>
      <c r="AA33" s="39"/>
      <c r="AB33" s="39"/>
      <c r="AC33" s="39"/>
      <c r="AD33" s="39"/>
      <c r="AE33" s="39"/>
    </row>
    <row r="34" s="2" customFormat="1" ht="14.4" customHeight="1">
      <c r="A34" s="39"/>
      <c r="B34" s="45"/>
      <c r="C34" s="39"/>
      <c r="D34" s="39"/>
      <c r="E34" s="134" t="s">
        <v>47</v>
      </c>
      <c r="F34" s="149">
        <f>ROUND((SUM(BF81:BF84)),  2)</f>
        <v>0</v>
      </c>
      <c r="G34" s="39"/>
      <c r="H34" s="39"/>
      <c r="I34" s="150">
        <v>0.14999999999999999</v>
      </c>
      <c r="J34" s="149">
        <f>ROUND(((SUM(BF81:BF84))*I34),  2)</f>
        <v>0</v>
      </c>
      <c r="K34" s="39"/>
      <c r="L34" s="136"/>
      <c r="S34" s="39"/>
      <c r="T34" s="39"/>
      <c r="U34" s="39"/>
      <c r="V34" s="39"/>
      <c r="W34" s="39"/>
      <c r="X34" s="39"/>
      <c r="Y34" s="39"/>
      <c r="Z34" s="39"/>
      <c r="AA34" s="39"/>
      <c r="AB34" s="39"/>
      <c r="AC34" s="39"/>
      <c r="AD34" s="39"/>
      <c r="AE34" s="39"/>
    </row>
    <row r="35" hidden="1" s="2" customFormat="1" ht="14.4" customHeight="1">
      <c r="A35" s="39"/>
      <c r="B35" s="45"/>
      <c r="C35" s="39"/>
      <c r="D35" s="39"/>
      <c r="E35" s="134" t="s">
        <v>48</v>
      </c>
      <c r="F35" s="149">
        <f>ROUND((SUM(BG81:BG84)),  2)</f>
        <v>0</v>
      </c>
      <c r="G35" s="39"/>
      <c r="H35" s="39"/>
      <c r="I35" s="150">
        <v>0.20999999999999999</v>
      </c>
      <c r="J35" s="149">
        <f>0</f>
        <v>0</v>
      </c>
      <c r="K35" s="39"/>
      <c r="L35" s="136"/>
      <c r="S35" s="39"/>
      <c r="T35" s="39"/>
      <c r="U35" s="39"/>
      <c r="V35" s="39"/>
      <c r="W35" s="39"/>
      <c r="X35" s="39"/>
      <c r="Y35" s="39"/>
      <c r="Z35" s="39"/>
      <c r="AA35" s="39"/>
      <c r="AB35" s="39"/>
      <c r="AC35" s="39"/>
      <c r="AD35" s="39"/>
      <c r="AE35" s="39"/>
    </row>
    <row r="36" hidden="1" s="2" customFormat="1" ht="14.4" customHeight="1">
      <c r="A36" s="39"/>
      <c r="B36" s="45"/>
      <c r="C36" s="39"/>
      <c r="D36" s="39"/>
      <c r="E36" s="134" t="s">
        <v>49</v>
      </c>
      <c r="F36" s="149">
        <f>ROUND((SUM(BH81:BH84)),  2)</f>
        <v>0</v>
      </c>
      <c r="G36" s="39"/>
      <c r="H36" s="39"/>
      <c r="I36" s="150">
        <v>0.14999999999999999</v>
      </c>
      <c r="J36" s="149">
        <f>0</f>
        <v>0</v>
      </c>
      <c r="K36" s="39"/>
      <c r="L36" s="136"/>
      <c r="S36" s="39"/>
      <c r="T36" s="39"/>
      <c r="U36" s="39"/>
      <c r="V36" s="39"/>
      <c r="W36" s="39"/>
      <c r="X36" s="39"/>
      <c r="Y36" s="39"/>
      <c r="Z36" s="39"/>
      <c r="AA36" s="39"/>
      <c r="AB36" s="39"/>
      <c r="AC36" s="39"/>
      <c r="AD36" s="39"/>
      <c r="AE36" s="39"/>
    </row>
    <row r="37" hidden="1" s="2" customFormat="1" ht="14.4" customHeight="1">
      <c r="A37" s="39"/>
      <c r="B37" s="45"/>
      <c r="C37" s="39"/>
      <c r="D37" s="39"/>
      <c r="E37" s="134" t="s">
        <v>50</v>
      </c>
      <c r="F37" s="149">
        <f>ROUND((SUM(BI81:BI84)),  2)</f>
        <v>0</v>
      </c>
      <c r="G37" s="39"/>
      <c r="H37" s="39"/>
      <c r="I37" s="150">
        <v>0</v>
      </c>
      <c r="J37" s="149">
        <f>0</f>
        <v>0</v>
      </c>
      <c r="K37" s="39"/>
      <c r="L37" s="136"/>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6"/>
      <c r="S38" s="39"/>
      <c r="T38" s="39"/>
      <c r="U38" s="39"/>
      <c r="V38" s="39"/>
      <c r="W38" s="39"/>
      <c r="X38" s="39"/>
      <c r="Y38" s="39"/>
      <c r="Z38" s="39"/>
      <c r="AA38" s="39"/>
      <c r="AB38" s="39"/>
      <c r="AC38" s="39"/>
      <c r="AD38" s="39"/>
      <c r="AE38" s="39"/>
    </row>
    <row r="39" s="2" customFormat="1" ht="25.44" customHeight="1">
      <c r="A39" s="39"/>
      <c r="B39" s="45"/>
      <c r="C39" s="151"/>
      <c r="D39" s="152" t="s">
        <v>51</v>
      </c>
      <c r="E39" s="153"/>
      <c r="F39" s="153"/>
      <c r="G39" s="154" t="s">
        <v>52</v>
      </c>
      <c r="H39" s="155" t="s">
        <v>53</v>
      </c>
      <c r="I39" s="153"/>
      <c r="J39" s="156">
        <f>SUM(J30:J37)</f>
        <v>0</v>
      </c>
      <c r="K39" s="157"/>
      <c r="L39" s="136"/>
      <c r="S39" s="39"/>
      <c r="T39" s="39"/>
      <c r="U39" s="39"/>
      <c r="V39" s="39"/>
      <c r="W39" s="39"/>
      <c r="X39" s="39"/>
      <c r="Y39" s="39"/>
      <c r="Z39" s="39"/>
      <c r="AA39" s="39"/>
      <c r="AB39" s="39"/>
      <c r="AC39" s="39"/>
      <c r="AD39" s="39"/>
      <c r="AE39" s="39"/>
    </row>
    <row r="40" s="2" customFormat="1" ht="14.4" customHeight="1">
      <c r="A40" s="39"/>
      <c r="B40" s="158"/>
      <c r="C40" s="159"/>
      <c r="D40" s="159"/>
      <c r="E40" s="159"/>
      <c r="F40" s="159"/>
      <c r="G40" s="159"/>
      <c r="H40" s="159"/>
      <c r="I40" s="159"/>
      <c r="J40" s="159"/>
      <c r="K40" s="159"/>
      <c r="L40" s="136"/>
      <c r="S40" s="39"/>
      <c r="T40" s="39"/>
      <c r="U40" s="39"/>
      <c r="V40" s="39"/>
      <c r="W40" s="39"/>
      <c r="X40" s="39"/>
      <c r="Y40" s="39"/>
      <c r="Z40" s="39"/>
      <c r="AA40" s="39"/>
      <c r="AB40" s="39"/>
      <c r="AC40" s="39"/>
      <c r="AD40" s="39"/>
      <c r="AE40" s="39"/>
    </row>
    <row r="44" s="2" customFormat="1" ht="6.96" customHeight="1">
      <c r="A44" s="39"/>
      <c r="B44" s="160"/>
      <c r="C44" s="161"/>
      <c r="D44" s="161"/>
      <c r="E44" s="161"/>
      <c r="F44" s="161"/>
      <c r="G44" s="161"/>
      <c r="H44" s="161"/>
      <c r="I44" s="161"/>
      <c r="J44" s="161"/>
      <c r="K44" s="161"/>
      <c r="L44" s="136"/>
      <c r="S44" s="39"/>
      <c r="T44" s="39"/>
      <c r="U44" s="39"/>
      <c r="V44" s="39"/>
      <c r="W44" s="39"/>
      <c r="X44" s="39"/>
      <c r="Y44" s="39"/>
      <c r="Z44" s="39"/>
      <c r="AA44" s="39"/>
      <c r="AB44" s="39"/>
      <c r="AC44" s="39"/>
      <c r="AD44" s="39"/>
      <c r="AE44" s="39"/>
    </row>
    <row r="45" s="2" customFormat="1" ht="24.96" customHeight="1">
      <c r="A45" s="39"/>
      <c r="B45" s="40"/>
      <c r="C45" s="24" t="s">
        <v>106</v>
      </c>
      <c r="D45" s="41"/>
      <c r="E45" s="41"/>
      <c r="F45" s="41"/>
      <c r="G45" s="41"/>
      <c r="H45" s="41"/>
      <c r="I45" s="41"/>
      <c r="J45" s="41"/>
      <c r="K45" s="41"/>
      <c r="L45" s="136"/>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6"/>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6"/>
      <c r="S47" s="39"/>
      <c r="T47" s="39"/>
      <c r="U47" s="39"/>
      <c r="V47" s="39"/>
      <c r="W47" s="39"/>
      <c r="X47" s="39"/>
      <c r="Y47" s="39"/>
      <c r="Z47" s="39"/>
      <c r="AA47" s="39"/>
      <c r="AB47" s="39"/>
      <c r="AC47" s="39"/>
      <c r="AD47" s="39"/>
      <c r="AE47" s="39"/>
    </row>
    <row r="48" s="2" customFormat="1" ht="23.25" customHeight="1">
      <c r="A48" s="39"/>
      <c r="B48" s="40"/>
      <c r="C48" s="41"/>
      <c r="D48" s="41"/>
      <c r="E48" s="162" t="str">
        <f>E7</f>
        <v>Stavební úpravy objektu na p.č. 3304/11 k.ú Moravská Ostrava - Vybudování dispečinku včetně změn dispozice kanceláří</v>
      </c>
      <c r="F48" s="33"/>
      <c r="G48" s="33"/>
      <c r="H48" s="33"/>
      <c r="I48" s="41"/>
      <c r="J48" s="41"/>
      <c r="K48" s="41"/>
      <c r="L48" s="136"/>
      <c r="S48" s="39"/>
      <c r="T48" s="39"/>
      <c r="U48" s="39"/>
      <c r="V48" s="39"/>
      <c r="W48" s="39"/>
      <c r="X48" s="39"/>
      <c r="Y48" s="39"/>
      <c r="Z48" s="39"/>
      <c r="AA48" s="39"/>
      <c r="AB48" s="39"/>
      <c r="AC48" s="39"/>
      <c r="AD48" s="39"/>
      <c r="AE48" s="39"/>
    </row>
    <row r="49" s="2" customFormat="1" ht="12" customHeight="1">
      <c r="A49" s="39"/>
      <c r="B49" s="40"/>
      <c r="C49" s="33" t="s">
        <v>104</v>
      </c>
      <c r="D49" s="41"/>
      <c r="E49" s="41"/>
      <c r="F49" s="41"/>
      <c r="G49" s="41"/>
      <c r="H49" s="41"/>
      <c r="I49" s="41"/>
      <c r="J49" s="41"/>
      <c r="K49" s="41"/>
      <c r="L49" s="136"/>
      <c r="S49" s="39"/>
      <c r="T49" s="39"/>
      <c r="U49" s="39"/>
      <c r="V49" s="39"/>
      <c r="W49" s="39"/>
      <c r="X49" s="39"/>
      <c r="Y49" s="39"/>
      <c r="Z49" s="39"/>
      <c r="AA49" s="39"/>
      <c r="AB49" s="39"/>
      <c r="AC49" s="39"/>
      <c r="AD49" s="39"/>
      <c r="AE49" s="39"/>
    </row>
    <row r="50" s="2" customFormat="1" ht="16.5" customHeight="1">
      <c r="A50" s="39"/>
      <c r="B50" s="40"/>
      <c r="C50" s="41"/>
      <c r="D50" s="41"/>
      <c r="E50" s="70" t="str">
        <f>E9</f>
        <v>05 - Elektroinstalace</v>
      </c>
      <c r="F50" s="41"/>
      <c r="G50" s="41"/>
      <c r="H50" s="41"/>
      <c r="I50" s="41"/>
      <c r="J50" s="41"/>
      <c r="K50" s="41"/>
      <c r="L50" s="136"/>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6"/>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Poděbradova 494/2</v>
      </c>
      <c r="G52" s="41"/>
      <c r="H52" s="41"/>
      <c r="I52" s="33" t="s">
        <v>23</v>
      </c>
      <c r="J52" s="73" t="str">
        <f>IF(J12="","",J12)</f>
        <v>3. 7. 2020</v>
      </c>
      <c r="K52" s="41"/>
      <c r="L52" s="136"/>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6"/>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Dopravní podnik Ostrava a.s.</v>
      </c>
      <c r="G54" s="41"/>
      <c r="H54" s="41"/>
      <c r="I54" s="33" t="s">
        <v>33</v>
      </c>
      <c r="J54" s="37" t="str">
        <f>E21</f>
        <v>CHCI-DŮM s.r.o.</v>
      </c>
      <c r="K54" s="41"/>
      <c r="L54" s="136"/>
      <c r="S54" s="39"/>
      <c r="T54" s="39"/>
      <c r="U54" s="39"/>
      <c r="V54" s="39"/>
      <c r="W54" s="39"/>
      <c r="X54" s="39"/>
      <c r="Y54" s="39"/>
      <c r="Z54" s="39"/>
      <c r="AA54" s="39"/>
      <c r="AB54" s="39"/>
      <c r="AC54" s="39"/>
      <c r="AD54" s="39"/>
      <c r="AE54" s="39"/>
    </row>
    <row r="55" s="2" customFormat="1" ht="15.15" customHeight="1">
      <c r="A55" s="39"/>
      <c r="B55" s="40"/>
      <c r="C55" s="33" t="s">
        <v>31</v>
      </c>
      <c r="D55" s="41"/>
      <c r="E55" s="41"/>
      <c r="F55" s="28" t="str">
        <f>IF(E18="","",E18)</f>
        <v>Vyplň údaj</v>
      </c>
      <c r="G55" s="41"/>
      <c r="H55" s="41"/>
      <c r="I55" s="33" t="s">
        <v>38</v>
      </c>
      <c r="J55" s="37" t="str">
        <f>E24</f>
        <v>CHCI-DŮM s.r.o.</v>
      </c>
      <c r="K55" s="41"/>
      <c r="L55" s="136"/>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6"/>
      <c r="S56" s="39"/>
      <c r="T56" s="39"/>
      <c r="U56" s="39"/>
      <c r="V56" s="39"/>
      <c r="W56" s="39"/>
      <c r="X56" s="39"/>
      <c r="Y56" s="39"/>
      <c r="Z56" s="39"/>
      <c r="AA56" s="39"/>
      <c r="AB56" s="39"/>
      <c r="AC56" s="39"/>
      <c r="AD56" s="39"/>
      <c r="AE56" s="39"/>
    </row>
    <row r="57" s="2" customFormat="1" ht="29.28" customHeight="1">
      <c r="A57" s="39"/>
      <c r="B57" s="40"/>
      <c r="C57" s="163" t="s">
        <v>107</v>
      </c>
      <c r="D57" s="164"/>
      <c r="E57" s="164"/>
      <c r="F57" s="164"/>
      <c r="G57" s="164"/>
      <c r="H57" s="164"/>
      <c r="I57" s="164"/>
      <c r="J57" s="165" t="s">
        <v>108</v>
      </c>
      <c r="K57" s="164"/>
      <c r="L57" s="136"/>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6"/>
      <c r="S58" s="39"/>
      <c r="T58" s="39"/>
      <c r="U58" s="39"/>
      <c r="V58" s="39"/>
      <c r="W58" s="39"/>
      <c r="X58" s="39"/>
      <c r="Y58" s="39"/>
      <c r="Z58" s="39"/>
      <c r="AA58" s="39"/>
      <c r="AB58" s="39"/>
      <c r="AC58" s="39"/>
      <c r="AD58" s="39"/>
      <c r="AE58" s="39"/>
    </row>
    <row r="59" s="2" customFormat="1" ht="22.8" customHeight="1">
      <c r="A59" s="39"/>
      <c r="B59" s="40"/>
      <c r="C59" s="166" t="s">
        <v>73</v>
      </c>
      <c r="D59" s="41"/>
      <c r="E59" s="41"/>
      <c r="F59" s="41"/>
      <c r="G59" s="41"/>
      <c r="H59" s="41"/>
      <c r="I59" s="41"/>
      <c r="J59" s="103">
        <f>J81</f>
        <v>0</v>
      </c>
      <c r="K59" s="41"/>
      <c r="L59" s="136"/>
      <c r="S59" s="39"/>
      <c r="T59" s="39"/>
      <c r="U59" s="39"/>
      <c r="V59" s="39"/>
      <c r="W59" s="39"/>
      <c r="X59" s="39"/>
      <c r="Y59" s="39"/>
      <c r="Z59" s="39"/>
      <c r="AA59" s="39"/>
      <c r="AB59" s="39"/>
      <c r="AC59" s="39"/>
      <c r="AD59" s="39"/>
      <c r="AE59" s="39"/>
      <c r="AU59" s="18" t="s">
        <v>109</v>
      </c>
    </row>
    <row r="60" s="9" customFormat="1" ht="24.96" customHeight="1">
      <c r="A60" s="9"/>
      <c r="B60" s="167"/>
      <c r="C60" s="168"/>
      <c r="D60" s="169" t="s">
        <v>1072</v>
      </c>
      <c r="E60" s="170"/>
      <c r="F60" s="170"/>
      <c r="G60" s="170"/>
      <c r="H60" s="170"/>
      <c r="I60" s="170"/>
      <c r="J60" s="171">
        <f>J82</f>
        <v>0</v>
      </c>
      <c r="K60" s="168"/>
      <c r="L60" s="172"/>
      <c r="S60" s="9"/>
      <c r="T60" s="9"/>
      <c r="U60" s="9"/>
      <c r="V60" s="9"/>
      <c r="W60" s="9"/>
      <c r="X60" s="9"/>
      <c r="Y60" s="9"/>
      <c r="Z60" s="9"/>
      <c r="AA60" s="9"/>
      <c r="AB60" s="9"/>
      <c r="AC60" s="9"/>
      <c r="AD60" s="9"/>
      <c r="AE60" s="9"/>
    </row>
    <row r="61" s="10" customFormat="1" ht="19.92" customHeight="1">
      <c r="A61" s="10"/>
      <c r="B61" s="173"/>
      <c r="C61" s="174"/>
      <c r="D61" s="175" t="s">
        <v>1073</v>
      </c>
      <c r="E61" s="176"/>
      <c r="F61" s="176"/>
      <c r="G61" s="176"/>
      <c r="H61" s="176"/>
      <c r="I61" s="176"/>
      <c r="J61" s="177">
        <f>J83</f>
        <v>0</v>
      </c>
      <c r="K61" s="174"/>
      <c r="L61" s="178"/>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41"/>
      <c r="J62" s="41"/>
      <c r="K62" s="41"/>
      <c r="L62" s="136"/>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61"/>
      <c r="J63" s="61"/>
      <c r="K63" s="61"/>
      <c r="L63" s="136"/>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63"/>
      <c r="J67" s="63"/>
      <c r="K67" s="63"/>
      <c r="L67" s="136"/>
      <c r="S67" s="39"/>
      <c r="T67" s="39"/>
      <c r="U67" s="39"/>
      <c r="V67" s="39"/>
      <c r="W67" s="39"/>
      <c r="X67" s="39"/>
      <c r="Y67" s="39"/>
      <c r="Z67" s="39"/>
      <c r="AA67" s="39"/>
      <c r="AB67" s="39"/>
      <c r="AC67" s="39"/>
      <c r="AD67" s="39"/>
      <c r="AE67" s="39"/>
    </row>
    <row r="68" s="2" customFormat="1" ht="24.96" customHeight="1">
      <c r="A68" s="39"/>
      <c r="B68" s="40"/>
      <c r="C68" s="24" t="s">
        <v>120</v>
      </c>
      <c r="D68" s="41"/>
      <c r="E68" s="41"/>
      <c r="F68" s="41"/>
      <c r="G68" s="41"/>
      <c r="H68" s="41"/>
      <c r="I68" s="41"/>
      <c r="J68" s="41"/>
      <c r="K68" s="41"/>
      <c r="L68" s="136"/>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41"/>
      <c r="J69" s="41"/>
      <c r="K69" s="41"/>
      <c r="L69" s="136"/>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41"/>
      <c r="J70" s="41"/>
      <c r="K70" s="41"/>
      <c r="L70" s="136"/>
      <c r="S70" s="39"/>
      <c r="T70" s="39"/>
      <c r="U70" s="39"/>
      <c r="V70" s="39"/>
      <c r="W70" s="39"/>
      <c r="X70" s="39"/>
      <c r="Y70" s="39"/>
      <c r="Z70" s="39"/>
      <c r="AA70" s="39"/>
      <c r="AB70" s="39"/>
      <c r="AC70" s="39"/>
      <c r="AD70" s="39"/>
      <c r="AE70" s="39"/>
    </row>
    <row r="71" s="2" customFormat="1" ht="23.25" customHeight="1">
      <c r="A71" s="39"/>
      <c r="B71" s="40"/>
      <c r="C71" s="41"/>
      <c r="D71" s="41"/>
      <c r="E71" s="162" t="str">
        <f>E7</f>
        <v>Stavební úpravy objektu na p.č. 3304/11 k.ú Moravská Ostrava - Vybudování dispečinku včetně změn dispozice kanceláří</v>
      </c>
      <c r="F71" s="33"/>
      <c r="G71" s="33"/>
      <c r="H71" s="33"/>
      <c r="I71" s="41"/>
      <c r="J71" s="41"/>
      <c r="K71" s="41"/>
      <c r="L71" s="136"/>
      <c r="S71" s="39"/>
      <c r="T71" s="39"/>
      <c r="U71" s="39"/>
      <c r="V71" s="39"/>
      <c r="W71" s="39"/>
      <c r="X71" s="39"/>
      <c r="Y71" s="39"/>
      <c r="Z71" s="39"/>
      <c r="AA71" s="39"/>
      <c r="AB71" s="39"/>
      <c r="AC71" s="39"/>
      <c r="AD71" s="39"/>
      <c r="AE71" s="39"/>
    </row>
    <row r="72" s="2" customFormat="1" ht="12" customHeight="1">
      <c r="A72" s="39"/>
      <c r="B72" s="40"/>
      <c r="C72" s="33" t="s">
        <v>104</v>
      </c>
      <c r="D72" s="41"/>
      <c r="E72" s="41"/>
      <c r="F72" s="41"/>
      <c r="G72" s="41"/>
      <c r="H72" s="41"/>
      <c r="I72" s="41"/>
      <c r="J72" s="41"/>
      <c r="K72" s="41"/>
      <c r="L72" s="136"/>
      <c r="S72" s="39"/>
      <c r="T72" s="39"/>
      <c r="U72" s="39"/>
      <c r="V72" s="39"/>
      <c r="W72" s="39"/>
      <c r="X72" s="39"/>
      <c r="Y72" s="39"/>
      <c r="Z72" s="39"/>
      <c r="AA72" s="39"/>
      <c r="AB72" s="39"/>
      <c r="AC72" s="39"/>
      <c r="AD72" s="39"/>
      <c r="AE72" s="39"/>
    </row>
    <row r="73" s="2" customFormat="1" ht="16.5" customHeight="1">
      <c r="A73" s="39"/>
      <c r="B73" s="40"/>
      <c r="C73" s="41"/>
      <c r="D73" s="41"/>
      <c r="E73" s="70" t="str">
        <f>E9</f>
        <v>05 - Elektroinstalace</v>
      </c>
      <c r="F73" s="41"/>
      <c r="G73" s="41"/>
      <c r="H73" s="41"/>
      <c r="I73" s="41"/>
      <c r="J73" s="41"/>
      <c r="K73" s="41"/>
      <c r="L73" s="136"/>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6"/>
      <c r="S74" s="39"/>
      <c r="T74" s="39"/>
      <c r="U74" s="39"/>
      <c r="V74" s="39"/>
      <c r="W74" s="39"/>
      <c r="X74" s="39"/>
      <c r="Y74" s="39"/>
      <c r="Z74" s="39"/>
      <c r="AA74" s="39"/>
      <c r="AB74" s="39"/>
      <c r="AC74" s="39"/>
      <c r="AD74" s="39"/>
      <c r="AE74" s="39"/>
    </row>
    <row r="75" s="2" customFormat="1" ht="12" customHeight="1">
      <c r="A75" s="39"/>
      <c r="B75" s="40"/>
      <c r="C75" s="33" t="s">
        <v>21</v>
      </c>
      <c r="D75" s="41"/>
      <c r="E75" s="41"/>
      <c r="F75" s="28" t="str">
        <f>F12</f>
        <v>Poděbradova 494/2</v>
      </c>
      <c r="G75" s="41"/>
      <c r="H75" s="41"/>
      <c r="I75" s="33" t="s">
        <v>23</v>
      </c>
      <c r="J75" s="73" t="str">
        <f>IF(J12="","",J12)</f>
        <v>3. 7. 2020</v>
      </c>
      <c r="K75" s="41"/>
      <c r="L75" s="136"/>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41"/>
      <c r="J76" s="41"/>
      <c r="K76" s="41"/>
      <c r="L76" s="136"/>
      <c r="S76" s="39"/>
      <c r="T76" s="39"/>
      <c r="U76" s="39"/>
      <c r="V76" s="39"/>
      <c r="W76" s="39"/>
      <c r="X76" s="39"/>
      <c r="Y76" s="39"/>
      <c r="Z76" s="39"/>
      <c r="AA76" s="39"/>
      <c r="AB76" s="39"/>
      <c r="AC76" s="39"/>
      <c r="AD76" s="39"/>
      <c r="AE76" s="39"/>
    </row>
    <row r="77" s="2" customFormat="1" ht="15.15" customHeight="1">
      <c r="A77" s="39"/>
      <c r="B77" s="40"/>
      <c r="C77" s="33" t="s">
        <v>25</v>
      </c>
      <c r="D77" s="41"/>
      <c r="E77" s="41"/>
      <c r="F77" s="28" t="str">
        <f>E15</f>
        <v>Dopravní podnik Ostrava a.s.</v>
      </c>
      <c r="G77" s="41"/>
      <c r="H77" s="41"/>
      <c r="I77" s="33" t="s">
        <v>33</v>
      </c>
      <c r="J77" s="37" t="str">
        <f>E21</f>
        <v>CHCI-DŮM s.r.o.</v>
      </c>
      <c r="K77" s="41"/>
      <c r="L77" s="136"/>
      <c r="S77" s="39"/>
      <c r="T77" s="39"/>
      <c r="U77" s="39"/>
      <c r="V77" s="39"/>
      <c r="W77" s="39"/>
      <c r="X77" s="39"/>
      <c r="Y77" s="39"/>
      <c r="Z77" s="39"/>
      <c r="AA77" s="39"/>
      <c r="AB77" s="39"/>
      <c r="AC77" s="39"/>
      <c r="AD77" s="39"/>
      <c r="AE77" s="39"/>
    </row>
    <row r="78" s="2" customFormat="1" ht="15.15" customHeight="1">
      <c r="A78" s="39"/>
      <c r="B78" s="40"/>
      <c r="C78" s="33" t="s">
        <v>31</v>
      </c>
      <c r="D78" s="41"/>
      <c r="E78" s="41"/>
      <c r="F78" s="28" t="str">
        <f>IF(E18="","",E18)</f>
        <v>Vyplň údaj</v>
      </c>
      <c r="G78" s="41"/>
      <c r="H78" s="41"/>
      <c r="I78" s="33" t="s">
        <v>38</v>
      </c>
      <c r="J78" s="37" t="str">
        <f>E24</f>
        <v>CHCI-DŮM s.r.o.</v>
      </c>
      <c r="K78" s="41"/>
      <c r="L78" s="136"/>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41"/>
      <c r="J79" s="41"/>
      <c r="K79" s="41"/>
      <c r="L79" s="136"/>
      <c r="S79" s="39"/>
      <c r="T79" s="39"/>
      <c r="U79" s="39"/>
      <c r="V79" s="39"/>
      <c r="W79" s="39"/>
      <c r="X79" s="39"/>
      <c r="Y79" s="39"/>
      <c r="Z79" s="39"/>
      <c r="AA79" s="39"/>
      <c r="AB79" s="39"/>
      <c r="AC79" s="39"/>
      <c r="AD79" s="39"/>
      <c r="AE79" s="39"/>
    </row>
    <row r="80" s="11" customFormat="1" ht="29.28" customHeight="1">
      <c r="A80" s="179"/>
      <c r="B80" s="180"/>
      <c r="C80" s="181" t="s">
        <v>121</v>
      </c>
      <c r="D80" s="182" t="s">
        <v>60</v>
      </c>
      <c r="E80" s="182" t="s">
        <v>56</v>
      </c>
      <c r="F80" s="182" t="s">
        <v>57</v>
      </c>
      <c r="G80" s="182" t="s">
        <v>122</v>
      </c>
      <c r="H80" s="182" t="s">
        <v>123</v>
      </c>
      <c r="I80" s="182" t="s">
        <v>124</v>
      </c>
      <c r="J80" s="182" t="s">
        <v>108</v>
      </c>
      <c r="K80" s="183" t="s">
        <v>125</v>
      </c>
      <c r="L80" s="184"/>
      <c r="M80" s="93" t="s">
        <v>19</v>
      </c>
      <c r="N80" s="94" t="s">
        <v>45</v>
      </c>
      <c r="O80" s="94" t="s">
        <v>126</v>
      </c>
      <c r="P80" s="94" t="s">
        <v>127</v>
      </c>
      <c r="Q80" s="94" t="s">
        <v>128</v>
      </c>
      <c r="R80" s="94" t="s">
        <v>129</v>
      </c>
      <c r="S80" s="94" t="s">
        <v>130</v>
      </c>
      <c r="T80" s="95" t="s">
        <v>131</v>
      </c>
      <c r="U80" s="179"/>
      <c r="V80" s="179"/>
      <c r="W80" s="179"/>
      <c r="X80" s="179"/>
      <c r="Y80" s="179"/>
      <c r="Z80" s="179"/>
      <c r="AA80" s="179"/>
      <c r="AB80" s="179"/>
      <c r="AC80" s="179"/>
      <c r="AD80" s="179"/>
      <c r="AE80" s="179"/>
    </row>
    <row r="81" s="2" customFormat="1" ht="22.8" customHeight="1">
      <c r="A81" s="39"/>
      <c r="B81" s="40"/>
      <c r="C81" s="100" t="s">
        <v>132</v>
      </c>
      <c r="D81" s="41"/>
      <c r="E81" s="41"/>
      <c r="F81" s="41"/>
      <c r="G81" s="41"/>
      <c r="H81" s="41"/>
      <c r="I81" s="41"/>
      <c r="J81" s="185">
        <f>BK81</f>
        <v>0</v>
      </c>
      <c r="K81" s="41"/>
      <c r="L81" s="45"/>
      <c r="M81" s="96"/>
      <c r="N81" s="186"/>
      <c r="O81" s="97"/>
      <c r="P81" s="187">
        <f>P82</f>
        <v>0</v>
      </c>
      <c r="Q81" s="97"/>
      <c r="R81" s="187">
        <f>R82</f>
        <v>0</v>
      </c>
      <c r="S81" s="97"/>
      <c r="T81" s="188">
        <f>T82</f>
        <v>0</v>
      </c>
      <c r="U81" s="39"/>
      <c r="V81" s="39"/>
      <c r="W81" s="39"/>
      <c r="X81" s="39"/>
      <c r="Y81" s="39"/>
      <c r="Z81" s="39"/>
      <c r="AA81" s="39"/>
      <c r="AB81" s="39"/>
      <c r="AC81" s="39"/>
      <c r="AD81" s="39"/>
      <c r="AE81" s="39"/>
      <c r="AT81" s="18" t="s">
        <v>74</v>
      </c>
      <c r="AU81" s="18" t="s">
        <v>109</v>
      </c>
      <c r="BK81" s="189">
        <f>BK82</f>
        <v>0</v>
      </c>
    </row>
    <row r="82" s="12" customFormat="1" ht="25.92" customHeight="1">
      <c r="A82" s="12"/>
      <c r="B82" s="190"/>
      <c r="C82" s="191"/>
      <c r="D82" s="192" t="s">
        <v>74</v>
      </c>
      <c r="E82" s="193" t="s">
        <v>1074</v>
      </c>
      <c r="F82" s="193" t="s">
        <v>1075</v>
      </c>
      <c r="G82" s="191"/>
      <c r="H82" s="191"/>
      <c r="I82" s="194"/>
      <c r="J82" s="195">
        <f>BK82</f>
        <v>0</v>
      </c>
      <c r="K82" s="191"/>
      <c r="L82" s="196"/>
      <c r="M82" s="197"/>
      <c r="N82" s="198"/>
      <c r="O82" s="198"/>
      <c r="P82" s="199">
        <f>P83</f>
        <v>0</v>
      </c>
      <c r="Q82" s="198"/>
      <c r="R82" s="199">
        <f>R83</f>
        <v>0</v>
      </c>
      <c r="S82" s="198"/>
      <c r="T82" s="200">
        <f>T83</f>
        <v>0</v>
      </c>
      <c r="U82" s="12"/>
      <c r="V82" s="12"/>
      <c r="W82" s="12"/>
      <c r="X82" s="12"/>
      <c r="Y82" s="12"/>
      <c r="Z82" s="12"/>
      <c r="AA82" s="12"/>
      <c r="AB82" s="12"/>
      <c r="AC82" s="12"/>
      <c r="AD82" s="12"/>
      <c r="AE82" s="12"/>
      <c r="AR82" s="201" t="s">
        <v>143</v>
      </c>
      <c r="AT82" s="202" t="s">
        <v>74</v>
      </c>
      <c r="AU82" s="202" t="s">
        <v>75</v>
      </c>
      <c r="AY82" s="201" t="s">
        <v>135</v>
      </c>
      <c r="BK82" s="203">
        <f>BK83</f>
        <v>0</v>
      </c>
    </row>
    <row r="83" s="12" customFormat="1" ht="22.8" customHeight="1">
      <c r="A83" s="12"/>
      <c r="B83" s="190"/>
      <c r="C83" s="191"/>
      <c r="D83" s="192" t="s">
        <v>74</v>
      </c>
      <c r="E83" s="204" t="s">
        <v>1076</v>
      </c>
      <c r="F83" s="204" t="s">
        <v>1077</v>
      </c>
      <c r="G83" s="191"/>
      <c r="H83" s="191"/>
      <c r="I83" s="194"/>
      <c r="J83" s="205">
        <f>BK83</f>
        <v>0</v>
      </c>
      <c r="K83" s="191"/>
      <c r="L83" s="196"/>
      <c r="M83" s="197"/>
      <c r="N83" s="198"/>
      <c r="O83" s="198"/>
      <c r="P83" s="199">
        <f>P84</f>
        <v>0</v>
      </c>
      <c r="Q83" s="198"/>
      <c r="R83" s="199">
        <f>R84</f>
        <v>0</v>
      </c>
      <c r="S83" s="198"/>
      <c r="T83" s="200">
        <f>T84</f>
        <v>0</v>
      </c>
      <c r="U83" s="12"/>
      <c r="V83" s="12"/>
      <c r="W83" s="12"/>
      <c r="X83" s="12"/>
      <c r="Y83" s="12"/>
      <c r="Z83" s="12"/>
      <c r="AA83" s="12"/>
      <c r="AB83" s="12"/>
      <c r="AC83" s="12"/>
      <c r="AD83" s="12"/>
      <c r="AE83" s="12"/>
      <c r="AR83" s="201" t="s">
        <v>143</v>
      </c>
      <c r="AT83" s="202" t="s">
        <v>74</v>
      </c>
      <c r="AU83" s="202" t="s">
        <v>83</v>
      </c>
      <c r="AY83" s="201" t="s">
        <v>135</v>
      </c>
      <c r="BK83" s="203">
        <f>BK84</f>
        <v>0</v>
      </c>
    </row>
    <row r="84" s="2" customFormat="1" ht="14.4" customHeight="1">
      <c r="A84" s="39"/>
      <c r="B84" s="40"/>
      <c r="C84" s="206" t="s">
        <v>83</v>
      </c>
      <c r="D84" s="206" t="s">
        <v>138</v>
      </c>
      <c r="E84" s="207" t="s">
        <v>80</v>
      </c>
      <c r="F84" s="208" t="s">
        <v>1086</v>
      </c>
      <c r="G84" s="209" t="s">
        <v>1079</v>
      </c>
      <c r="H84" s="210">
        <v>1</v>
      </c>
      <c r="I84" s="211"/>
      <c r="J84" s="212">
        <f>ROUND(I84*H84,2)</f>
        <v>0</v>
      </c>
      <c r="K84" s="208" t="s">
        <v>19</v>
      </c>
      <c r="L84" s="45"/>
      <c r="M84" s="272" t="s">
        <v>19</v>
      </c>
      <c r="N84" s="273" t="s">
        <v>46</v>
      </c>
      <c r="O84" s="274"/>
      <c r="P84" s="275">
        <f>O84*H84</f>
        <v>0</v>
      </c>
      <c r="Q84" s="275">
        <v>0</v>
      </c>
      <c r="R84" s="275">
        <f>Q84*H84</f>
        <v>0</v>
      </c>
      <c r="S84" s="275">
        <v>0</v>
      </c>
      <c r="T84" s="276">
        <f>S84*H84</f>
        <v>0</v>
      </c>
      <c r="U84" s="39"/>
      <c r="V84" s="39"/>
      <c r="W84" s="39"/>
      <c r="X84" s="39"/>
      <c r="Y84" s="39"/>
      <c r="Z84" s="39"/>
      <c r="AA84" s="39"/>
      <c r="AB84" s="39"/>
      <c r="AC84" s="39"/>
      <c r="AD84" s="39"/>
      <c r="AE84" s="39"/>
      <c r="AR84" s="217" t="s">
        <v>1080</v>
      </c>
      <c r="AT84" s="217" t="s">
        <v>138</v>
      </c>
      <c r="AU84" s="217" t="s">
        <v>85</v>
      </c>
      <c r="AY84" s="18" t="s">
        <v>135</v>
      </c>
      <c r="BE84" s="218">
        <f>IF(N84="základní",J84,0)</f>
        <v>0</v>
      </c>
      <c r="BF84" s="218">
        <f>IF(N84="snížená",J84,0)</f>
        <v>0</v>
      </c>
      <c r="BG84" s="218">
        <f>IF(N84="zákl. přenesená",J84,0)</f>
        <v>0</v>
      </c>
      <c r="BH84" s="218">
        <f>IF(N84="sníž. přenesená",J84,0)</f>
        <v>0</v>
      </c>
      <c r="BI84" s="218">
        <f>IF(N84="nulová",J84,0)</f>
        <v>0</v>
      </c>
      <c r="BJ84" s="18" t="s">
        <v>83</v>
      </c>
      <c r="BK84" s="218">
        <f>ROUND(I84*H84,2)</f>
        <v>0</v>
      </c>
      <c r="BL84" s="18" t="s">
        <v>1080</v>
      </c>
      <c r="BM84" s="217" t="s">
        <v>1087</v>
      </c>
    </row>
    <row r="85" s="2" customFormat="1" ht="6.96" customHeight="1">
      <c r="A85" s="39"/>
      <c r="B85" s="60"/>
      <c r="C85" s="61"/>
      <c r="D85" s="61"/>
      <c r="E85" s="61"/>
      <c r="F85" s="61"/>
      <c r="G85" s="61"/>
      <c r="H85" s="61"/>
      <c r="I85" s="61"/>
      <c r="J85" s="61"/>
      <c r="K85" s="61"/>
      <c r="L85" s="45"/>
      <c r="M85" s="39"/>
      <c r="O85" s="39"/>
      <c r="P85" s="39"/>
      <c r="Q85" s="39"/>
      <c r="R85" s="39"/>
      <c r="S85" s="39"/>
      <c r="T85" s="39"/>
      <c r="U85" s="39"/>
      <c r="V85" s="39"/>
      <c r="W85" s="39"/>
      <c r="X85" s="39"/>
      <c r="Y85" s="39"/>
      <c r="Z85" s="39"/>
      <c r="AA85" s="39"/>
      <c r="AB85" s="39"/>
      <c r="AC85" s="39"/>
      <c r="AD85" s="39"/>
      <c r="AE85" s="39"/>
    </row>
  </sheetData>
  <sheetProtection sheet="1" autoFilter="0" formatColumns="0" formatRows="0" objects="1" scenarios="1" spinCount="100000" saltValue="zwhlJe0B7ztmRz7Q5+CazyoWYYBQ84TuS7vajQgbgFbWqeC+gX1svmQW4GQ/vi1bzpWZoMQfo8XljcpsdQOD+A==" hashValue="8HUqS+f2SRSJX+lUntlPZ97X2/lCYgQsdwgw8DrNA+mC/khOoujpJzVCFLYNSAL/5aUmXe9fLzB5rhYcMX2iCA==" algorithmName="SHA-512" password="CC35"/>
  <autoFilter ref="C80:K84"/>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130.832"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0"/>
      <c r="C3" s="131"/>
      <c r="D3" s="131"/>
      <c r="E3" s="131"/>
      <c r="F3" s="131"/>
      <c r="G3" s="131"/>
      <c r="H3" s="21"/>
    </row>
    <row r="4" s="1" customFormat="1" ht="24.96" customHeight="1">
      <c r="B4" s="21"/>
      <c r="C4" s="132" t="s">
        <v>1088</v>
      </c>
      <c r="H4" s="21"/>
    </row>
    <row r="5" s="1" customFormat="1" ht="12" customHeight="1">
      <c r="B5" s="21"/>
      <c r="C5" s="277" t="s">
        <v>13</v>
      </c>
      <c r="D5" s="142" t="s">
        <v>14</v>
      </c>
      <c r="E5" s="1"/>
      <c r="F5" s="1"/>
      <c r="H5" s="21"/>
    </row>
    <row r="6" s="1" customFormat="1" ht="36.96" customHeight="1">
      <c r="B6" s="21"/>
      <c r="C6" s="278" t="s">
        <v>16</v>
      </c>
      <c r="D6" s="279" t="s">
        <v>17</v>
      </c>
      <c r="E6" s="1"/>
      <c r="F6" s="1"/>
      <c r="H6" s="21"/>
    </row>
    <row r="7" s="1" customFormat="1" ht="16.5" customHeight="1">
      <c r="B7" s="21"/>
      <c r="C7" s="134" t="s">
        <v>23</v>
      </c>
      <c r="D7" s="139" t="str">
        <f>'Rekapitulace stavby'!AN8</f>
        <v>3. 7. 2020</v>
      </c>
      <c r="H7" s="21"/>
    </row>
    <row r="8" s="2" customFormat="1" ht="10.8" customHeight="1">
      <c r="A8" s="39"/>
      <c r="B8" s="45"/>
      <c r="C8" s="39"/>
      <c r="D8" s="39"/>
      <c r="E8" s="39"/>
      <c r="F8" s="39"/>
      <c r="G8" s="39"/>
      <c r="H8" s="45"/>
    </row>
    <row r="9" s="11" customFormat="1" ht="29.28" customHeight="1">
      <c r="A9" s="179"/>
      <c r="B9" s="280"/>
      <c r="C9" s="281" t="s">
        <v>56</v>
      </c>
      <c r="D9" s="282" t="s">
        <v>57</v>
      </c>
      <c r="E9" s="282" t="s">
        <v>122</v>
      </c>
      <c r="F9" s="283" t="s">
        <v>1089</v>
      </c>
      <c r="G9" s="179"/>
      <c r="H9" s="280"/>
    </row>
    <row r="10" s="2" customFormat="1" ht="26.4" customHeight="1">
      <c r="A10" s="39"/>
      <c r="B10" s="45"/>
      <c r="C10" s="284" t="s">
        <v>1090</v>
      </c>
      <c r="D10" s="284" t="s">
        <v>81</v>
      </c>
      <c r="E10" s="39"/>
      <c r="F10" s="39"/>
      <c r="G10" s="39"/>
      <c r="H10" s="45"/>
    </row>
    <row r="11" s="2" customFormat="1" ht="16.8" customHeight="1">
      <c r="A11" s="39"/>
      <c r="B11" s="45"/>
      <c r="C11" s="285" t="s">
        <v>98</v>
      </c>
      <c r="D11" s="286" t="s">
        <v>99</v>
      </c>
      <c r="E11" s="287" t="s">
        <v>100</v>
      </c>
      <c r="F11" s="288">
        <v>39.770000000000003</v>
      </c>
      <c r="G11" s="39"/>
      <c r="H11" s="45"/>
    </row>
    <row r="12" s="2" customFormat="1" ht="16.8" customHeight="1">
      <c r="A12" s="39"/>
      <c r="B12" s="45"/>
      <c r="C12" s="289" t="s">
        <v>19</v>
      </c>
      <c r="D12" s="289" t="s">
        <v>1091</v>
      </c>
      <c r="E12" s="18" t="s">
        <v>19</v>
      </c>
      <c r="F12" s="290">
        <v>39.770000000000003</v>
      </c>
      <c r="G12" s="39"/>
      <c r="H12" s="45"/>
    </row>
    <row r="13" s="2" customFormat="1" ht="16.8" customHeight="1">
      <c r="A13" s="39"/>
      <c r="B13" s="45"/>
      <c r="C13" s="291" t="s">
        <v>1092</v>
      </c>
      <c r="D13" s="39"/>
      <c r="E13" s="39"/>
      <c r="F13" s="39"/>
      <c r="G13" s="39"/>
      <c r="H13" s="45"/>
    </row>
    <row r="14" s="2" customFormat="1" ht="16.8" customHeight="1">
      <c r="A14" s="39"/>
      <c r="B14" s="45"/>
      <c r="C14" s="289" t="s">
        <v>269</v>
      </c>
      <c r="D14" s="289" t="s">
        <v>1093</v>
      </c>
      <c r="E14" s="18" t="s">
        <v>100</v>
      </c>
      <c r="F14" s="290">
        <v>39.770000000000003</v>
      </c>
      <c r="G14" s="39"/>
      <c r="H14" s="45"/>
    </row>
    <row r="15" s="2" customFormat="1" ht="16.8" customHeight="1">
      <c r="A15" s="39"/>
      <c r="B15" s="45"/>
      <c r="C15" s="289" t="s">
        <v>275</v>
      </c>
      <c r="D15" s="289" t="s">
        <v>1094</v>
      </c>
      <c r="E15" s="18" t="s">
        <v>100</v>
      </c>
      <c r="F15" s="290">
        <v>39.770000000000003</v>
      </c>
      <c r="G15" s="39"/>
      <c r="H15" s="45"/>
    </row>
    <row r="16" s="2" customFormat="1" ht="16.8" customHeight="1">
      <c r="A16" s="39"/>
      <c r="B16" s="45"/>
      <c r="C16" s="289" t="s">
        <v>279</v>
      </c>
      <c r="D16" s="289" t="s">
        <v>1095</v>
      </c>
      <c r="E16" s="18" t="s">
        <v>100</v>
      </c>
      <c r="F16" s="290">
        <v>357.93000000000001</v>
      </c>
      <c r="G16" s="39"/>
      <c r="H16" s="45"/>
    </row>
    <row r="17" s="2" customFormat="1" ht="26.4" customHeight="1">
      <c r="A17" s="39"/>
      <c r="B17" s="45"/>
      <c r="C17" s="284" t="s">
        <v>1096</v>
      </c>
      <c r="D17" s="284" t="s">
        <v>87</v>
      </c>
      <c r="E17" s="39"/>
      <c r="F17" s="39"/>
      <c r="G17" s="39"/>
      <c r="H17" s="45"/>
    </row>
    <row r="18" s="2" customFormat="1" ht="16.8" customHeight="1">
      <c r="A18" s="39"/>
      <c r="B18" s="45"/>
      <c r="C18" s="285" t="s">
        <v>393</v>
      </c>
      <c r="D18" s="286" t="s">
        <v>394</v>
      </c>
      <c r="E18" s="287" t="s">
        <v>141</v>
      </c>
      <c r="F18" s="288">
        <v>1264.3409999999999</v>
      </c>
      <c r="G18" s="39"/>
      <c r="H18" s="45"/>
    </row>
    <row r="19" s="2" customFormat="1" ht="16.8" customHeight="1">
      <c r="A19" s="39"/>
      <c r="B19" s="45"/>
      <c r="C19" s="289" t="s">
        <v>19</v>
      </c>
      <c r="D19" s="289" t="s">
        <v>526</v>
      </c>
      <c r="E19" s="18" t="s">
        <v>19</v>
      </c>
      <c r="F19" s="290">
        <v>0</v>
      </c>
      <c r="G19" s="39"/>
      <c r="H19" s="45"/>
    </row>
    <row r="20" s="2" customFormat="1" ht="16.8" customHeight="1">
      <c r="A20" s="39"/>
      <c r="B20" s="45"/>
      <c r="C20" s="289" t="s">
        <v>19</v>
      </c>
      <c r="D20" s="289" t="s">
        <v>527</v>
      </c>
      <c r="E20" s="18" t="s">
        <v>19</v>
      </c>
      <c r="F20" s="290">
        <v>61.124000000000002</v>
      </c>
      <c r="G20" s="39"/>
      <c r="H20" s="45"/>
    </row>
    <row r="21" s="2" customFormat="1" ht="16.8" customHeight="1">
      <c r="A21" s="39"/>
      <c r="B21" s="45"/>
      <c r="C21" s="289" t="s">
        <v>19</v>
      </c>
      <c r="D21" s="289" t="s">
        <v>528</v>
      </c>
      <c r="E21" s="18" t="s">
        <v>19</v>
      </c>
      <c r="F21" s="290">
        <v>61.124000000000002</v>
      </c>
      <c r="G21" s="39"/>
      <c r="H21" s="45"/>
    </row>
    <row r="22" s="2" customFormat="1" ht="16.8" customHeight="1">
      <c r="A22" s="39"/>
      <c r="B22" s="45"/>
      <c r="C22" s="289" t="s">
        <v>19</v>
      </c>
      <c r="D22" s="289" t="s">
        <v>529</v>
      </c>
      <c r="E22" s="18" t="s">
        <v>19</v>
      </c>
      <c r="F22" s="290">
        <v>56.414000000000001</v>
      </c>
      <c r="G22" s="39"/>
      <c r="H22" s="45"/>
    </row>
    <row r="23" s="2" customFormat="1" ht="16.8" customHeight="1">
      <c r="A23" s="39"/>
      <c r="B23" s="45"/>
      <c r="C23" s="289" t="s">
        <v>19</v>
      </c>
      <c r="D23" s="289" t="s">
        <v>530</v>
      </c>
      <c r="E23" s="18" t="s">
        <v>19</v>
      </c>
      <c r="F23" s="290">
        <v>41.884</v>
      </c>
      <c r="G23" s="39"/>
      <c r="H23" s="45"/>
    </row>
    <row r="24" s="2" customFormat="1" ht="16.8" customHeight="1">
      <c r="A24" s="39"/>
      <c r="B24" s="45"/>
      <c r="C24" s="289" t="s">
        <v>19</v>
      </c>
      <c r="D24" s="289" t="s">
        <v>531</v>
      </c>
      <c r="E24" s="18" t="s">
        <v>19</v>
      </c>
      <c r="F24" s="290">
        <v>24</v>
      </c>
      <c r="G24" s="39"/>
      <c r="H24" s="45"/>
    </row>
    <row r="25" s="2" customFormat="1" ht="16.8" customHeight="1">
      <c r="A25" s="39"/>
      <c r="B25" s="45"/>
      <c r="C25" s="289" t="s">
        <v>19</v>
      </c>
      <c r="D25" s="289" t="s">
        <v>532</v>
      </c>
      <c r="E25" s="18" t="s">
        <v>19</v>
      </c>
      <c r="F25" s="290">
        <v>64.799999999999997</v>
      </c>
      <c r="G25" s="39"/>
      <c r="H25" s="45"/>
    </row>
    <row r="26" s="2" customFormat="1" ht="16.8" customHeight="1">
      <c r="A26" s="39"/>
      <c r="B26" s="45"/>
      <c r="C26" s="289" t="s">
        <v>19</v>
      </c>
      <c r="D26" s="289" t="s">
        <v>533</v>
      </c>
      <c r="E26" s="18" t="s">
        <v>19</v>
      </c>
      <c r="F26" s="290">
        <v>85.304000000000002</v>
      </c>
      <c r="G26" s="39"/>
      <c r="H26" s="45"/>
    </row>
    <row r="27" s="2" customFormat="1" ht="16.8" customHeight="1">
      <c r="A27" s="39"/>
      <c r="B27" s="45"/>
      <c r="C27" s="289" t="s">
        <v>19</v>
      </c>
      <c r="D27" s="289" t="s">
        <v>534</v>
      </c>
      <c r="E27" s="18" t="s">
        <v>19</v>
      </c>
      <c r="F27" s="290">
        <v>87.010999999999996</v>
      </c>
      <c r="G27" s="39"/>
      <c r="H27" s="45"/>
    </row>
    <row r="28" s="2" customFormat="1" ht="16.8" customHeight="1">
      <c r="A28" s="39"/>
      <c r="B28" s="45"/>
      <c r="C28" s="289" t="s">
        <v>19</v>
      </c>
      <c r="D28" s="289" t="s">
        <v>535</v>
      </c>
      <c r="E28" s="18" t="s">
        <v>19</v>
      </c>
      <c r="F28" s="290">
        <v>46.723999999999997</v>
      </c>
      <c r="G28" s="39"/>
      <c r="H28" s="45"/>
    </row>
    <row r="29" s="2" customFormat="1" ht="16.8" customHeight="1">
      <c r="A29" s="39"/>
      <c r="B29" s="45"/>
      <c r="C29" s="289" t="s">
        <v>19</v>
      </c>
      <c r="D29" s="289" t="s">
        <v>536</v>
      </c>
      <c r="E29" s="18" t="s">
        <v>19</v>
      </c>
      <c r="F29" s="290">
        <v>43.723999999999997</v>
      </c>
      <c r="G29" s="39"/>
      <c r="H29" s="45"/>
    </row>
    <row r="30" s="2" customFormat="1" ht="16.8" customHeight="1">
      <c r="A30" s="39"/>
      <c r="B30" s="45"/>
      <c r="C30" s="289" t="s">
        <v>19</v>
      </c>
      <c r="D30" s="289" t="s">
        <v>537</v>
      </c>
      <c r="E30" s="18" t="s">
        <v>19</v>
      </c>
      <c r="F30" s="290">
        <v>34.756999999999998</v>
      </c>
      <c r="G30" s="39"/>
      <c r="H30" s="45"/>
    </row>
    <row r="31" s="2" customFormat="1" ht="16.8" customHeight="1">
      <c r="A31" s="39"/>
      <c r="B31" s="45"/>
      <c r="C31" s="289" t="s">
        <v>19</v>
      </c>
      <c r="D31" s="289" t="s">
        <v>538</v>
      </c>
      <c r="E31" s="18" t="s">
        <v>19</v>
      </c>
      <c r="F31" s="290">
        <v>10.826000000000001</v>
      </c>
      <c r="G31" s="39"/>
      <c r="H31" s="45"/>
    </row>
    <row r="32" s="2" customFormat="1" ht="16.8" customHeight="1">
      <c r="A32" s="39"/>
      <c r="B32" s="45"/>
      <c r="C32" s="289" t="s">
        <v>19</v>
      </c>
      <c r="D32" s="289" t="s">
        <v>539</v>
      </c>
      <c r="E32" s="18" t="s">
        <v>19</v>
      </c>
      <c r="F32" s="290">
        <v>35.707999999999998</v>
      </c>
      <c r="G32" s="39"/>
      <c r="H32" s="45"/>
    </row>
    <row r="33" s="2" customFormat="1" ht="16.8" customHeight="1">
      <c r="A33" s="39"/>
      <c r="B33" s="45"/>
      <c r="C33" s="289" t="s">
        <v>19</v>
      </c>
      <c r="D33" s="289" t="s">
        <v>540</v>
      </c>
      <c r="E33" s="18" t="s">
        <v>19</v>
      </c>
      <c r="F33" s="290">
        <v>61.003999999999998</v>
      </c>
      <c r="G33" s="39"/>
      <c r="H33" s="45"/>
    </row>
    <row r="34" s="2" customFormat="1" ht="16.8" customHeight="1">
      <c r="A34" s="39"/>
      <c r="B34" s="45"/>
      <c r="C34" s="289" t="s">
        <v>19</v>
      </c>
      <c r="D34" s="289" t="s">
        <v>541</v>
      </c>
      <c r="E34" s="18" t="s">
        <v>19</v>
      </c>
      <c r="F34" s="290">
        <v>13.224</v>
      </c>
      <c r="G34" s="39"/>
      <c r="H34" s="45"/>
    </row>
    <row r="35" s="2" customFormat="1" ht="16.8" customHeight="1">
      <c r="A35" s="39"/>
      <c r="B35" s="45"/>
      <c r="C35" s="289" t="s">
        <v>19</v>
      </c>
      <c r="D35" s="289" t="s">
        <v>542</v>
      </c>
      <c r="E35" s="18" t="s">
        <v>19</v>
      </c>
      <c r="F35" s="290">
        <v>31.664000000000001</v>
      </c>
      <c r="G35" s="39"/>
      <c r="H35" s="45"/>
    </row>
    <row r="36" s="2" customFormat="1" ht="16.8" customHeight="1">
      <c r="A36" s="39"/>
      <c r="B36" s="45"/>
      <c r="C36" s="289" t="s">
        <v>19</v>
      </c>
      <c r="D36" s="289" t="s">
        <v>543</v>
      </c>
      <c r="E36" s="18" t="s">
        <v>19</v>
      </c>
      <c r="F36" s="290">
        <v>73.738</v>
      </c>
      <c r="G36" s="39"/>
      <c r="H36" s="45"/>
    </row>
    <row r="37" s="2" customFormat="1" ht="16.8" customHeight="1">
      <c r="A37" s="39"/>
      <c r="B37" s="45"/>
      <c r="C37" s="289" t="s">
        <v>19</v>
      </c>
      <c r="D37" s="289" t="s">
        <v>544</v>
      </c>
      <c r="E37" s="18" t="s">
        <v>19</v>
      </c>
      <c r="F37" s="290">
        <v>96.459000000000003</v>
      </c>
      <c r="G37" s="39"/>
      <c r="H37" s="45"/>
    </row>
    <row r="38" s="2" customFormat="1" ht="16.8" customHeight="1">
      <c r="A38" s="39"/>
      <c r="B38" s="45"/>
      <c r="C38" s="289" t="s">
        <v>19</v>
      </c>
      <c r="D38" s="289" t="s">
        <v>545</v>
      </c>
      <c r="E38" s="18" t="s">
        <v>19</v>
      </c>
      <c r="F38" s="290">
        <v>46.124000000000002</v>
      </c>
      <c r="G38" s="39"/>
      <c r="H38" s="45"/>
    </row>
    <row r="39" s="2" customFormat="1" ht="16.8" customHeight="1">
      <c r="A39" s="39"/>
      <c r="B39" s="45"/>
      <c r="C39" s="289" t="s">
        <v>19</v>
      </c>
      <c r="D39" s="289" t="s">
        <v>546</v>
      </c>
      <c r="E39" s="18" t="s">
        <v>19</v>
      </c>
      <c r="F39" s="290">
        <v>46.124000000000002</v>
      </c>
      <c r="G39" s="39"/>
      <c r="H39" s="45"/>
    </row>
    <row r="40" s="2" customFormat="1" ht="16.8" customHeight="1">
      <c r="A40" s="39"/>
      <c r="B40" s="45"/>
      <c r="C40" s="289" t="s">
        <v>19</v>
      </c>
      <c r="D40" s="289" t="s">
        <v>547</v>
      </c>
      <c r="E40" s="18" t="s">
        <v>19</v>
      </c>
      <c r="F40" s="290">
        <v>61.963999999999999</v>
      </c>
      <c r="G40" s="39"/>
      <c r="H40" s="45"/>
    </row>
    <row r="41" s="2" customFormat="1" ht="16.8" customHeight="1">
      <c r="A41" s="39"/>
      <c r="B41" s="45"/>
      <c r="C41" s="289" t="s">
        <v>19</v>
      </c>
      <c r="D41" s="289" t="s">
        <v>548</v>
      </c>
      <c r="E41" s="18" t="s">
        <v>19</v>
      </c>
      <c r="F41" s="290">
        <v>49.124000000000002</v>
      </c>
      <c r="G41" s="39"/>
      <c r="H41" s="45"/>
    </row>
    <row r="42" s="2" customFormat="1" ht="16.8" customHeight="1">
      <c r="A42" s="39"/>
      <c r="B42" s="45"/>
      <c r="C42" s="289" t="s">
        <v>19</v>
      </c>
      <c r="D42" s="289" t="s">
        <v>549</v>
      </c>
      <c r="E42" s="18" t="s">
        <v>19</v>
      </c>
      <c r="F42" s="290">
        <v>50.323999999999998</v>
      </c>
      <c r="G42" s="39"/>
      <c r="H42" s="45"/>
    </row>
    <row r="43" s="2" customFormat="1" ht="16.8" customHeight="1">
      <c r="A43" s="39"/>
      <c r="B43" s="45"/>
      <c r="C43" s="289" t="s">
        <v>19</v>
      </c>
      <c r="D43" s="289" t="s">
        <v>550</v>
      </c>
      <c r="E43" s="18" t="s">
        <v>19</v>
      </c>
      <c r="F43" s="290">
        <v>43.317999999999998</v>
      </c>
      <c r="G43" s="39"/>
      <c r="H43" s="45"/>
    </row>
    <row r="44" s="2" customFormat="1" ht="16.8" customHeight="1">
      <c r="A44" s="39"/>
      <c r="B44" s="45"/>
      <c r="C44" s="289" t="s">
        <v>19</v>
      </c>
      <c r="D44" s="289" t="s">
        <v>551</v>
      </c>
      <c r="E44" s="18" t="s">
        <v>19</v>
      </c>
      <c r="F44" s="290">
        <v>0</v>
      </c>
      <c r="G44" s="39"/>
      <c r="H44" s="45"/>
    </row>
    <row r="45" s="2" customFormat="1" ht="16.8" customHeight="1">
      <c r="A45" s="39"/>
      <c r="B45" s="45"/>
      <c r="C45" s="289" t="s">
        <v>19</v>
      </c>
      <c r="D45" s="289" t="s">
        <v>552</v>
      </c>
      <c r="E45" s="18" t="s">
        <v>19</v>
      </c>
      <c r="F45" s="290">
        <v>21.120000000000001</v>
      </c>
      <c r="G45" s="39"/>
      <c r="H45" s="45"/>
    </row>
    <row r="46" s="2" customFormat="1" ht="16.8" customHeight="1">
      <c r="A46" s="39"/>
      <c r="B46" s="45"/>
      <c r="C46" s="289" t="s">
        <v>19</v>
      </c>
      <c r="D46" s="289" t="s">
        <v>553</v>
      </c>
      <c r="E46" s="18" t="s">
        <v>19</v>
      </c>
      <c r="F46" s="290">
        <v>1.8799999999999999</v>
      </c>
      <c r="G46" s="39"/>
      <c r="H46" s="45"/>
    </row>
    <row r="47" s="2" customFormat="1" ht="16.8" customHeight="1">
      <c r="A47" s="39"/>
      <c r="B47" s="45"/>
      <c r="C47" s="289" t="s">
        <v>19</v>
      </c>
      <c r="D47" s="289" t="s">
        <v>554</v>
      </c>
      <c r="E47" s="18" t="s">
        <v>19</v>
      </c>
      <c r="F47" s="290">
        <v>6.5</v>
      </c>
      <c r="G47" s="39"/>
      <c r="H47" s="45"/>
    </row>
    <row r="48" s="2" customFormat="1" ht="16.8" customHeight="1">
      <c r="A48" s="39"/>
      <c r="B48" s="45"/>
      <c r="C48" s="289" t="s">
        <v>19</v>
      </c>
      <c r="D48" s="289" t="s">
        <v>555</v>
      </c>
      <c r="E48" s="18" t="s">
        <v>19</v>
      </c>
      <c r="F48" s="290">
        <v>0.93999999999999995</v>
      </c>
      <c r="G48" s="39"/>
      <c r="H48" s="45"/>
    </row>
    <row r="49" s="2" customFormat="1" ht="16.8" customHeight="1">
      <c r="A49" s="39"/>
      <c r="B49" s="45"/>
      <c r="C49" s="289" t="s">
        <v>19</v>
      </c>
      <c r="D49" s="289" t="s">
        <v>556</v>
      </c>
      <c r="E49" s="18" t="s">
        <v>19</v>
      </c>
      <c r="F49" s="290">
        <v>5.2160000000000002</v>
      </c>
      <c r="G49" s="39"/>
      <c r="H49" s="45"/>
    </row>
    <row r="50" s="2" customFormat="1" ht="16.8" customHeight="1">
      <c r="A50" s="39"/>
      <c r="B50" s="45"/>
      <c r="C50" s="289" t="s">
        <v>19</v>
      </c>
      <c r="D50" s="289" t="s">
        <v>557</v>
      </c>
      <c r="E50" s="18" t="s">
        <v>19</v>
      </c>
      <c r="F50" s="290">
        <v>1.0700000000000001</v>
      </c>
      <c r="G50" s="39"/>
      <c r="H50" s="45"/>
    </row>
    <row r="51" s="2" customFormat="1" ht="16.8" customHeight="1">
      <c r="A51" s="39"/>
      <c r="B51" s="45"/>
      <c r="C51" s="289" t="s">
        <v>19</v>
      </c>
      <c r="D51" s="289" t="s">
        <v>558</v>
      </c>
      <c r="E51" s="18" t="s">
        <v>19</v>
      </c>
      <c r="F51" s="290">
        <v>1.1479999999999999</v>
      </c>
      <c r="G51" s="39"/>
      <c r="H51" s="45"/>
    </row>
    <row r="52" s="2" customFormat="1" ht="16.8" customHeight="1">
      <c r="A52" s="39"/>
      <c r="B52" s="45"/>
      <c r="C52" s="289" t="s">
        <v>393</v>
      </c>
      <c r="D52" s="289" t="s">
        <v>153</v>
      </c>
      <c r="E52" s="18" t="s">
        <v>19</v>
      </c>
      <c r="F52" s="290">
        <v>1264.3409999999999</v>
      </c>
      <c r="G52" s="39"/>
      <c r="H52" s="45"/>
    </row>
    <row r="53" s="2" customFormat="1" ht="16.8" customHeight="1">
      <c r="A53" s="39"/>
      <c r="B53" s="45"/>
      <c r="C53" s="291" t="s">
        <v>1092</v>
      </c>
      <c r="D53" s="39"/>
      <c r="E53" s="39"/>
      <c r="F53" s="39"/>
      <c r="G53" s="39"/>
      <c r="H53" s="45"/>
    </row>
    <row r="54" s="2" customFormat="1" ht="16.8" customHeight="1">
      <c r="A54" s="39"/>
      <c r="B54" s="45"/>
      <c r="C54" s="289" t="s">
        <v>523</v>
      </c>
      <c r="D54" s="289" t="s">
        <v>1097</v>
      </c>
      <c r="E54" s="18" t="s">
        <v>141</v>
      </c>
      <c r="F54" s="290">
        <v>1264.3409999999999</v>
      </c>
      <c r="G54" s="39"/>
      <c r="H54" s="45"/>
    </row>
    <row r="55" s="2" customFormat="1" ht="16.8" customHeight="1">
      <c r="A55" s="39"/>
      <c r="B55" s="45"/>
      <c r="C55" s="289" t="s">
        <v>559</v>
      </c>
      <c r="D55" s="289" t="s">
        <v>1098</v>
      </c>
      <c r="E55" s="18" t="s">
        <v>141</v>
      </c>
      <c r="F55" s="290">
        <v>1264.3409999999999</v>
      </c>
      <c r="G55" s="39"/>
      <c r="H55" s="45"/>
    </row>
    <row r="56" s="2" customFormat="1" ht="16.8" customHeight="1">
      <c r="A56" s="39"/>
      <c r="B56" s="45"/>
      <c r="C56" s="289" t="s">
        <v>562</v>
      </c>
      <c r="D56" s="289" t="s">
        <v>1099</v>
      </c>
      <c r="E56" s="18" t="s">
        <v>141</v>
      </c>
      <c r="F56" s="290">
        <v>1269.5909999999999</v>
      </c>
      <c r="G56" s="39"/>
      <c r="H56" s="45"/>
    </row>
    <row r="57" s="2" customFormat="1" ht="16.8" customHeight="1">
      <c r="A57" s="39"/>
      <c r="B57" s="45"/>
      <c r="C57" s="285" t="s">
        <v>1100</v>
      </c>
      <c r="D57" s="286" t="s">
        <v>1101</v>
      </c>
      <c r="E57" s="287" t="s">
        <v>19</v>
      </c>
      <c r="F57" s="288">
        <v>112.288</v>
      </c>
      <c r="G57" s="39"/>
      <c r="H57" s="45"/>
    </row>
    <row r="58" s="2" customFormat="1" ht="7.44" customHeight="1">
      <c r="A58" s="39"/>
      <c r="B58" s="158"/>
      <c r="C58" s="159"/>
      <c r="D58" s="159"/>
      <c r="E58" s="159"/>
      <c r="F58" s="159"/>
      <c r="G58" s="159"/>
      <c r="H58" s="45"/>
    </row>
    <row r="59" s="2" customFormat="1">
      <c r="A59" s="39"/>
      <c r="B59" s="39"/>
      <c r="C59" s="39"/>
      <c r="D59" s="39"/>
      <c r="E59" s="39"/>
      <c r="F59" s="39"/>
      <c r="G59" s="39"/>
      <c r="H59" s="39"/>
    </row>
  </sheetData>
  <sheetProtection sheet="1" formatColumns="0" formatRows="0" objects="1" scenarios="1" spinCount="100000" saltValue="NfgBTOd5wvGM1TDebhKfjE9jEFtTWU6MFjgFfMKfuQHwTF8eK5uzS47ezYAt5YgjO9N+zipdTEG1AvTx62KYSA==" hashValue="A9r+nfR0Jnvr6LSFZyNqyj1a50s/aQtxNQrSbgvaGF/+bk5Poamhj+fQnFsoK6jkhAZIHRq8gIy8Mhwq2bJkzg==" algorithmName="SHA-512" password="CC35"/>
  <mergeCells count="2">
    <mergeCell ref="D5:F5"/>
    <mergeCell ref="D6:F6"/>
  </mergeCells>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92" customWidth="1"/>
    <col min="2" max="2" width="1.667969" style="292" customWidth="1"/>
    <col min="3" max="4" width="5" style="292" customWidth="1"/>
    <col min="5" max="5" width="11.66016" style="292" customWidth="1"/>
    <col min="6" max="6" width="9.160156" style="292" customWidth="1"/>
    <col min="7" max="7" width="5" style="292" customWidth="1"/>
    <col min="8" max="8" width="77.83203" style="292" customWidth="1"/>
    <col min="9" max="10" width="20" style="292" customWidth="1"/>
    <col min="11" max="11" width="1.667969" style="292" customWidth="1"/>
  </cols>
  <sheetData>
    <row r="1" s="1" customFormat="1" ht="37.5" customHeight="1"/>
    <row r="2" s="1" customFormat="1" ht="7.5" customHeight="1">
      <c r="B2" s="293"/>
      <c r="C2" s="294"/>
      <c r="D2" s="294"/>
      <c r="E2" s="294"/>
      <c r="F2" s="294"/>
      <c r="G2" s="294"/>
      <c r="H2" s="294"/>
      <c r="I2" s="294"/>
      <c r="J2" s="294"/>
      <c r="K2" s="295"/>
    </row>
    <row r="3" s="16" customFormat="1" ht="45" customHeight="1">
      <c r="B3" s="296"/>
      <c r="C3" s="297" t="s">
        <v>1102</v>
      </c>
      <c r="D3" s="297"/>
      <c r="E3" s="297"/>
      <c r="F3" s="297"/>
      <c r="G3" s="297"/>
      <c r="H3" s="297"/>
      <c r="I3" s="297"/>
      <c r="J3" s="297"/>
      <c r="K3" s="298"/>
    </row>
    <row r="4" s="1" customFormat="1" ht="25.5" customHeight="1">
      <c r="B4" s="299"/>
      <c r="C4" s="300" t="s">
        <v>1103</v>
      </c>
      <c r="D4" s="300"/>
      <c r="E4" s="300"/>
      <c r="F4" s="300"/>
      <c r="G4" s="300"/>
      <c r="H4" s="300"/>
      <c r="I4" s="300"/>
      <c r="J4" s="300"/>
      <c r="K4" s="301"/>
    </row>
    <row r="5" s="1" customFormat="1" ht="5.25" customHeight="1">
      <c r="B5" s="299"/>
      <c r="C5" s="302"/>
      <c r="D5" s="302"/>
      <c r="E5" s="302"/>
      <c r="F5" s="302"/>
      <c r="G5" s="302"/>
      <c r="H5" s="302"/>
      <c r="I5" s="302"/>
      <c r="J5" s="302"/>
      <c r="K5" s="301"/>
    </row>
    <row r="6" s="1" customFormat="1" ht="15" customHeight="1">
      <c r="B6" s="299"/>
      <c r="C6" s="303" t="s">
        <v>1104</v>
      </c>
      <c r="D6" s="303"/>
      <c r="E6" s="303"/>
      <c r="F6" s="303"/>
      <c r="G6" s="303"/>
      <c r="H6" s="303"/>
      <c r="I6" s="303"/>
      <c r="J6" s="303"/>
      <c r="K6" s="301"/>
    </row>
    <row r="7" s="1" customFormat="1" ht="15" customHeight="1">
      <c r="B7" s="304"/>
      <c r="C7" s="303" t="s">
        <v>1105</v>
      </c>
      <c r="D7" s="303"/>
      <c r="E7" s="303"/>
      <c r="F7" s="303"/>
      <c r="G7" s="303"/>
      <c r="H7" s="303"/>
      <c r="I7" s="303"/>
      <c r="J7" s="303"/>
      <c r="K7" s="301"/>
    </row>
    <row r="8" s="1" customFormat="1" ht="12.75" customHeight="1">
      <c r="B8" s="304"/>
      <c r="C8" s="303"/>
      <c r="D8" s="303"/>
      <c r="E8" s="303"/>
      <c r="F8" s="303"/>
      <c r="G8" s="303"/>
      <c r="H8" s="303"/>
      <c r="I8" s="303"/>
      <c r="J8" s="303"/>
      <c r="K8" s="301"/>
    </row>
    <row r="9" s="1" customFormat="1" ht="15" customHeight="1">
      <c r="B9" s="304"/>
      <c r="C9" s="303" t="s">
        <v>1106</v>
      </c>
      <c r="D9" s="303"/>
      <c r="E9" s="303"/>
      <c r="F9" s="303"/>
      <c r="G9" s="303"/>
      <c r="H9" s="303"/>
      <c r="I9" s="303"/>
      <c r="J9" s="303"/>
      <c r="K9" s="301"/>
    </row>
    <row r="10" s="1" customFormat="1" ht="15" customHeight="1">
      <c r="B10" s="304"/>
      <c r="C10" s="303"/>
      <c r="D10" s="303" t="s">
        <v>1107</v>
      </c>
      <c r="E10" s="303"/>
      <c r="F10" s="303"/>
      <c r="G10" s="303"/>
      <c r="H10" s="303"/>
      <c r="I10" s="303"/>
      <c r="J10" s="303"/>
      <c r="K10" s="301"/>
    </row>
    <row r="11" s="1" customFormat="1" ht="15" customHeight="1">
      <c r="B11" s="304"/>
      <c r="C11" s="305"/>
      <c r="D11" s="303" t="s">
        <v>1108</v>
      </c>
      <c r="E11" s="303"/>
      <c r="F11" s="303"/>
      <c r="G11" s="303"/>
      <c r="H11" s="303"/>
      <c r="I11" s="303"/>
      <c r="J11" s="303"/>
      <c r="K11" s="301"/>
    </row>
    <row r="12" s="1" customFormat="1" ht="15" customHeight="1">
      <c r="B12" s="304"/>
      <c r="C12" s="305"/>
      <c r="D12" s="303"/>
      <c r="E12" s="303"/>
      <c r="F12" s="303"/>
      <c r="G12" s="303"/>
      <c r="H12" s="303"/>
      <c r="I12" s="303"/>
      <c r="J12" s="303"/>
      <c r="K12" s="301"/>
    </row>
    <row r="13" s="1" customFormat="1" ht="15" customHeight="1">
      <c r="B13" s="304"/>
      <c r="C13" s="305"/>
      <c r="D13" s="306" t="s">
        <v>1109</v>
      </c>
      <c r="E13" s="303"/>
      <c r="F13" s="303"/>
      <c r="G13" s="303"/>
      <c r="H13" s="303"/>
      <c r="I13" s="303"/>
      <c r="J13" s="303"/>
      <c r="K13" s="301"/>
    </row>
    <row r="14" s="1" customFormat="1" ht="12.75" customHeight="1">
      <c r="B14" s="304"/>
      <c r="C14" s="305"/>
      <c r="D14" s="305"/>
      <c r="E14" s="305"/>
      <c r="F14" s="305"/>
      <c r="G14" s="305"/>
      <c r="H14" s="305"/>
      <c r="I14" s="305"/>
      <c r="J14" s="305"/>
      <c r="K14" s="301"/>
    </row>
    <row r="15" s="1" customFormat="1" ht="15" customHeight="1">
      <c r="B15" s="304"/>
      <c r="C15" s="305"/>
      <c r="D15" s="303" t="s">
        <v>1110</v>
      </c>
      <c r="E15" s="303"/>
      <c r="F15" s="303"/>
      <c r="G15" s="303"/>
      <c r="H15" s="303"/>
      <c r="I15" s="303"/>
      <c r="J15" s="303"/>
      <c r="K15" s="301"/>
    </row>
    <row r="16" s="1" customFormat="1" ht="15" customHeight="1">
      <c r="B16" s="304"/>
      <c r="C16" s="305"/>
      <c r="D16" s="303" t="s">
        <v>1111</v>
      </c>
      <c r="E16" s="303"/>
      <c r="F16" s="303"/>
      <c r="G16" s="303"/>
      <c r="H16" s="303"/>
      <c r="I16" s="303"/>
      <c r="J16" s="303"/>
      <c r="K16" s="301"/>
    </row>
    <row r="17" s="1" customFormat="1" ht="15" customHeight="1">
      <c r="B17" s="304"/>
      <c r="C17" s="305"/>
      <c r="D17" s="303" t="s">
        <v>1112</v>
      </c>
      <c r="E17" s="303"/>
      <c r="F17" s="303"/>
      <c r="G17" s="303"/>
      <c r="H17" s="303"/>
      <c r="I17" s="303"/>
      <c r="J17" s="303"/>
      <c r="K17" s="301"/>
    </row>
    <row r="18" s="1" customFormat="1" ht="15" customHeight="1">
      <c r="B18" s="304"/>
      <c r="C18" s="305"/>
      <c r="D18" s="305"/>
      <c r="E18" s="307" t="s">
        <v>82</v>
      </c>
      <c r="F18" s="303" t="s">
        <v>1113</v>
      </c>
      <c r="G18" s="303"/>
      <c r="H18" s="303"/>
      <c r="I18" s="303"/>
      <c r="J18" s="303"/>
      <c r="K18" s="301"/>
    </row>
    <row r="19" s="1" customFormat="1" ht="15" customHeight="1">
      <c r="B19" s="304"/>
      <c r="C19" s="305"/>
      <c r="D19" s="305"/>
      <c r="E19" s="307" t="s">
        <v>1114</v>
      </c>
      <c r="F19" s="303" t="s">
        <v>1115</v>
      </c>
      <c r="G19" s="303"/>
      <c r="H19" s="303"/>
      <c r="I19" s="303"/>
      <c r="J19" s="303"/>
      <c r="K19" s="301"/>
    </row>
    <row r="20" s="1" customFormat="1" ht="15" customHeight="1">
      <c r="B20" s="304"/>
      <c r="C20" s="305"/>
      <c r="D20" s="305"/>
      <c r="E20" s="307" t="s">
        <v>1116</v>
      </c>
      <c r="F20" s="303" t="s">
        <v>1117</v>
      </c>
      <c r="G20" s="303"/>
      <c r="H20" s="303"/>
      <c r="I20" s="303"/>
      <c r="J20" s="303"/>
      <c r="K20" s="301"/>
    </row>
    <row r="21" s="1" customFormat="1" ht="15" customHeight="1">
      <c r="B21" s="304"/>
      <c r="C21" s="305"/>
      <c r="D21" s="305"/>
      <c r="E21" s="307" t="s">
        <v>1118</v>
      </c>
      <c r="F21" s="303" t="s">
        <v>1119</v>
      </c>
      <c r="G21" s="303"/>
      <c r="H21" s="303"/>
      <c r="I21" s="303"/>
      <c r="J21" s="303"/>
      <c r="K21" s="301"/>
    </row>
    <row r="22" s="1" customFormat="1" ht="15" customHeight="1">
      <c r="B22" s="304"/>
      <c r="C22" s="305"/>
      <c r="D22" s="305"/>
      <c r="E22" s="307" t="s">
        <v>1120</v>
      </c>
      <c r="F22" s="303" t="s">
        <v>1121</v>
      </c>
      <c r="G22" s="303"/>
      <c r="H22" s="303"/>
      <c r="I22" s="303"/>
      <c r="J22" s="303"/>
      <c r="K22" s="301"/>
    </row>
    <row r="23" s="1" customFormat="1" ht="15" customHeight="1">
      <c r="B23" s="304"/>
      <c r="C23" s="305"/>
      <c r="D23" s="305"/>
      <c r="E23" s="307" t="s">
        <v>1122</v>
      </c>
      <c r="F23" s="303" t="s">
        <v>1123</v>
      </c>
      <c r="G23" s="303"/>
      <c r="H23" s="303"/>
      <c r="I23" s="303"/>
      <c r="J23" s="303"/>
      <c r="K23" s="301"/>
    </row>
    <row r="24" s="1" customFormat="1" ht="12.75" customHeight="1">
      <c r="B24" s="304"/>
      <c r="C24" s="305"/>
      <c r="D24" s="305"/>
      <c r="E24" s="305"/>
      <c r="F24" s="305"/>
      <c r="G24" s="305"/>
      <c r="H24" s="305"/>
      <c r="I24" s="305"/>
      <c r="J24" s="305"/>
      <c r="K24" s="301"/>
    </row>
    <row r="25" s="1" customFormat="1" ht="15" customHeight="1">
      <c r="B25" s="304"/>
      <c r="C25" s="303" t="s">
        <v>1124</v>
      </c>
      <c r="D25" s="303"/>
      <c r="E25" s="303"/>
      <c r="F25" s="303"/>
      <c r="G25" s="303"/>
      <c r="H25" s="303"/>
      <c r="I25" s="303"/>
      <c r="J25" s="303"/>
      <c r="K25" s="301"/>
    </row>
    <row r="26" s="1" customFormat="1" ht="15" customHeight="1">
      <c r="B26" s="304"/>
      <c r="C26" s="303" t="s">
        <v>1125</v>
      </c>
      <c r="D26" s="303"/>
      <c r="E26" s="303"/>
      <c r="F26" s="303"/>
      <c r="G26" s="303"/>
      <c r="H26" s="303"/>
      <c r="I26" s="303"/>
      <c r="J26" s="303"/>
      <c r="K26" s="301"/>
    </row>
    <row r="27" s="1" customFormat="1" ht="15" customHeight="1">
      <c r="B27" s="304"/>
      <c r="C27" s="303"/>
      <c r="D27" s="303" t="s">
        <v>1126</v>
      </c>
      <c r="E27" s="303"/>
      <c r="F27" s="303"/>
      <c r="G27" s="303"/>
      <c r="H27" s="303"/>
      <c r="I27" s="303"/>
      <c r="J27" s="303"/>
      <c r="K27" s="301"/>
    </row>
    <row r="28" s="1" customFormat="1" ht="15" customHeight="1">
      <c r="B28" s="304"/>
      <c r="C28" s="305"/>
      <c r="D28" s="303" t="s">
        <v>1127</v>
      </c>
      <c r="E28" s="303"/>
      <c r="F28" s="303"/>
      <c r="G28" s="303"/>
      <c r="H28" s="303"/>
      <c r="I28" s="303"/>
      <c r="J28" s="303"/>
      <c r="K28" s="301"/>
    </row>
    <row r="29" s="1" customFormat="1" ht="12.75" customHeight="1">
      <c r="B29" s="304"/>
      <c r="C29" s="305"/>
      <c r="D29" s="305"/>
      <c r="E29" s="305"/>
      <c r="F29" s="305"/>
      <c r="G29" s="305"/>
      <c r="H29" s="305"/>
      <c r="I29" s="305"/>
      <c r="J29" s="305"/>
      <c r="K29" s="301"/>
    </row>
    <row r="30" s="1" customFormat="1" ht="15" customHeight="1">
      <c r="B30" s="304"/>
      <c r="C30" s="305"/>
      <c r="D30" s="303" t="s">
        <v>1128</v>
      </c>
      <c r="E30" s="303"/>
      <c r="F30" s="303"/>
      <c r="G30" s="303"/>
      <c r="H30" s="303"/>
      <c r="I30" s="303"/>
      <c r="J30" s="303"/>
      <c r="K30" s="301"/>
    </row>
    <row r="31" s="1" customFormat="1" ht="15" customHeight="1">
      <c r="B31" s="304"/>
      <c r="C31" s="305"/>
      <c r="D31" s="303" t="s">
        <v>1129</v>
      </c>
      <c r="E31" s="303"/>
      <c r="F31" s="303"/>
      <c r="G31" s="303"/>
      <c r="H31" s="303"/>
      <c r="I31" s="303"/>
      <c r="J31" s="303"/>
      <c r="K31" s="301"/>
    </row>
    <row r="32" s="1" customFormat="1" ht="12.75" customHeight="1">
      <c r="B32" s="304"/>
      <c r="C32" s="305"/>
      <c r="D32" s="305"/>
      <c r="E32" s="305"/>
      <c r="F32" s="305"/>
      <c r="G32" s="305"/>
      <c r="H32" s="305"/>
      <c r="I32" s="305"/>
      <c r="J32" s="305"/>
      <c r="K32" s="301"/>
    </row>
    <row r="33" s="1" customFormat="1" ht="15" customHeight="1">
      <c r="B33" s="304"/>
      <c r="C33" s="305"/>
      <c r="D33" s="303" t="s">
        <v>1130</v>
      </c>
      <c r="E33" s="303"/>
      <c r="F33" s="303"/>
      <c r="G33" s="303"/>
      <c r="H33" s="303"/>
      <c r="I33" s="303"/>
      <c r="J33" s="303"/>
      <c r="K33" s="301"/>
    </row>
    <row r="34" s="1" customFormat="1" ht="15" customHeight="1">
      <c r="B34" s="304"/>
      <c r="C34" s="305"/>
      <c r="D34" s="303" t="s">
        <v>1131</v>
      </c>
      <c r="E34" s="303"/>
      <c r="F34" s="303"/>
      <c r="G34" s="303"/>
      <c r="H34" s="303"/>
      <c r="I34" s="303"/>
      <c r="J34" s="303"/>
      <c r="K34" s="301"/>
    </row>
    <row r="35" s="1" customFormat="1" ht="15" customHeight="1">
      <c r="B35" s="304"/>
      <c r="C35" s="305"/>
      <c r="D35" s="303" t="s">
        <v>1132</v>
      </c>
      <c r="E35" s="303"/>
      <c r="F35" s="303"/>
      <c r="G35" s="303"/>
      <c r="H35" s="303"/>
      <c r="I35" s="303"/>
      <c r="J35" s="303"/>
      <c r="K35" s="301"/>
    </row>
    <row r="36" s="1" customFormat="1" ht="15" customHeight="1">
      <c r="B36" s="304"/>
      <c r="C36" s="305"/>
      <c r="D36" s="303"/>
      <c r="E36" s="306" t="s">
        <v>121</v>
      </c>
      <c r="F36" s="303"/>
      <c r="G36" s="303" t="s">
        <v>1133</v>
      </c>
      <c r="H36" s="303"/>
      <c r="I36" s="303"/>
      <c r="J36" s="303"/>
      <c r="K36" s="301"/>
    </row>
    <row r="37" s="1" customFormat="1" ht="30.75" customHeight="1">
      <c r="B37" s="304"/>
      <c r="C37" s="305"/>
      <c r="D37" s="303"/>
      <c r="E37" s="306" t="s">
        <v>1134</v>
      </c>
      <c r="F37" s="303"/>
      <c r="G37" s="303" t="s">
        <v>1135</v>
      </c>
      <c r="H37" s="303"/>
      <c r="I37" s="303"/>
      <c r="J37" s="303"/>
      <c r="K37" s="301"/>
    </row>
    <row r="38" s="1" customFormat="1" ht="15" customHeight="1">
      <c r="B38" s="304"/>
      <c r="C38" s="305"/>
      <c r="D38" s="303"/>
      <c r="E38" s="306" t="s">
        <v>56</v>
      </c>
      <c r="F38" s="303"/>
      <c r="G38" s="303" t="s">
        <v>1136</v>
      </c>
      <c r="H38" s="303"/>
      <c r="I38" s="303"/>
      <c r="J38" s="303"/>
      <c r="K38" s="301"/>
    </row>
    <row r="39" s="1" customFormat="1" ht="15" customHeight="1">
      <c r="B39" s="304"/>
      <c r="C39" s="305"/>
      <c r="D39" s="303"/>
      <c r="E39" s="306" t="s">
        <v>57</v>
      </c>
      <c r="F39" s="303"/>
      <c r="G39" s="303" t="s">
        <v>1137</v>
      </c>
      <c r="H39" s="303"/>
      <c r="I39" s="303"/>
      <c r="J39" s="303"/>
      <c r="K39" s="301"/>
    </row>
    <row r="40" s="1" customFormat="1" ht="15" customHeight="1">
      <c r="B40" s="304"/>
      <c r="C40" s="305"/>
      <c r="D40" s="303"/>
      <c r="E40" s="306" t="s">
        <v>122</v>
      </c>
      <c r="F40" s="303"/>
      <c r="G40" s="303" t="s">
        <v>1138</v>
      </c>
      <c r="H40" s="303"/>
      <c r="I40" s="303"/>
      <c r="J40" s="303"/>
      <c r="K40" s="301"/>
    </row>
    <row r="41" s="1" customFormat="1" ht="15" customHeight="1">
      <c r="B41" s="304"/>
      <c r="C41" s="305"/>
      <c r="D41" s="303"/>
      <c r="E41" s="306" t="s">
        <v>123</v>
      </c>
      <c r="F41" s="303"/>
      <c r="G41" s="303" t="s">
        <v>1139</v>
      </c>
      <c r="H41" s="303"/>
      <c r="I41" s="303"/>
      <c r="J41" s="303"/>
      <c r="K41" s="301"/>
    </row>
    <row r="42" s="1" customFormat="1" ht="15" customHeight="1">
      <c r="B42" s="304"/>
      <c r="C42" s="305"/>
      <c r="D42" s="303"/>
      <c r="E42" s="306" t="s">
        <v>1140</v>
      </c>
      <c r="F42" s="303"/>
      <c r="G42" s="303" t="s">
        <v>1141</v>
      </c>
      <c r="H42" s="303"/>
      <c r="I42" s="303"/>
      <c r="J42" s="303"/>
      <c r="K42" s="301"/>
    </row>
    <row r="43" s="1" customFormat="1" ht="15" customHeight="1">
      <c r="B43" s="304"/>
      <c r="C43" s="305"/>
      <c r="D43" s="303"/>
      <c r="E43" s="306"/>
      <c r="F43" s="303"/>
      <c r="G43" s="303" t="s">
        <v>1142</v>
      </c>
      <c r="H43" s="303"/>
      <c r="I43" s="303"/>
      <c r="J43" s="303"/>
      <c r="K43" s="301"/>
    </row>
    <row r="44" s="1" customFormat="1" ht="15" customHeight="1">
      <c r="B44" s="304"/>
      <c r="C44" s="305"/>
      <c r="D44" s="303"/>
      <c r="E44" s="306" t="s">
        <v>1143</v>
      </c>
      <c r="F44" s="303"/>
      <c r="G44" s="303" t="s">
        <v>1144</v>
      </c>
      <c r="H44" s="303"/>
      <c r="I44" s="303"/>
      <c r="J44" s="303"/>
      <c r="K44" s="301"/>
    </row>
    <row r="45" s="1" customFormat="1" ht="15" customHeight="1">
      <c r="B45" s="304"/>
      <c r="C45" s="305"/>
      <c r="D45" s="303"/>
      <c r="E45" s="306" t="s">
        <v>125</v>
      </c>
      <c r="F45" s="303"/>
      <c r="G45" s="303" t="s">
        <v>1145</v>
      </c>
      <c r="H45" s="303"/>
      <c r="I45" s="303"/>
      <c r="J45" s="303"/>
      <c r="K45" s="301"/>
    </row>
    <row r="46" s="1" customFormat="1" ht="12.75" customHeight="1">
      <c r="B46" s="304"/>
      <c r="C46" s="305"/>
      <c r="D46" s="303"/>
      <c r="E46" s="303"/>
      <c r="F46" s="303"/>
      <c r="G46" s="303"/>
      <c r="H46" s="303"/>
      <c r="I46" s="303"/>
      <c r="J46" s="303"/>
      <c r="K46" s="301"/>
    </row>
    <row r="47" s="1" customFormat="1" ht="15" customHeight="1">
      <c r="B47" s="304"/>
      <c r="C47" s="305"/>
      <c r="D47" s="303" t="s">
        <v>1146</v>
      </c>
      <c r="E47" s="303"/>
      <c r="F47" s="303"/>
      <c r="G47" s="303"/>
      <c r="H47" s="303"/>
      <c r="I47" s="303"/>
      <c r="J47" s="303"/>
      <c r="K47" s="301"/>
    </row>
    <row r="48" s="1" customFormat="1" ht="15" customHeight="1">
      <c r="B48" s="304"/>
      <c r="C48" s="305"/>
      <c r="D48" s="305"/>
      <c r="E48" s="303" t="s">
        <v>1147</v>
      </c>
      <c r="F48" s="303"/>
      <c r="G48" s="303"/>
      <c r="H48" s="303"/>
      <c r="I48" s="303"/>
      <c r="J48" s="303"/>
      <c r="K48" s="301"/>
    </row>
    <row r="49" s="1" customFormat="1" ht="15" customHeight="1">
      <c r="B49" s="304"/>
      <c r="C49" s="305"/>
      <c r="D49" s="305"/>
      <c r="E49" s="303" t="s">
        <v>1148</v>
      </c>
      <c r="F49" s="303"/>
      <c r="G49" s="303"/>
      <c r="H49" s="303"/>
      <c r="I49" s="303"/>
      <c r="J49" s="303"/>
      <c r="K49" s="301"/>
    </row>
    <row r="50" s="1" customFormat="1" ht="15" customHeight="1">
      <c r="B50" s="304"/>
      <c r="C50" s="305"/>
      <c r="D50" s="305"/>
      <c r="E50" s="303" t="s">
        <v>1149</v>
      </c>
      <c r="F50" s="303"/>
      <c r="G50" s="303"/>
      <c r="H50" s="303"/>
      <c r="I50" s="303"/>
      <c r="J50" s="303"/>
      <c r="K50" s="301"/>
    </row>
    <row r="51" s="1" customFormat="1" ht="15" customHeight="1">
      <c r="B51" s="304"/>
      <c r="C51" s="305"/>
      <c r="D51" s="303" t="s">
        <v>1150</v>
      </c>
      <c r="E51" s="303"/>
      <c r="F51" s="303"/>
      <c r="G51" s="303"/>
      <c r="H51" s="303"/>
      <c r="I51" s="303"/>
      <c r="J51" s="303"/>
      <c r="K51" s="301"/>
    </row>
    <row r="52" s="1" customFormat="1" ht="25.5" customHeight="1">
      <c r="B52" s="299"/>
      <c r="C52" s="300" t="s">
        <v>1151</v>
      </c>
      <c r="D52" s="300"/>
      <c r="E52" s="300"/>
      <c r="F52" s="300"/>
      <c r="G52" s="300"/>
      <c r="H52" s="300"/>
      <c r="I52" s="300"/>
      <c r="J52" s="300"/>
      <c r="K52" s="301"/>
    </row>
    <row r="53" s="1" customFormat="1" ht="5.25" customHeight="1">
      <c r="B53" s="299"/>
      <c r="C53" s="302"/>
      <c r="D53" s="302"/>
      <c r="E53" s="302"/>
      <c r="F53" s="302"/>
      <c r="G53" s="302"/>
      <c r="H53" s="302"/>
      <c r="I53" s="302"/>
      <c r="J53" s="302"/>
      <c r="K53" s="301"/>
    </row>
    <row r="54" s="1" customFormat="1" ht="15" customHeight="1">
      <c r="B54" s="299"/>
      <c r="C54" s="303" t="s">
        <v>1152</v>
      </c>
      <c r="D54" s="303"/>
      <c r="E54" s="303"/>
      <c r="F54" s="303"/>
      <c r="G54" s="303"/>
      <c r="H54" s="303"/>
      <c r="I54" s="303"/>
      <c r="J54" s="303"/>
      <c r="K54" s="301"/>
    </row>
    <row r="55" s="1" customFormat="1" ht="15" customHeight="1">
      <c r="B55" s="299"/>
      <c r="C55" s="303" t="s">
        <v>1153</v>
      </c>
      <c r="D55" s="303"/>
      <c r="E55" s="303"/>
      <c r="F55" s="303"/>
      <c r="G55" s="303"/>
      <c r="H55" s="303"/>
      <c r="I55" s="303"/>
      <c r="J55" s="303"/>
      <c r="K55" s="301"/>
    </row>
    <row r="56" s="1" customFormat="1" ht="12.75" customHeight="1">
      <c r="B56" s="299"/>
      <c r="C56" s="303"/>
      <c r="D56" s="303"/>
      <c r="E56" s="303"/>
      <c r="F56" s="303"/>
      <c r="G56" s="303"/>
      <c r="H56" s="303"/>
      <c r="I56" s="303"/>
      <c r="J56" s="303"/>
      <c r="K56" s="301"/>
    </row>
    <row r="57" s="1" customFormat="1" ht="15" customHeight="1">
      <c r="B57" s="299"/>
      <c r="C57" s="303" t="s">
        <v>1154</v>
      </c>
      <c r="D57" s="303"/>
      <c r="E57" s="303"/>
      <c r="F57" s="303"/>
      <c r="G57" s="303"/>
      <c r="H57" s="303"/>
      <c r="I57" s="303"/>
      <c r="J57" s="303"/>
      <c r="K57" s="301"/>
    </row>
    <row r="58" s="1" customFormat="1" ht="15" customHeight="1">
      <c r="B58" s="299"/>
      <c r="C58" s="305"/>
      <c r="D58" s="303" t="s">
        <v>1155</v>
      </c>
      <c r="E58" s="303"/>
      <c r="F58" s="303"/>
      <c r="G58" s="303"/>
      <c r="H58" s="303"/>
      <c r="I58" s="303"/>
      <c r="J58" s="303"/>
      <c r="K58" s="301"/>
    </row>
    <row r="59" s="1" customFormat="1" ht="15" customHeight="1">
      <c r="B59" s="299"/>
      <c r="C59" s="305"/>
      <c r="D59" s="303" t="s">
        <v>1156</v>
      </c>
      <c r="E59" s="303"/>
      <c r="F59" s="303"/>
      <c r="G59" s="303"/>
      <c r="H59" s="303"/>
      <c r="I59" s="303"/>
      <c r="J59" s="303"/>
      <c r="K59" s="301"/>
    </row>
    <row r="60" s="1" customFormat="1" ht="15" customHeight="1">
      <c r="B60" s="299"/>
      <c r="C60" s="305"/>
      <c r="D60" s="303" t="s">
        <v>1157</v>
      </c>
      <c r="E60" s="303"/>
      <c r="F60" s="303"/>
      <c r="G60" s="303"/>
      <c r="H60" s="303"/>
      <c r="I60" s="303"/>
      <c r="J60" s="303"/>
      <c r="K60" s="301"/>
    </row>
    <row r="61" s="1" customFormat="1" ht="15" customHeight="1">
      <c r="B61" s="299"/>
      <c r="C61" s="305"/>
      <c r="D61" s="303" t="s">
        <v>1158</v>
      </c>
      <c r="E61" s="303"/>
      <c r="F61" s="303"/>
      <c r="G61" s="303"/>
      <c r="H61" s="303"/>
      <c r="I61" s="303"/>
      <c r="J61" s="303"/>
      <c r="K61" s="301"/>
    </row>
    <row r="62" s="1" customFormat="1" ht="15" customHeight="1">
      <c r="B62" s="299"/>
      <c r="C62" s="305"/>
      <c r="D62" s="308" t="s">
        <v>1159</v>
      </c>
      <c r="E62" s="308"/>
      <c r="F62" s="308"/>
      <c r="G62" s="308"/>
      <c r="H62" s="308"/>
      <c r="I62" s="308"/>
      <c r="J62" s="308"/>
      <c r="K62" s="301"/>
    </row>
    <row r="63" s="1" customFormat="1" ht="15" customHeight="1">
      <c r="B63" s="299"/>
      <c r="C63" s="305"/>
      <c r="D63" s="303" t="s">
        <v>1160</v>
      </c>
      <c r="E63" s="303"/>
      <c r="F63" s="303"/>
      <c r="G63" s="303"/>
      <c r="H63" s="303"/>
      <c r="I63" s="303"/>
      <c r="J63" s="303"/>
      <c r="K63" s="301"/>
    </row>
    <row r="64" s="1" customFormat="1" ht="12.75" customHeight="1">
      <c r="B64" s="299"/>
      <c r="C64" s="305"/>
      <c r="D64" s="305"/>
      <c r="E64" s="309"/>
      <c r="F64" s="305"/>
      <c r="G64" s="305"/>
      <c r="H64" s="305"/>
      <c r="I64" s="305"/>
      <c r="J64" s="305"/>
      <c r="K64" s="301"/>
    </row>
    <row r="65" s="1" customFormat="1" ht="15" customHeight="1">
      <c r="B65" s="299"/>
      <c r="C65" s="305"/>
      <c r="D65" s="303" t="s">
        <v>1161</v>
      </c>
      <c r="E65" s="303"/>
      <c r="F65" s="303"/>
      <c r="G65" s="303"/>
      <c r="H65" s="303"/>
      <c r="I65" s="303"/>
      <c r="J65" s="303"/>
      <c r="K65" s="301"/>
    </row>
    <row r="66" s="1" customFormat="1" ht="15" customHeight="1">
      <c r="B66" s="299"/>
      <c r="C66" s="305"/>
      <c r="D66" s="308" t="s">
        <v>1162</v>
      </c>
      <c r="E66" s="308"/>
      <c r="F66" s="308"/>
      <c r="G66" s="308"/>
      <c r="H66" s="308"/>
      <c r="I66" s="308"/>
      <c r="J66" s="308"/>
      <c r="K66" s="301"/>
    </row>
    <row r="67" s="1" customFormat="1" ht="15" customHeight="1">
      <c r="B67" s="299"/>
      <c r="C67" s="305"/>
      <c r="D67" s="303" t="s">
        <v>1163</v>
      </c>
      <c r="E67" s="303"/>
      <c r="F67" s="303"/>
      <c r="G67" s="303"/>
      <c r="H67" s="303"/>
      <c r="I67" s="303"/>
      <c r="J67" s="303"/>
      <c r="K67" s="301"/>
    </row>
    <row r="68" s="1" customFormat="1" ht="15" customHeight="1">
      <c r="B68" s="299"/>
      <c r="C68" s="305"/>
      <c r="D68" s="303" t="s">
        <v>1164</v>
      </c>
      <c r="E68" s="303"/>
      <c r="F68" s="303"/>
      <c r="G68" s="303"/>
      <c r="H68" s="303"/>
      <c r="I68" s="303"/>
      <c r="J68" s="303"/>
      <c r="K68" s="301"/>
    </row>
    <row r="69" s="1" customFormat="1" ht="15" customHeight="1">
      <c r="B69" s="299"/>
      <c r="C69" s="305"/>
      <c r="D69" s="303" t="s">
        <v>1165</v>
      </c>
      <c r="E69" s="303"/>
      <c r="F69" s="303"/>
      <c r="G69" s="303"/>
      <c r="H69" s="303"/>
      <c r="I69" s="303"/>
      <c r="J69" s="303"/>
      <c r="K69" s="301"/>
    </row>
    <row r="70" s="1" customFormat="1" ht="15" customHeight="1">
      <c r="B70" s="299"/>
      <c r="C70" s="305"/>
      <c r="D70" s="303" t="s">
        <v>1166</v>
      </c>
      <c r="E70" s="303"/>
      <c r="F70" s="303"/>
      <c r="G70" s="303"/>
      <c r="H70" s="303"/>
      <c r="I70" s="303"/>
      <c r="J70" s="303"/>
      <c r="K70" s="301"/>
    </row>
    <row r="71" s="1" customFormat="1" ht="12.75" customHeight="1">
      <c r="B71" s="310"/>
      <c r="C71" s="311"/>
      <c r="D71" s="311"/>
      <c r="E71" s="311"/>
      <c r="F71" s="311"/>
      <c r="G71" s="311"/>
      <c r="H71" s="311"/>
      <c r="I71" s="311"/>
      <c r="J71" s="311"/>
      <c r="K71" s="312"/>
    </row>
    <row r="72" s="1" customFormat="1" ht="18.75" customHeight="1">
      <c r="B72" s="313"/>
      <c r="C72" s="313"/>
      <c r="D72" s="313"/>
      <c r="E72" s="313"/>
      <c r="F72" s="313"/>
      <c r="G72" s="313"/>
      <c r="H72" s="313"/>
      <c r="I72" s="313"/>
      <c r="J72" s="313"/>
      <c r="K72" s="314"/>
    </row>
    <row r="73" s="1" customFormat="1" ht="18.75" customHeight="1">
      <c r="B73" s="314"/>
      <c r="C73" s="314"/>
      <c r="D73" s="314"/>
      <c r="E73" s="314"/>
      <c r="F73" s="314"/>
      <c r="G73" s="314"/>
      <c r="H73" s="314"/>
      <c r="I73" s="314"/>
      <c r="J73" s="314"/>
      <c r="K73" s="314"/>
    </row>
    <row r="74" s="1" customFormat="1" ht="7.5" customHeight="1">
      <c r="B74" s="315"/>
      <c r="C74" s="316"/>
      <c r="D74" s="316"/>
      <c r="E74" s="316"/>
      <c r="F74" s="316"/>
      <c r="G74" s="316"/>
      <c r="H74" s="316"/>
      <c r="I74" s="316"/>
      <c r="J74" s="316"/>
      <c r="K74" s="317"/>
    </row>
    <row r="75" s="1" customFormat="1" ht="45" customHeight="1">
      <c r="B75" s="318"/>
      <c r="C75" s="319" t="s">
        <v>1167</v>
      </c>
      <c r="D75" s="319"/>
      <c r="E75" s="319"/>
      <c r="F75" s="319"/>
      <c r="G75" s="319"/>
      <c r="H75" s="319"/>
      <c r="I75" s="319"/>
      <c r="J75" s="319"/>
      <c r="K75" s="320"/>
    </row>
    <row r="76" s="1" customFormat="1" ht="17.25" customHeight="1">
      <c r="B76" s="318"/>
      <c r="C76" s="321" t="s">
        <v>1168</v>
      </c>
      <c r="D76" s="321"/>
      <c r="E76" s="321"/>
      <c r="F76" s="321" t="s">
        <v>1169</v>
      </c>
      <c r="G76" s="322"/>
      <c r="H76" s="321" t="s">
        <v>57</v>
      </c>
      <c r="I76" s="321" t="s">
        <v>60</v>
      </c>
      <c r="J76" s="321" t="s">
        <v>1170</v>
      </c>
      <c r="K76" s="320"/>
    </row>
    <row r="77" s="1" customFormat="1" ht="17.25" customHeight="1">
      <c r="B77" s="318"/>
      <c r="C77" s="323" t="s">
        <v>1171</v>
      </c>
      <c r="D77" s="323"/>
      <c r="E77" s="323"/>
      <c r="F77" s="324" t="s">
        <v>1172</v>
      </c>
      <c r="G77" s="325"/>
      <c r="H77" s="323"/>
      <c r="I77" s="323"/>
      <c r="J77" s="323" t="s">
        <v>1173</v>
      </c>
      <c r="K77" s="320"/>
    </row>
    <row r="78" s="1" customFormat="1" ht="5.25" customHeight="1">
      <c r="B78" s="318"/>
      <c r="C78" s="326"/>
      <c r="D78" s="326"/>
      <c r="E78" s="326"/>
      <c r="F78" s="326"/>
      <c r="G78" s="327"/>
      <c r="H78" s="326"/>
      <c r="I78" s="326"/>
      <c r="J78" s="326"/>
      <c r="K78" s="320"/>
    </row>
    <row r="79" s="1" customFormat="1" ht="15" customHeight="1">
      <c r="B79" s="318"/>
      <c r="C79" s="306" t="s">
        <v>56</v>
      </c>
      <c r="D79" s="328"/>
      <c r="E79" s="328"/>
      <c r="F79" s="329" t="s">
        <v>1174</v>
      </c>
      <c r="G79" s="330"/>
      <c r="H79" s="306" t="s">
        <v>1175</v>
      </c>
      <c r="I79" s="306" t="s">
        <v>1176</v>
      </c>
      <c r="J79" s="306">
        <v>20</v>
      </c>
      <c r="K79" s="320"/>
    </row>
    <row r="80" s="1" customFormat="1" ht="15" customHeight="1">
      <c r="B80" s="318"/>
      <c r="C80" s="306" t="s">
        <v>1177</v>
      </c>
      <c r="D80" s="306"/>
      <c r="E80" s="306"/>
      <c r="F80" s="329" t="s">
        <v>1174</v>
      </c>
      <c r="G80" s="330"/>
      <c r="H80" s="306" t="s">
        <v>1178</v>
      </c>
      <c r="I80" s="306" t="s">
        <v>1176</v>
      </c>
      <c r="J80" s="306">
        <v>120</v>
      </c>
      <c r="K80" s="320"/>
    </row>
    <row r="81" s="1" customFormat="1" ht="15" customHeight="1">
      <c r="B81" s="331"/>
      <c r="C81" s="306" t="s">
        <v>1179</v>
      </c>
      <c r="D81" s="306"/>
      <c r="E81" s="306"/>
      <c r="F81" s="329" t="s">
        <v>1180</v>
      </c>
      <c r="G81" s="330"/>
      <c r="H81" s="306" t="s">
        <v>1181</v>
      </c>
      <c r="I81" s="306" t="s">
        <v>1176</v>
      </c>
      <c r="J81" s="306">
        <v>50</v>
      </c>
      <c r="K81" s="320"/>
    </row>
    <row r="82" s="1" customFormat="1" ht="15" customHeight="1">
      <c r="B82" s="331"/>
      <c r="C82" s="306" t="s">
        <v>1182</v>
      </c>
      <c r="D82" s="306"/>
      <c r="E82" s="306"/>
      <c r="F82" s="329" t="s">
        <v>1174</v>
      </c>
      <c r="G82" s="330"/>
      <c r="H82" s="306" t="s">
        <v>1183</v>
      </c>
      <c r="I82" s="306" t="s">
        <v>1184</v>
      </c>
      <c r="J82" s="306"/>
      <c r="K82" s="320"/>
    </row>
    <row r="83" s="1" customFormat="1" ht="15" customHeight="1">
      <c r="B83" s="331"/>
      <c r="C83" s="332" t="s">
        <v>1185</v>
      </c>
      <c r="D83" s="332"/>
      <c r="E83" s="332"/>
      <c r="F83" s="333" t="s">
        <v>1180</v>
      </c>
      <c r="G83" s="332"/>
      <c r="H83" s="332" t="s">
        <v>1186</v>
      </c>
      <c r="I83" s="332" t="s">
        <v>1176</v>
      </c>
      <c r="J83" s="332">
        <v>15</v>
      </c>
      <c r="K83" s="320"/>
    </row>
    <row r="84" s="1" customFormat="1" ht="15" customHeight="1">
      <c r="B84" s="331"/>
      <c r="C84" s="332" t="s">
        <v>1187</v>
      </c>
      <c r="D84" s="332"/>
      <c r="E84" s="332"/>
      <c r="F84" s="333" t="s">
        <v>1180</v>
      </c>
      <c r="G84" s="332"/>
      <c r="H84" s="332" t="s">
        <v>1188</v>
      </c>
      <c r="I84" s="332" t="s">
        <v>1176</v>
      </c>
      <c r="J84" s="332">
        <v>15</v>
      </c>
      <c r="K84" s="320"/>
    </row>
    <row r="85" s="1" customFormat="1" ht="15" customHeight="1">
      <c r="B85" s="331"/>
      <c r="C85" s="332" t="s">
        <v>1189</v>
      </c>
      <c r="D85" s="332"/>
      <c r="E85" s="332"/>
      <c r="F85" s="333" t="s">
        <v>1180</v>
      </c>
      <c r="G85" s="332"/>
      <c r="H85" s="332" t="s">
        <v>1190</v>
      </c>
      <c r="I85" s="332" t="s">
        <v>1176</v>
      </c>
      <c r="J85" s="332">
        <v>20</v>
      </c>
      <c r="K85" s="320"/>
    </row>
    <row r="86" s="1" customFormat="1" ht="15" customHeight="1">
      <c r="B86" s="331"/>
      <c r="C86" s="332" t="s">
        <v>1191</v>
      </c>
      <c r="D86" s="332"/>
      <c r="E86" s="332"/>
      <c r="F86" s="333" t="s">
        <v>1180</v>
      </c>
      <c r="G86" s="332"/>
      <c r="H86" s="332" t="s">
        <v>1192</v>
      </c>
      <c r="I86" s="332" t="s">
        <v>1176</v>
      </c>
      <c r="J86" s="332">
        <v>20</v>
      </c>
      <c r="K86" s="320"/>
    </row>
    <row r="87" s="1" customFormat="1" ht="15" customHeight="1">
      <c r="B87" s="331"/>
      <c r="C87" s="306" t="s">
        <v>1193</v>
      </c>
      <c r="D87" s="306"/>
      <c r="E87" s="306"/>
      <c r="F87" s="329" t="s">
        <v>1180</v>
      </c>
      <c r="G87" s="330"/>
      <c r="H87" s="306" t="s">
        <v>1194</v>
      </c>
      <c r="I87" s="306" t="s">
        <v>1176</v>
      </c>
      <c r="J87" s="306">
        <v>50</v>
      </c>
      <c r="K87" s="320"/>
    </row>
    <row r="88" s="1" customFormat="1" ht="15" customHeight="1">
      <c r="B88" s="331"/>
      <c r="C88" s="306" t="s">
        <v>1195</v>
      </c>
      <c r="D88" s="306"/>
      <c r="E88" s="306"/>
      <c r="F88" s="329" t="s">
        <v>1180</v>
      </c>
      <c r="G88" s="330"/>
      <c r="H88" s="306" t="s">
        <v>1196</v>
      </c>
      <c r="I88" s="306" t="s">
        <v>1176</v>
      </c>
      <c r="J88" s="306">
        <v>20</v>
      </c>
      <c r="K88" s="320"/>
    </row>
    <row r="89" s="1" customFormat="1" ht="15" customHeight="1">
      <c r="B89" s="331"/>
      <c r="C89" s="306" t="s">
        <v>1197</v>
      </c>
      <c r="D89" s="306"/>
      <c r="E89" s="306"/>
      <c r="F89" s="329" t="s">
        <v>1180</v>
      </c>
      <c r="G89" s="330"/>
      <c r="H89" s="306" t="s">
        <v>1198</v>
      </c>
      <c r="I89" s="306" t="s">
        <v>1176</v>
      </c>
      <c r="J89" s="306">
        <v>20</v>
      </c>
      <c r="K89" s="320"/>
    </row>
    <row r="90" s="1" customFormat="1" ht="15" customHeight="1">
      <c r="B90" s="331"/>
      <c r="C90" s="306" t="s">
        <v>1199</v>
      </c>
      <c r="D90" s="306"/>
      <c r="E90" s="306"/>
      <c r="F90" s="329" t="s">
        <v>1180</v>
      </c>
      <c r="G90" s="330"/>
      <c r="H90" s="306" t="s">
        <v>1200</v>
      </c>
      <c r="I90" s="306" t="s">
        <v>1176</v>
      </c>
      <c r="J90" s="306">
        <v>50</v>
      </c>
      <c r="K90" s="320"/>
    </row>
    <row r="91" s="1" customFormat="1" ht="15" customHeight="1">
      <c r="B91" s="331"/>
      <c r="C91" s="306" t="s">
        <v>1201</v>
      </c>
      <c r="D91" s="306"/>
      <c r="E91" s="306"/>
      <c r="F91" s="329" t="s">
        <v>1180</v>
      </c>
      <c r="G91" s="330"/>
      <c r="H91" s="306" t="s">
        <v>1201</v>
      </c>
      <c r="I91" s="306" t="s">
        <v>1176</v>
      </c>
      <c r="J91" s="306">
        <v>50</v>
      </c>
      <c r="K91" s="320"/>
    </row>
    <row r="92" s="1" customFormat="1" ht="15" customHeight="1">
      <c r="B92" s="331"/>
      <c r="C92" s="306" t="s">
        <v>1202</v>
      </c>
      <c r="D92" s="306"/>
      <c r="E92" s="306"/>
      <c r="F92" s="329" t="s">
        <v>1180</v>
      </c>
      <c r="G92" s="330"/>
      <c r="H92" s="306" t="s">
        <v>1203</v>
      </c>
      <c r="I92" s="306" t="s">
        <v>1176</v>
      </c>
      <c r="J92" s="306">
        <v>255</v>
      </c>
      <c r="K92" s="320"/>
    </row>
    <row r="93" s="1" customFormat="1" ht="15" customHeight="1">
      <c r="B93" s="331"/>
      <c r="C93" s="306" t="s">
        <v>1204</v>
      </c>
      <c r="D93" s="306"/>
      <c r="E93" s="306"/>
      <c r="F93" s="329" t="s">
        <v>1174</v>
      </c>
      <c r="G93" s="330"/>
      <c r="H93" s="306" t="s">
        <v>1205</v>
      </c>
      <c r="I93" s="306" t="s">
        <v>1206</v>
      </c>
      <c r="J93" s="306"/>
      <c r="K93" s="320"/>
    </row>
    <row r="94" s="1" customFormat="1" ht="15" customHeight="1">
      <c r="B94" s="331"/>
      <c r="C94" s="306" t="s">
        <v>1207</v>
      </c>
      <c r="D94" s="306"/>
      <c r="E94" s="306"/>
      <c r="F94" s="329" t="s">
        <v>1174</v>
      </c>
      <c r="G94" s="330"/>
      <c r="H94" s="306" t="s">
        <v>1208</v>
      </c>
      <c r="I94" s="306" t="s">
        <v>1209</v>
      </c>
      <c r="J94" s="306"/>
      <c r="K94" s="320"/>
    </row>
    <row r="95" s="1" customFormat="1" ht="15" customHeight="1">
      <c r="B95" s="331"/>
      <c r="C95" s="306" t="s">
        <v>1210</v>
      </c>
      <c r="D95" s="306"/>
      <c r="E95" s="306"/>
      <c r="F95" s="329" t="s">
        <v>1174</v>
      </c>
      <c r="G95" s="330"/>
      <c r="H95" s="306" t="s">
        <v>1210</v>
      </c>
      <c r="I95" s="306" t="s">
        <v>1209</v>
      </c>
      <c r="J95" s="306"/>
      <c r="K95" s="320"/>
    </row>
    <row r="96" s="1" customFormat="1" ht="15" customHeight="1">
      <c r="B96" s="331"/>
      <c r="C96" s="306" t="s">
        <v>41</v>
      </c>
      <c r="D96" s="306"/>
      <c r="E96" s="306"/>
      <c r="F96" s="329" t="s">
        <v>1174</v>
      </c>
      <c r="G96" s="330"/>
      <c r="H96" s="306" t="s">
        <v>1211</v>
      </c>
      <c r="I96" s="306" t="s">
        <v>1209</v>
      </c>
      <c r="J96" s="306"/>
      <c r="K96" s="320"/>
    </row>
    <row r="97" s="1" customFormat="1" ht="15" customHeight="1">
      <c r="B97" s="331"/>
      <c r="C97" s="306" t="s">
        <v>51</v>
      </c>
      <c r="D97" s="306"/>
      <c r="E97" s="306"/>
      <c r="F97" s="329" t="s">
        <v>1174</v>
      </c>
      <c r="G97" s="330"/>
      <c r="H97" s="306" t="s">
        <v>1212</v>
      </c>
      <c r="I97" s="306" t="s">
        <v>1209</v>
      </c>
      <c r="J97" s="306"/>
      <c r="K97" s="320"/>
    </row>
    <row r="98" s="1" customFormat="1" ht="15" customHeight="1">
      <c r="B98" s="334"/>
      <c r="C98" s="335"/>
      <c r="D98" s="335"/>
      <c r="E98" s="335"/>
      <c r="F98" s="335"/>
      <c r="G98" s="335"/>
      <c r="H98" s="335"/>
      <c r="I98" s="335"/>
      <c r="J98" s="335"/>
      <c r="K98" s="336"/>
    </row>
    <row r="99" s="1" customFormat="1" ht="18.75" customHeight="1">
      <c r="B99" s="337"/>
      <c r="C99" s="338"/>
      <c r="D99" s="338"/>
      <c r="E99" s="338"/>
      <c r="F99" s="338"/>
      <c r="G99" s="338"/>
      <c r="H99" s="338"/>
      <c r="I99" s="338"/>
      <c r="J99" s="338"/>
      <c r="K99" s="337"/>
    </row>
    <row r="100" s="1" customFormat="1" ht="18.75" customHeight="1">
      <c r="B100" s="314"/>
      <c r="C100" s="314"/>
      <c r="D100" s="314"/>
      <c r="E100" s="314"/>
      <c r="F100" s="314"/>
      <c r="G100" s="314"/>
      <c r="H100" s="314"/>
      <c r="I100" s="314"/>
      <c r="J100" s="314"/>
      <c r="K100" s="314"/>
    </row>
    <row r="101" s="1" customFormat="1" ht="7.5" customHeight="1">
      <c r="B101" s="315"/>
      <c r="C101" s="316"/>
      <c r="D101" s="316"/>
      <c r="E101" s="316"/>
      <c r="F101" s="316"/>
      <c r="G101" s="316"/>
      <c r="H101" s="316"/>
      <c r="I101" s="316"/>
      <c r="J101" s="316"/>
      <c r="K101" s="317"/>
    </row>
    <row r="102" s="1" customFormat="1" ht="45" customHeight="1">
      <c r="B102" s="318"/>
      <c r="C102" s="319" t="s">
        <v>1213</v>
      </c>
      <c r="D102" s="319"/>
      <c r="E102" s="319"/>
      <c r="F102" s="319"/>
      <c r="G102" s="319"/>
      <c r="H102" s="319"/>
      <c r="I102" s="319"/>
      <c r="J102" s="319"/>
      <c r="K102" s="320"/>
    </row>
    <row r="103" s="1" customFormat="1" ht="17.25" customHeight="1">
      <c r="B103" s="318"/>
      <c r="C103" s="321" t="s">
        <v>1168</v>
      </c>
      <c r="D103" s="321"/>
      <c r="E103" s="321"/>
      <c r="F103" s="321" t="s">
        <v>1169</v>
      </c>
      <c r="G103" s="322"/>
      <c r="H103" s="321" t="s">
        <v>57</v>
      </c>
      <c r="I103" s="321" t="s">
        <v>60</v>
      </c>
      <c r="J103" s="321" t="s">
        <v>1170</v>
      </c>
      <c r="K103" s="320"/>
    </row>
    <row r="104" s="1" customFormat="1" ht="17.25" customHeight="1">
      <c r="B104" s="318"/>
      <c r="C104" s="323" t="s">
        <v>1171</v>
      </c>
      <c r="D104" s="323"/>
      <c r="E104" s="323"/>
      <c r="F104" s="324" t="s">
        <v>1172</v>
      </c>
      <c r="G104" s="325"/>
      <c r="H104" s="323"/>
      <c r="I104" s="323"/>
      <c r="J104" s="323" t="s">
        <v>1173</v>
      </c>
      <c r="K104" s="320"/>
    </row>
    <row r="105" s="1" customFormat="1" ht="5.25" customHeight="1">
      <c r="B105" s="318"/>
      <c r="C105" s="321"/>
      <c r="D105" s="321"/>
      <c r="E105" s="321"/>
      <c r="F105" s="321"/>
      <c r="G105" s="339"/>
      <c r="H105" s="321"/>
      <c r="I105" s="321"/>
      <c r="J105" s="321"/>
      <c r="K105" s="320"/>
    </row>
    <row r="106" s="1" customFormat="1" ht="15" customHeight="1">
      <c r="B106" s="318"/>
      <c r="C106" s="306" t="s">
        <v>56</v>
      </c>
      <c r="D106" s="328"/>
      <c r="E106" s="328"/>
      <c r="F106" s="329" t="s">
        <v>1174</v>
      </c>
      <c r="G106" s="306"/>
      <c r="H106" s="306" t="s">
        <v>1214</v>
      </c>
      <c r="I106" s="306" t="s">
        <v>1176</v>
      </c>
      <c r="J106" s="306">
        <v>20</v>
      </c>
      <c r="K106" s="320"/>
    </row>
    <row r="107" s="1" customFormat="1" ht="15" customHeight="1">
      <c r="B107" s="318"/>
      <c r="C107" s="306" t="s">
        <v>1177</v>
      </c>
      <c r="D107" s="306"/>
      <c r="E107" s="306"/>
      <c r="F107" s="329" t="s">
        <v>1174</v>
      </c>
      <c r="G107" s="306"/>
      <c r="H107" s="306" t="s">
        <v>1214</v>
      </c>
      <c r="I107" s="306" t="s">
        <v>1176</v>
      </c>
      <c r="J107" s="306">
        <v>120</v>
      </c>
      <c r="K107" s="320"/>
    </row>
    <row r="108" s="1" customFormat="1" ht="15" customHeight="1">
      <c r="B108" s="331"/>
      <c r="C108" s="306" t="s">
        <v>1179</v>
      </c>
      <c r="D108" s="306"/>
      <c r="E108" s="306"/>
      <c r="F108" s="329" t="s">
        <v>1180</v>
      </c>
      <c r="G108" s="306"/>
      <c r="H108" s="306" t="s">
        <v>1214</v>
      </c>
      <c r="I108" s="306" t="s">
        <v>1176</v>
      </c>
      <c r="J108" s="306">
        <v>50</v>
      </c>
      <c r="K108" s="320"/>
    </row>
    <row r="109" s="1" customFormat="1" ht="15" customHeight="1">
      <c r="B109" s="331"/>
      <c r="C109" s="306" t="s">
        <v>1182</v>
      </c>
      <c r="D109" s="306"/>
      <c r="E109" s="306"/>
      <c r="F109" s="329" t="s">
        <v>1174</v>
      </c>
      <c r="G109" s="306"/>
      <c r="H109" s="306" t="s">
        <v>1214</v>
      </c>
      <c r="I109" s="306" t="s">
        <v>1184</v>
      </c>
      <c r="J109" s="306"/>
      <c r="K109" s="320"/>
    </row>
    <row r="110" s="1" customFormat="1" ht="15" customHeight="1">
      <c r="B110" s="331"/>
      <c r="C110" s="306" t="s">
        <v>1193</v>
      </c>
      <c r="D110" s="306"/>
      <c r="E110" s="306"/>
      <c r="F110" s="329" t="s">
        <v>1180</v>
      </c>
      <c r="G110" s="306"/>
      <c r="H110" s="306" t="s">
        <v>1214</v>
      </c>
      <c r="I110" s="306" t="s">
        <v>1176</v>
      </c>
      <c r="J110" s="306">
        <v>50</v>
      </c>
      <c r="K110" s="320"/>
    </row>
    <row r="111" s="1" customFormat="1" ht="15" customHeight="1">
      <c r="B111" s="331"/>
      <c r="C111" s="306" t="s">
        <v>1201</v>
      </c>
      <c r="D111" s="306"/>
      <c r="E111" s="306"/>
      <c r="F111" s="329" t="s">
        <v>1180</v>
      </c>
      <c r="G111" s="306"/>
      <c r="H111" s="306" t="s">
        <v>1214</v>
      </c>
      <c r="I111" s="306" t="s">
        <v>1176</v>
      </c>
      <c r="J111" s="306">
        <v>50</v>
      </c>
      <c r="K111" s="320"/>
    </row>
    <row r="112" s="1" customFormat="1" ht="15" customHeight="1">
      <c r="B112" s="331"/>
      <c r="C112" s="306" t="s">
        <v>1199</v>
      </c>
      <c r="D112" s="306"/>
      <c r="E112" s="306"/>
      <c r="F112" s="329" t="s">
        <v>1180</v>
      </c>
      <c r="G112" s="306"/>
      <c r="H112" s="306" t="s">
        <v>1214</v>
      </c>
      <c r="I112" s="306" t="s">
        <v>1176</v>
      </c>
      <c r="J112" s="306">
        <v>50</v>
      </c>
      <c r="K112" s="320"/>
    </row>
    <row r="113" s="1" customFormat="1" ht="15" customHeight="1">
      <c r="B113" s="331"/>
      <c r="C113" s="306" t="s">
        <v>56</v>
      </c>
      <c r="D113" s="306"/>
      <c r="E113" s="306"/>
      <c r="F113" s="329" t="s">
        <v>1174</v>
      </c>
      <c r="G113" s="306"/>
      <c r="H113" s="306" t="s">
        <v>1215</v>
      </c>
      <c r="I113" s="306" t="s">
        <v>1176</v>
      </c>
      <c r="J113" s="306">
        <v>20</v>
      </c>
      <c r="K113" s="320"/>
    </row>
    <row r="114" s="1" customFormat="1" ht="15" customHeight="1">
      <c r="B114" s="331"/>
      <c r="C114" s="306" t="s">
        <v>1216</v>
      </c>
      <c r="D114" s="306"/>
      <c r="E114" s="306"/>
      <c r="F114" s="329" t="s">
        <v>1174</v>
      </c>
      <c r="G114" s="306"/>
      <c r="H114" s="306" t="s">
        <v>1217</v>
      </c>
      <c r="I114" s="306" t="s">
        <v>1176</v>
      </c>
      <c r="J114" s="306">
        <v>120</v>
      </c>
      <c r="K114" s="320"/>
    </row>
    <row r="115" s="1" customFormat="1" ht="15" customHeight="1">
      <c r="B115" s="331"/>
      <c r="C115" s="306" t="s">
        <v>41</v>
      </c>
      <c r="D115" s="306"/>
      <c r="E115" s="306"/>
      <c r="F115" s="329" t="s">
        <v>1174</v>
      </c>
      <c r="G115" s="306"/>
      <c r="H115" s="306" t="s">
        <v>1218</v>
      </c>
      <c r="I115" s="306" t="s">
        <v>1209</v>
      </c>
      <c r="J115" s="306"/>
      <c r="K115" s="320"/>
    </row>
    <row r="116" s="1" customFormat="1" ht="15" customHeight="1">
      <c r="B116" s="331"/>
      <c r="C116" s="306" t="s">
        <v>51</v>
      </c>
      <c r="D116" s="306"/>
      <c r="E116" s="306"/>
      <c r="F116" s="329" t="s">
        <v>1174</v>
      </c>
      <c r="G116" s="306"/>
      <c r="H116" s="306" t="s">
        <v>1219</v>
      </c>
      <c r="I116" s="306" t="s">
        <v>1209</v>
      </c>
      <c r="J116" s="306"/>
      <c r="K116" s="320"/>
    </row>
    <row r="117" s="1" customFormat="1" ht="15" customHeight="1">
      <c r="B117" s="331"/>
      <c r="C117" s="306" t="s">
        <v>60</v>
      </c>
      <c r="D117" s="306"/>
      <c r="E117" s="306"/>
      <c r="F117" s="329" t="s">
        <v>1174</v>
      </c>
      <c r="G117" s="306"/>
      <c r="H117" s="306" t="s">
        <v>1220</v>
      </c>
      <c r="I117" s="306" t="s">
        <v>1221</v>
      </c>
      <c r="J117" s="306"/>
      <c r="K117" s="320"/>
    </row>
    <row r="118" s="1" customFormat="1" ht="15" customHeight="1">
      <c r="B118" s="334"/>
      <c r="C118" s="340"/>
      <c r="D118" s="340"/>
      <c r="E118" s="340"/>
      <c r="F118" s="340"/>
      <c r="G118" s="340"/>
      <c r="H118" s="340"/>
      <c r="I118" s="340"/>
      <c r="J118" s="340"/>
      <c r="K118" s="336"/>
    </row>
    <row r="119" s="1" customFormat="1" ht="18.75" customHeight="1">
      <c r="B119" s="341"/>
      <c r="C119" s="342"/>
      <c r="D119" s="342"/>
      <c r="E119" s="342"/>
      <c r="F119" s="343"/>
      <c r="G119" s="342"/>
      <c r="H119" s="342"/>
      <c r="I119" s="342"/>
      <c r="J119" s="342"/>
      <c r="K119" s="341"/>
    </row>
    <row r="120" s="1" customFormat="1" ht="18.75" customHeight="1">
      <c r="B120" s="314"/>
      <c r="C120" s="314"/>
      <c r="D120" s="314"/>
      <c r="E120" s="314"/>
      <c r="F120" s="314"/>
      <c r="G120" s="314"/>
      <c r="H120" s="314"/>
      <c r="I120" s="314"/>
      <c r="J120" s="314"/>
      <c r="K120" s="314"/>
    </row>
    <row r="121" s="1" customFormat="1" ht="7.5" customHeight="1">
      <c r="B121" s="344"/>
      <c r="C121" s="345"/>
      <c r="D121" s="345"/>
      <c r="E121" s="345"/>
      <c r="F121" s="345"/>
      <c r="G121" s="345"/>
      <c r="H121" s="345"/>
      <c r="I121" s="345"/>
      <c r="J121" s="345"/>
      <c r="K121" s="346"/>
    </row>
    <row r="122" s="1" customFormat="1" ht="45" customHeight="1">
      <c r="B122" s="347"/>
      <c r="C122" s="297" t="s">
        <v>1222</v>
      </c>
      <c r="D122" s="297"/>
      <c r="E122" s="297"/>
      <c r="F122" s="297"/>
      <c r="G122" s="297"/>
      <c r="H122" s="297"/>
      <c r="I122" s="297"/>
      <c r="J122" s="297"/>
      <c r="K122" s="348"/>
    </row>
    <row r="123" s="1" customFormat="1" ht="17.25" customHeight="1">
      <c r="B123" s="349"/>
      <c r="C123" s="321" t="s">
        <v>1168</v>
      </c>
      <c r="D123" s="321"/>
      <c r="E123" s="321"/>
      <c r="F123" s="321" t="s">
        <v>1169</v>
      </c>
      <c r="G123" s="322"/>
      <c r="H123" s="321" t="s">
        <v>57</v>
      </c>
      <c r="I123" s="321" t="s">
        <v>60</v>
      </c>
      <c r="J123" s="321" t="s">
        <v>1170</v>
      </c>
      <c r="K123" s="350"/>
    </row>
    <row r="124" s="1" customFormat="1" ht="17.25" customHeight="1">
      <c r="B124" s="349"/>
      <c r="C124" s="323" t="s">
        <v>1171</v>
      </c>
      <c r="D124" s="323"/>
      <c r="E124" s="323"/>
      <c r="F124" s="324" t="s">
        <v>1172</v>
      </c>
      <c r="G124" s="325"/>
      <c r="H124" s="323"/>
      <c r="I124" s="323"/>
      <c r="J124" s="323" t="s">
        <v>1173</v>
      </c>
      <c r="K124" s="350"/>
    </row>
    <row r="125" s="1" customFormat="1" ht="5.25" customHeight="1">
      <c r="B125" s="351"/>
      <c r="C125" s="326"/>
      <c r="D125" s="326"/>
      <c r="E125" s="326"/>
      <c r="F125" s="326"/>
      <c r="G125" s="352"/>
      <c r="H125" s="326"/>
      <c r="I125" s="326"/>
      <c r="J125" s="326"/>
      <c r="K125" s="353"/>
    </row>
    <row r="126" s="1" customFormat="1" ht="15" customHeight="1">
      <c r="B126" s="351"/>
      <c r="C126" s="306" t="s">
        <v>1177</v>
      </c>
      <c r="D126" s="328"/>
      <c r="E126" s="328"/>
      <c r="F126" s="329" t="s">
        <v>1174</v>
      </c>
      <c r="G126" s="306"/>
      <c r="H126" s="306" t="s">
        <v>1214</v>
      </c>
      <c r="I126" s="306" t="s">
        <v>1176</v>
      </c>
      <c r="J126" s="306">
        <v>120</v>
      </c>
      <c r="K126" s="354"/>
    </row>
    <row r="127" s="1" customFormat="1" ht="15" customHeight="1">
      <c r="B127" s="351"/>
      <c r="C127" s="306" t="s">
        <v>1223</v>
      </c>
      <c r="D127" s="306"/>
      <c r="E127" s="306"/>
      <c r="F127" s="329" t="s">
        <v>1174</v>
      </c>
      <c r="G127" s="306"/>
      <c r="H127" s="306" t="s">
        <v>1224</v>
      </c>
      <c r="I127" s="306" t="s">
        <v>1176</v>
      </c>
      <c r="J127" s="306" t="s">
        <v>1225</v>
      </c>
      <c r="K127" s="354"/>
    </row>
    <row r="128" s="1" customFormat="1" ht="15" customHeight="1">
      <c r="B128" s="351"/>
      <c r="C128" s="306" t="s">
        <v>1122</v>
      </c>
      <c r="D128" s="306"/>
      <c r="E128" s="306"/>
      <c r="F128" s="329" t="s">
        <v>1174</v>
      </c>
      <c r="G128" s="306"/>
      <c r="H128" s="306" t="s">
        <v>1226</v>
      </c>
      <c r="I128" s="306" t="s">
        <v>1176</v>
      </c>
      <c r="J128" s="306" t="s">
        <v>1225</v>
      </c>
      <c r="K128" s="354"/>
    </row>
    <row r="129" s="1" customFormat="1" ht="15" customHeight="1">
      <c r="B129" s="351"/>
      <c r="C129" s="306" t="s">
        <v>1185</v>
      </c>
      <c r="D129" s="306"/>
      <c r="E129" s="306"/>
      <c r="F129" s="329" t="s">
        <v>1180</v>
      </c>
      <c r="G129" s="306"/>
      <c r="H129" s="306" t="s">
        <v>1186</v>
      </c>
      <c r="I129" s="306" t="s">
        <v>1176</v>
      </c>
      <c r="J129" s="306">
        <v>15</v>
      </c>
      <c r="K129" s="354"/>
    </row>
    <row r="130" s="1" customFormat="1" ht="15" customHeight="1">
      <c r="B130" s="351"/>
      <c r="C130" s="332" t="s">
        <v>1187</v>
      </c>
      <c r="D130" s="332"/>
      <c r="E130" s="332"/>
      <c r="F130" s="333" t="s">
        <v>1180</v>
      </c>
      <c r="G130" s="332"/>
      <c r="H130" s="332" t="s">
        <v>1188</v>
      </c>
      <c r="I130" s="332" t="s">
        <v>1176</v>
      </c>
      <c r="J130" s="332">
        <v>15</v>
      </c>
      <c r="K130" s="354"/>
    </row>
    <row r="131" s="1" customFormat="1" ht="15" customHeight="1">
      <c r="B131" s="351"/>
      <c r="C131" s="332" t="s">
        <v>1189</v>
      </c>
      <c r="D131" s="332"/>
      <c r="E131" s="332"/>
      <c r="F131" s="333" t="s">
        <v>1180</v>
      </c>
      <c r="G131" s="332"/>
      <c r="H131" s="332" t="s">
        <v>1190</v>
      </c>
      <c r="I131" s="332" t="s">
        <v>1176</v>
      </c>
      <c r="J131" s="332">
        <v>20</v>
      </c>
      <c r="K131" s="354"/>
    </row>
    <row r="132" s="1" customFormat="1" ht="15" customHeight="1">
      <c r="B132" s="351"/>
      <c r="C132" s="332" t="s">
        <v>1191</v>
      </c>
      <c r="D132" s="332"/>
      <c r="E132" s="332"/>
      <c r="F132" s="333" t="s">
        <v>1180</v>
      </c>
      <c r="G132" s="332"/>
      <c r="H132" s="332" t="s">
        <v>1192</v>
      </c>
      <c r="I132" s="332" t="s">
        <v>1176</v>
      </c>
      <c r="J132" s="332">
        <v>20</v>
      </c>
      <c r="K132" s="354"/>
    </row>
    <row r="133" s="1" customFormat="1" ht="15" customHeight="1">
      <c r="B133" s="351"/>
      <c r="C133" s="306" t="s">
        <v>1179</v>
      </c>
      <c r="D133" s="306"/>
      <c r="E133" s="306"/>
      <c r="F133" s="329" t="s">
        <v>1180</v>
      </c>
      <c r="G133" s="306"/>
      <c r="H133" s="306" t="s">
        <v>1214</v>
      </c>
      <c r="I133" s="306" t="s">
        <v>1176</v>
      </c>
      <c r="J133" s="306">
        <v>50</v>
      </c>
      <c r="K133" s="354"/>
    </row>
    <row r="134" s="1" customFormat="1" ht="15" customHeight="1">
      <c r="B134" s="351"/>
      <c r="C134" s="306" t="s">
        <v>1193</v>
      </c>
      <c r="D134" s="306"/>
      <c r="E134" s="306"/>
      <c r="F134" s="329" t="s">
        <v>1180</v>
      </c>
      <c r="G134" s="306"/>
      <c r="H134" s="306" t="s">
        <v>1214</v>
      </c>
      <c r="I134" s="306" t="s">
        <v>1176</v>
      </c>
      <c r="J134" s="306">
        <v>50</v>
      </c>
      <c r="K134" s="354"/>
    </row>
    <row r="135" s="1" customFormat="1" ht="15" customHeight="1">
      <c r="B135" s="351"/>
      <c r="C135" s="306" t="s">
        <v>1199</v>
      </c>
      <c r="D135" s="306"/>
      <c r="E135" s="306"/>
      <c r="F135" s="329" t="s">
        <v>1180</v>
      </c>
      <c r="G135" s="306"/>
      <c r="H135" s="306" t="s">
        <v>1214</v>
      </c>
      <c r="I135" s="306" t="s">
        <v>1176</v>
      </c>
      <c r="J135" s="306">
        <v>50</v>
      </c>
      <c r="K135" s="354"/>
    </row>
    <row r="136" s="1" customFormat="1" ht="15" customHeight="1">
      <c r="B136" s="351"/>
      <c r="C136" s="306" t="s">
        <v>1201</v>
      </c>
      <c r="D136" s="306"/>
      <c r="E136" s="306"/>
      <c r="F136" s="329" t="s">
        <v>1180</v>
      </c>
      <c r="G136" s="306"/>
      <c r="H136" s="306" t="s">
        <v>1214</v>
      </c>
      <c r="I136" s="306" t="s">
        <v>1176</v>
      </c>
      <c r="J136" s="306">
        <v>50</v>
      </c>
      <c r="K136" s="354"/>
    </row>
    <row r="137" s="1" customFormat="1" ht="15" customHeight="1">
      <c r="B137" s="351"/>
      <c r="C137" s="306" t="s">
        <v>1202</v>
      </c>
      <c r="D137" s="306"/>
      <c r="E137" s="306"/>
      <c r="F137" s="329" t="s">
        <v>1180</v>
      </c>
      <c r="G137" s="306"/>
      <c r="H137" s="306" t="s">
        <v>1227</v>
      </c>
      <c r="I137" s="306" t="s">
        <v>1176</v>
      </c>
      <c r="J137" s="306">
        <v>255</v>
      </c>
      <c r="K137" s="354"/>
    </row>
    <row r="138" s="1" customFormat="1" ht="15" customHeight="1">
      <c r="B138" s="351"/>
      <c r="C138" s="306" t="s">
        <v>1204</v>
      </c>
      <c r="D138" s="306"/>
      <c r="E138" s="306"/>
      <c r="F138" s="329" t="s">
        <v>1174</v>
      </c>
      <c r="G138" s="306"/>
      <c r="H138" s="306" t="s">
        <v>1228</v>
      </c>
      <c r="I138" s="306" t="s">
        <v>1206</v>
      </c>
      <c r="J138" s="306"/>
      <c r="K138" s="354"/>
    </row>
    <row r="139" s="1" customFormat="1" ht="15" customHeight="1">
      <c r="B139" s="351"/>
      <c r="C139" s="306" t="s">
        <v>1207</v>
      </c>
      <c r="D139" s="306"/>
      <c r="E139" s="306"/>
      <c r="F139" s="329" t="s">
        <v>1174</v>
      </c>
      <c r="G139" s="306"/>
      <c r="H139" s="306" t="s">
        <v>1229</v>
      </c>
      <c r="I139" s="306" t="s">
        <v>1209</v>
      </c>
      <c r="J139" s="306"/>
      <c r="K139" s="354"/>
    </row>
    <row r="140" s="1" customFormat="1" ht="15" customHeight="1">
      <c r="B140" s="351"/>
      <c r="C140" s="306" t="s">
        <v>1210</v>
      </c>
      <c r="D140" s="306"/>
      <c r="E140" s="306"/>
      <c r="F140" s="329" t="s">
        <v>1174</v>
      </c>
      <c r="G140" s="306"/>
      <c r="H140" s="306" t="s">
        <v>1210</v>
      </c>
      <c r="I140" s="306" t="s">
        <v>1209</v>
      </c>
      <c r="J140" s="306"/>
      <c r="K140" s="354"/>
    </row>
    <row r="141" s="1" customFormat="1" ht="15" customHeight="1">
      <c r="B141" s="351"/>
      <c r="C141" s="306" t="s">
        <v>41</v>
      </c>
      <c r="D141" s="306"/>
      <c r="E141" s="306"/>
      <c r="F141" s="329" t="s">
        <v>1174</v>
      </c>
      <c r="G141" s="306"/>
      <c r="H141" s="306" t="s">
        <v>1230</v>
      </c>
      <c r="I141" s="306" t="s">
        <v>1209</v>
      </c>
      <c r="J141" s="306"/>
      <c r="K141" s="354"/>
    </row>
    <row r="142" s="1" customFormat="1" ht="15" customHeight="1">
      <c r="B142" s="351"/>
      <c r="C142" s="306" t="s">
        <v>1231</v>
      </c>
      <c r="D142" s="306"/>
      <c r="E142" s="306"/>
      <c r="F142" s="329" t="s">
        <v>1174</v>
      </c>
      <c r="G142" s="306"/>
      <c r="H142" s="306" t="s">
        <v>1232</v>
      </c>
      <c r="I142" s="306" t="s">
        <v>1209</v>
      </c>
      <c r="J142" s="306"/>
      <c r="K142" s="354"/>
    </row>
    <row r="143" s="1" customFormat="1" ht="15" customHeight="1">
      <c r="B143" s="355"/>
      <c r="C143" s="356"/>
      <c r="D143" s="356"/>
      <c r="E143" s="356"/>
      <c r="F143" s="356"/>
      <c r="G143" s="356"/>
      <c r="H143" s="356"/>
      <c r="I143" s="356"/>
      <c r="J143" s="356"/>
      <c r="K143" s="357"/>
    </row>
    <row r="144" s="1" customFormat="1" ht="18.75" customHeight="1">
      <c r="B144" s="342"/>
      <c r="C144" s="342"/>
      <c r="D144" s="342"/>
      <c r="E144" s="342"/>
      <c r="F144" s="343"/>
      <c r="G144" s="342"/>
      <c r="H144" s="342"/>
      <c r="I144" s="342"/>
      <c r="J144" s="342"/>
      <c r="K144" s="342"/>
    </row>
    <row r="145" s="1" customFormat="1" ht="18.75" customHeight="1">
      <c r="B145" s="314"/>
      <c r="C145" s="314"/>
      <c r="D145" s="314"/>
      <c r="E145" s="314"/>
      <c r="F145" s="314"/>
      <c r="G145" s="314"/>
      <c r="H145" s="314"/>
      <c r="I145" s="314"/>
      <c r="J145" s="314"/>
      <c r="K145" s="314"/>
    </row>
    <row r="146" s="1" customFormat="1" ht="7.5" customHeight="1">
      <c r="B146" s="315"/>
      <c r="C146" s="316"/>
      <c r="D146" s="316"/>
      <c r="E146" s="316"/>
      <c r="F146" s="316"/>
      <c r="G146" s="316"/>
      <c r="H146" s="316"/>
      <c r="I146" s="316"/>
      <c r="J146" s="316"/>
      <c r="K146" s="317"/>
    </row>
    <row r="147" s="1" customFormat="1" ht="45" customHeight="1">
      <c r="B147" s="318"/>
      <c r="C147" s="319" t="s">
        <v>1233</v>
      </c>
      <c r="D147" s="319"/>
      <c r="E147" s="319"/>
      <c r="F147" s="319"/>
      <c r="G147" s="319"/>
      <c r="H147" s="319"/>
      <c r="I147" s="319"/>
      <c r="J147" s="319"/>
      <c r="K147" s="320"/>
    </row>
    <row r="148" s="1" customFormat="1" ht="17.25" customHeight="1">
      <c r="B148" s="318"/>
      <c r="C148" s="321" t="s">
        <v>1168</v>
      </c>
      <c r="D148" s="321"/>
      <c r="E148" s="321"/>
      <c r="F148" s="321" t="s">
        <v>1169</v>
      </c>
      <c r="G148" s="322"/>
      <c r="H148" s="321" t="s">
        <v>57</v>
      </c>
      <c r="I148" s="321" t="s">
        <v>60</v>
      </c>
      <c r="J148" s="321" t="s">
        <v>1170</v>
      </c>
      <c r="K148" s="320"/>
    </row>
    <row r="149" s="1" customFormat="1" ht="17.25" customHeight="1">
      <c r="B149" s="318"/>
      <c r="C149" s="323" t="s">
        <v>1171</v>
      </c>
      <c r="D149" s="323"/>
      <c r="E149" s="323"/>
      <c r="F149" s="324" t="s">
        <v>1172</v>
      </c>
      <c r="G149" s="325"/>
      <c r="H149" s="323"/>
      <c r="I149" s="323"/>
      <c r="J149" s="323" t="s">
        <v>1173</v>
      </c>
      <c r="K149" s="320"/>
    </row>
    <row r="150" s="1" customFormat="1" ht="5.25" customHeight="1">
      <c r="B150" s="331"/>
      <c r="C150" s="326"/>
      <c r="D150" s="326"/>
      <c r="E150" s="326"/>
      <c r="F150" s="326"/>
      <c r="G150" s="327"/>
      <c r="H150" s="326"/>
      <c r="I150" s="326"/>
      <c r="J150" s="326"/>
      <c r="K150" s="354"/>
    </row>
    <row r="151" s="1" customFormat="1" ht="15" customHeight="1">
      <c r="B151" s="331"/>
      <c r="C151" s="358" t="s">
        <v>1177</v>
      </c>
      <c r="D151" s="306"/>
      <c r="E151" s="306"/>
      <c r="F151" s="359" t="s">
        <v>1174</v>
      </c>
      <c r="G151" s="306"/>
      <c r="H151" s="358" t="s">
        <v>1214</v>
      </c>
      <c r="I151" s="358" t="s">
        <v>1176</v>
      </c>
      <c r="J151" s="358">
        <v>120</v>
      </c>
      <c r="K151" s="354"/>
    </row>
    <row r="152" s="1" customFormat="1" ht="15" customHeight="1">
      <c r="B152" s="331"/>
      <c r="C152" s="358" t="s">
        <v>1223</v>
      </c>
      <c r="D152" s="306"/>
      <c r="E152" s="306"/>
      <c r="F152" s="359" t="s">
        <v>1174</v>
      </c>
      <c r="G152" s="306"/>
      <c r="H152" s="358" t="s">
        <v>1234</v>
      </c>
      <c r="I152" s="358" t="s">
        <v>1176</v>
      </c>
      <c r="J152" s="358" t="s">
        <v>1225</v>
      </c>
      <c r="K152" s="354"/>
    </row>
    <row r="153" s="1" customFormat="1" ht="15" customHeight="1">
      <c r="B153" s="331"/>
      <c r="C153" s="358" t="s">
        <v>1122</v>
      </c>
      <c r="D153" s="306"/>
      <c r="E153" s="306"/>
      <c r="F153" s="359" t="s">
        <v>1174</v>
      </c>
      <c r="G153" s="306"/>
      <c r="H153" s="358" t="s">
        <v>1235</v>
      </c>
      <c r="I153" s="358" t="s">
        <v>1176</v>
      </c>
      <c r="J153" s="358" t="s">
        <v>1225</v>
      </c>
      <c r="K153" s="354"/>
    </row>
    <row r="154" s="1" customFormat="1" ht="15" customHeight="1">
      <c r="B154" s="331"/>
      <c r="C154" s="358" t="s">
        <v>1179</v>
      </c>
      <c r="D154" s="306"/>
      <c r="E154" s="306"/>
      <c r="F154" s="359" t="s">
        <v>1180</v>
      </c>
      <c r="G154" s="306"/>
      <c r="H154" s="358" t="s">
        <v>1214</v>
      </c>
      <c r="I154" s="358" t="s">
        <v>1176</v>
      </c>
      <c r="J154" s="358">
        <v>50</v>
      </c>
      <c r="K154" s="354"/>
    </row>
    <row r="155" s="1" customFormat="1" ht="15" customHeight="1">
      <c r="B155" s="331"/>
      <c r="C155" s="358" t="s">
        <v>1182</v>
      </c>
      <c r="D155" s="306"/>
      <c r="E155" s="306"/>
      <c r="F155" s="359" t="s">
        <v>1174</v>
      </c>
      <c r="G155" s="306"/>
      <c r="H155" s="358" t="s">
        <v>1214</v>
      </c>
      <c r="I155" s="358" t="s">
        <v>1184</v>
      </c>
      <c r="J155" s="358"/>
      <c r="K155" s="354"/>
    </row>
    <row r="156" s="1" customFormat="1" ht="15" customHeight="1">
      <c r="B156" s="331"/>
      <c r="C156" s="358" t="s">
        <v>1193</v>
      </c>
      <c r="D156" s="306"/>
      <c r="E156" s="306"/>
      <c r="F156" s="359" t="s">
        <v>1180</v>
      </c>
      <c r="G156" s="306"/>
      <c r="H156" s="358" t="s">
        <v>1214</v>
      </c>
      <c r="I156" s="358" t="s">
        <v>1176</v>
      </c>
      <c r="J156" s="358">
        <v>50</v>
      </c>
      <c r="K156" s="354"/>
    </row>
    <row r="157" s="1" customFormat="1" ht="15" customHeight="1">
      <c r="B157" s="331"/>
      <c r="C157" s="358" t="s">
        <v>1201</v>
      </c>
      <c r="D157" s="306"/>
      <c r="E157" s="306"/>
      <c r="F157" s="359" t="s">
        <v>1180</v>
      </c>
      <c r="G157" s="306"/>
      <c r="H157" s="358" t="s">
        <v>1214</v>
      </c>
      <c r="I157" s="358" t="s">
        <v>1176</v>
      </c>
      <c r="J157" s="358">
        <v>50</v>
      </c>
      <c r="K157" s="354"/>
    </row>
    <row r="158" s="1" customFormat="1" ht="15" customHeight="1">
      <c r="B158" s="331"/>
      <c r="C158" s="358" t="s">
        <v>1199</v>
      </c>
      <c r="D158" s="306"/>
      <c r="E158" s="306"/>
      <c r="F158" s="359" t="s">
        <v>1180</v>
      </c>
      <c r="G158" s="306"/>
      <c r="H158" s="358" t="s">
        <v>1214</v>
      </c>
      <c r="I158" s="358" t="s">
        <v>1176</v>
      </c>
      <c r="J158" s="358">
        <v>50</v>
      </c>
      <c r="K158" s="354"/>
    </row>
    <row r="159" s="1" customFormat="1" ht="15" customHeight="1">
      <c r="B159" s="331"/>
      <c r="C159" s="358" t="s">
        <v>107</v>
      </c>
      <c r="D159" s="306"/>
      <c r="E159" s="306"/>
      <c r="F159" s="359" t="s">
        <v>1174</v>
      </c>
      <c r="G159" s="306"/>
      <c r="H159" s="358" t="s">
        <v>1236</v>
      </c>
      <c r="I159" s="358" t="s">
        <v>1176</v>
      </c>
      <c r="J159" s="358" t="s">
        <v>1237</v>
      </c>
      <c r="K159" s="354"/>
    </row>
    <row r="160" s="1" customFormat="1" ht="15" customHeight="1">
      <c r="B160" s="331"/>
      <c r="C160" s="358" t="s">
        <v>1238</v>
      </c>
      <c r="D160" s="306"/>
      <c r="E160" s="306"/>
      <c r="F160" s="359" t="s">
        <v>1174</v>
      </c>
      <c r="G160" s="306"/>
      <c r="H160" s="358" t="s">
        <v>1239</v>
      </c>
      <c r="I160" s="358" t="s">
        <v>1209</v>
      </c>
      <c r="J160" s="358"/>
      <c r="K160" s="354"/>
    </row>
    <row r="161" s="1" customFormat="1" ht="15" customHeight="1">
      <c r="B161" s="360"/>
      <c r="C161" s="340"/>
      <c r="D161" s="340"/>
      <c r="E161" s="340"/>
      <c r="F161" s="340"/>
      <c r="G161" s="340"/>
      <c r="H161" s="340"/>
      <c r="I161" s="340"/>
      <c r="J161" s="340"/>
      <c r="K161" s="361"/>
    </row>
    <row r="162" s="1" customFormat="1" ht="18.75" customHeight="1">
      <c r="B162" s="342"/>
      <c r="C162" s="352"/>
      <c r="D162" s="352"/>
      <c r="E162" s="352"/>
      <c r="F162" s="362"/>
      <c r="G162" s="352"/>
      <c r="H162" s="352"/>
      <c r="I162" s="352"/>
      <c r="J162" s="352"/>
      <c r="K162" s="342"/>
    </row>
    <row r="163" s="1" customFormat="1" ht="18.75" customHeight="1">
      <c r="B163" s="314"/>
      <c r="C163" s="314"/>
      <c r="D163" s="314"/>
      <c r="E163" s="314"/>
      <c r="F163" s="314"/>
      <c r="G163" s="314"/>
      <c r="H163" s="314"/>
      <c r="I163" s="314"/>
      <c r="J163" s="314"/>
      <c r="K163" s="314"/>
    </row>
    <row r="164" s="1" customFormat="1" ht="7.5" customHeight="1">
      <c r="B164" s="293"/>
      <c r="C164" s="294"/>
      <c r="D164" s="294"/>
      <c r="E164" s="294"/>
      <c r="F164" s="294"/>
      <c r="G164" s="294"/>
      <c r="H164" s="294"/>
      <c r="I164" s="294"/>
      <c r="J164" s="294"/>
      <c r="K164" s="295"/>
    </row>
    <row r="165" s="1" customFormat="1" ht="45" customHeight="1">
      <c r="B165" s="296"/>
      <c r="C165" s="297" t="s">
        <v>1240</v>
      </c>
      <c r="D165" s="297"/>
      <c r="E165" s="297"/>
      <c r="F165" s="297"/>
      <c r="G165" s="297"/>
      <c r="H165" s="297"/>
      <c r="I165" s="297"/>
      <c r="J165" s="297"/>
      <c r="K165" s="298"/>
    </row>
    <row r="166" s="1" customFormat="1" ht="17.25" customHeight="1">
      <c r="B166" s="296"/>
      <c r="C166" s="321" t="s">
        <v>1168</v>
      </c>
      <c r="D166" s="321"/>
      <c r="E166" s="321"/>
      <c r="F166" s="321" t="s">
        <v>1169</v>
      </c>
      <c r="G166" s="363"/>
      <c r="H166" s="364" t="s">
        <v>57</v>
      </c>
      <c r="I166" s="364" t="s">
        <v>60</v>
      </c>
      <c r="J166" s="321" t="s">
        <v>1170</v>
      </c>
      <c r="K166" s="298"/>
    </row>
    <row r="167" s="1" customFormat="1" ht="17.25" customHeight="1">
      <c r="B167" s="299"/>
      <c r="C167" s="323" t="s">
        <v>1171</v>
      </c>
      <c r="D167" s="323"/>
      <c r="E167" s="323"/>
      <c r="F167" s="324" t="s">
        <v>1172</v>
      </c>
      <c r="G167" s="365"/>
      <c r="H167" s="366"/>
      <c r="I167" s="366"/>
      <c r="J167" s="323" t="s">
        <v>1173</v>
      </c>
      <c r="K167" s="301"/>
    </row>
    <row r="168" s="1" customFormat="1" ht="5.25" customHeight="1">
      <c r="B168" s="331"/>
      <c r="C168" s="326"/>
      <c r="D168" s="326"/>
      <c r="E168" s="326"/>
      <c r="F168" s="326"/>
      <c r="G168" s="327"/>
      <c r="H168" s="326"/>
      <c r="I168" s="326"/>
      <c r="J168" s="326"/>
      <c r="K168" s="354"/>
    </row>
    <row r="169" s="1" customFormat="1" ht="15" customHeight="1">
      <c r="B169" s="331"/>
      <c r="C169" s="306" t="s">
        <v>1177</v>
      </c>
      <c r="D169" s="306"/>
      <c r="E169" s="306"/>
      <c r="F169" s="329" t="s">
        <v>1174</v>
      </c>
      <c r="G169" s="306"/>
      <c r="H169" s="306" t="s">
        <v>1214</v>
      </c>
      <c r="I169" s="306" t="s">
        <v>1176</v>
      </c>
      <c r="J169" s="306">
        <v>120</v>
      </c>
      <c r="K169" s="354"/>
    </row>
    <row r="170" s="1" customFormat="1" ht="15" customHeight="1">
      <c r="B170" s="331"/>
      <c r="C170" s="306" t="s">
        <v>1223</v>
      </c>
      <c r="D170" s="306"/>
      <c r="E170" s="306"/>
      <c r="F170" s="329" t="s">
        <v>1174</v>
      </c>
      <c r="G170" s="306"/>
      <c r="H170" s="306" t="s">
        <v>1224</v>
      </c>
      <c r="I170" s="306" t="s">
        <v>1176</v>
      </c>
      <c r="J170" s="306" t="s">
        <v>1225</v>
      </c>
      <c r="K170" s="354"/>
    </row>
    <row r="171" s="1" customFormat="1" ht="15" customHeight="1">
      <c r="B171" s="331"/>
      <c r="C171" s="306" t="s">
        <v>1122</v>
      </c>
      <c r="D171" s="306"/>
      <c r="E171" s="306"/>
      <c r="F171" s="329" t="s">
        <v>1174</v>
      </c>
      <c r="G171" s="306"/>
      <c r="H171" s="306" t="s">
        <v>1241</v>
      </c>
      <c r="I171" s="306" t="s">
        <v>1176</v>
      </c>
      <c r="J171" s="306" t="s">
        <v>1225</v>
      </c>
      <c r="K171" s="354"/>
    </row>
    <row r="172" s="1" customFormat="1" ht="15" customHeight="1">
      <c r="B172" s="331"/>
      <c r="C172" s="306" t="s">
        <v>1179</v>
      </c>
      <c r="D172" s="306"/>
      <c r="E172" s="306"/>
      <c r="F172" s="329" t="s">
        <v>1180</v>
      </c>
      <c r="G172" s="306"/>
      <c r="H172" s="306" t="s">
        <v>1241</v>
      </c>
      <c r="I172" s="306" t="s">
        <v>1176</v>
      </c>
      <c r="J172" s="306">
        <v>50</v>
      </c>
      <c r="K172" s="354"/>
    </row>
    <row r="173" s="1" customFormat="1" ht="15" customHeight="1">
      <c r="B173" s="331"/>
      <c r="C173" s="306" t="s">
        <v>1182</v>
      </c>
      <c r="D173" s="306"/>
      <c r="E173" s="306"/>
      <c r="F173" s="329" t="s">
        <v>1174</v>
      </c>
      <c r="G173" s="306"/>
      <c r="H173" s="306" t="s">
        <v>1241</v>
      </c>
      <c r="I173" s="306" t="s">
        <v>1184</v>
      </c>
      <c r="J173" s="306"/>
      <c r="K173" s="354"/>
    </row>
    <row r="174" s="1" customFormat="1" ht="15" customHeight="1">
      <c r="B174" s="331"/>
      <c r="C174" s="306" t="s">
        <v>1193</v>
      </c>
      <c r="D174" s="306"/>
      <c r="E174" s="306"/>
      <c r="F174" s="329" t="s">
        <v>1180</v>
      </c>
      <c r="G174" s="306"/>
      <c r="H174" s="306" t="s">
        <v>1241</v>
      </c>
      <c r="I174" s="306" t="s">
        <v>1176</v>
      </c>
      <c r="J174" s="306">
        <v>50</v>
      </c>
      <c r="K174" s="354"/>
    </row>
    <row r="175" s="1" customFormat="1" ht="15" customHeight="1">
      <c r="B175" s="331"/>
      <c r="C175" s="306" t="s">
        <v>1201</v>
      </c>
      <c r="D175" s="306"/>
      <c r="E175" s="306"/>
      <c r="F175" s="329" t="s">
        <v>1180</v>
      </c>
      <c r="G175" s="306"/>
      <c r="H175" s="306" t="s">
        <v>1241</v>
      </c>
      <c r="I175" s="306" t="s">
        <v>1176</v>
      </c>
      <c r="J175" s="306">
        <v>50</v>
      </c>
      <c r="K175" s="354"/>
    </row>
    <row r="176" s="1" customFormat="1" ht="15" customHeight="1">
      <c r="B176" s="331"/>
      <c r="C176" s="306" t="s">
        <v>1199</v>
      </c>
      <c r="D176" s="306"/>
      <c r="E176" s="306"/>
      <c r="F176" s="329" t="s">
        <v>1180</v>
      </c>
      <c r="G176" s="306"/>
      <c r="H176" s="306" t="s">
        <v>1241</v>
      </c>
      <c r="I176" s="306" t="s">
        <v>1176</v>
      </c>
      <c r="J176" s="306">
        <v>50</v>
      </c>
      <c r="K176" s="354"/>
    </row>
    <row r="177" s="1" customFormat="1" ht="15" customHeight="1">
      <c r="B177" s="331"/>
      <c r="C177" s="306" t="s">
        <v>121</v>
      </c>
      <c r="D177" s="306"/>
      <c r="E177" s="306"/>
      <c r="F177" s="329" t="s">
        <v>1174</v>
      </c>
      <c r="G177" s="306"/>
      <c r="H177" s="306" t="s">
        <v>1242</v>
      </c>
      <c r="I177" s="306" t="s">
        <v>1243</v>
      </c>
      <c r="J177" s="306"/>
      <c r="K177" s="354"/>
    </row>
    <row r="178" s="1" customFormat="1" ht="15" customHeight="1">
      <c r="B178" s="331"/>
      <c r="C178" s="306" t="s">
        <v>60</v>
      </c>
      <c r="D178" s="306"/>
      <c r="E178" s="306"/>
      <c r="F178" s="329" t="s">
        <v>1174</v>
      </c>
      <c r="G178" s="306"/>
      <c r="H178" s="306" t="s">
        <v>1244</v>
      </c>
      <c r="I178" s="306" t="s">
        <v>1245</v>
      </c>
      <c r="J178" s="306">
        <v>1</v>
      </c>
      <c r="K178" s="354"/>
    </row>
    <row r="179" s="1" customFormat="1" ht="15" customHeight="1">
      <c r="B179" s="331"/>
      <c r="C179" s="306" t="s">
        <v>56</v>
      </c>
      <c r="D179" s="306"/>
      <c r="E179" s="306"/>
      <c r="F179" s="329" t="s">
        <v>1174</v>
      </c>
      <c r="G179" s="306"/>
      <c r="H179" s="306" t="s">
        <v>1246</v>
      </c>
      <c r="I179" s="306" t="s">
        <v>1176</v>
      </c>
      <c r="J179" s="306">
        <v>20</v>
      </c>
      <c r="K179" s="354"/>
    </row>
    <row r="180" s="1" customFormat="1" ht="15" customHeight="1">
      <c r="B180" s="331"/>
      <c r="C180" s="306" t="s">
        <v>57</v>
      </c>
      <c r="D180" s="306"/>
      <c r="E180" s="306"/>
      <c r="F180" s="329" t="s">
        <v>1174</v>
      </c>
      <c r="G180" s="306"/>
      <c r="H180" s="306" t="s">
        <v>1247</v>
      </c>
      <c r="I180" s="306" t="s">
        <v>1176</v>
      </c>
      <c r="J180" s="306">
        <v>255</v>
      </c>
      <c r="K180" s="354"/>
    </row>
    <row r="181" s="1" customFormat="1" ht="15" customHeight="1">
      <c r="B181" s="331"/>
      <c r="C181" s="306" t="s">
        <v>122</v>
      </c>
      <c r="D181" s="306"/>
      <c r="E181" s="306"/>
      <c r="F181" s="329" t="s">
        <v>1174</v>
      </c>
      <c r="G181" s="306"/>
      <c r="H181" s="306" t="s">
        <v>1138</v>
      </c>
      <c r="I181" s="306" t="s">
        <v>1176</v>
      </c>
      <c r="J181" s="306">
        <v>10</v>
      </c>
      <c r="K181" s="354"/>
    </row>
    <row r="182" s="1" customFormat="1" ht="15" customHeight="1">
      <c r="B182" s="331"/>
      <c r="C182" s="306" t="s">
        <v>123</v>
      </c>
      <c r="D182" s="306"/>
      <c r="E182" s="306"/>
      <c r="F182" s="329" t="s">
        <v>1174</v>
      </c>
      <c r="G182" s="306"/>
      <c r="H182" s="306" t="s">
        <v>1248</v>
      </c>
      <c r="I182" s="306" t="s">
        <v>1209</v>
      </c>
      <c r="J182" s="306"/>
      <c r="K182" s="354"/>
    </row>
    <row r="183" s="1" customFormat="1" ht="15" customHeight="1">
      <c r="B183" s="331"/>
      <c r="C183" s="306" t="s">
        <v>1249</v>
      </c>
      <c r="D183" s="306"/>
      <c r="E183" s="306"/>
      <c r="F183" s="329" t="s">
        <v>1174</v>
      </c>
      <c r="G183" s="306"/>
      <c r="H183" s="306" t="s">
        <v>1250</v>
      </c>
      <c r="I183" s="306" t="s">
        <v>1209</v>
      </c>
      <c r="J183" s="306"/>
      <c r="K183" s="354"/>
    </row>
    <row r="184" s="1" customFormat="1" ht="15" customHeight="1">
      <c r="B184" s="331"/>
      <c r="C184" s="306" t="s">
        <v>1238</v>
      </c>
      <c r="D184" s="306"/>
      <c r="E184" s="306"/>
      <c r="F184" s="329" t="s">
        <v>1174</v>
      </c>
      <c r="G184" s="306"/>
      <c r="H184" s="306" t="s">
        <v>1251</v>
      </c>
      <c r="I184" s="306" t="s">
        <v>1209</v>
      </c>
      <c r="J184" s="306"/>
      <c r="K184" s="354"/>
    </row>
    <row r="185" s="1" customFormat="1" ht="15" customHeight="1">
      <c r="B185" s="331"/>
      <c r="C185" s="306" t="s">
        <v>125</v>
      </c>
      <c r="D185" s="306"/>
      <c r="E185" s="306"/>
      <c r="F185" s="329" t="s">
        <v>1180</v>
      </c>
      <c r="G185" s="306"/>
      <c r="H185" s="306" t="s">
        <v>1252</v>
      </c>
      <c r="I185" s="306" t="s">
        <v>1176</v>
      </c>
      <c r="J185" s="306">
        <v>50</v>
      </c>
      <c r="K185" s="354"/>
    </row>
    <row r="186" s="1" customFormat="1" ht="15" customHeight="1">
      <c r="B186" s="331"/>
      <c r="C186" s="306" t="s">
        <v>1253</v>
      </c>
      <c r="D186" s="306"/>
      <c r="E186" s="306"/>
      <c r="F186" s="329" t="s">
        <v>1180</v>
      </c>
      <c r="G186" s="306"/>
      <c r="H186" s="306" t="s">
        <v>1254</v>
      </c>
      <c r="I186" s="306" t="s">
        <v>1255</v>
      </c>
      <c r="J186" s="306"/>
      <c r="K186" s="354"/>
    </row>
    <row r="187" s="1" customFormat="1" ht="15" customHeight="1">
      <c r="B187" s="331"/>
      <c r="C187" s="306" t="s">
        <v>1256</v>
      </c>
      <c r="D187" s="306"/>
      <c r="E187" s="306"/>
      <c r="F187" s="329" t="s">
        <v>1180</v>
      </c>
      <c r="G187" s="306"/>
      <c r="H187" s="306" t="s">
        <v>1257</v>
      </c>
      <c r="I187" s="306" t="s">
        <v>1255</v>
      </c>
      <c r="J187" s="306"/>
      <c r="K187" s="354"/>
    </row>
    <row r="188" s="1" customFormat="1" ht="15" customHeight="1">
      <c r="B188" s="331"/>
      <c r="C188" s="306" t="s">
        <v>1258</v>
      </c>
      <c r="D188" s="306"/>
      <c r="E188" s="306"/>
      <c r="F188" s="329" t="s">
        <v>1180</v>
      </c>
      <c r="G188" s="306"/>
      <c r="H188" s="306" t="s">
        <v>1259</v>
      </c>
      <c r="I188" s="306" t="s">
        <v>1255</v>
      </c>
      <c r="J188" s="306"/>
      <c r="K188" s="354"/>
    </row>
    <row r="189" s="1" customFormat="1" ht="15" customHeight="1">
      <c r="B189" s="331"/>
      <c r="C189" s="367" t="s">
        <v>1260</v>
      </c>
      <c r="D189" s="306"/>
      <c r="E189" s="306"/>
      <c r="F189" s="329" t="s">
        <v>1180</v>
      </c>
      <c r="G189" s="306"/>
      <c r="H189" s="306" t="s">
        <v>1261</v>
      </c>
      <c r="I189" s="306" t="s">
        <v>1262</v>
      </c>
      <c r="J189" s="368" t="s">
        <v>1263</v>
      </c>
      <c r="K189" s="354"/>
    </row>
    <row r="190" s="1" customFormat="1" ht="15" customHeight="1">
      <c r="B190" s="331"/>
      <c r="C190" s="367" t="s">
        <v>45</v>
      </c>
      <c r="D190" s="306"/>
      <c r="E190" s="306"/>
      <c r="F190" s="329" t="s">
        <v>1174</v>
      </c>
      <c r="G190" s="306"/>
      <c r="H190" s="303" t="s">
        <v>1264</v>
      </c>
      <c r="I190" s="306" t="s">
        <v>1265</v>
      </c>
      <c r="J190" s="306"/>
      <c r="K190" s="354"/>
    </row>
    <row r="191" s="1" customFormat="1" ht="15" customHeight="1">
      <c r="B191" s="331"/>
      <c r="C191" s="367" t="s">
        <v>1266</v>
      </c>
      <c r="D191" s="306"/>
      <c r="E191" s="306"/>
      <c r="F191" s="329" t="s">
        <v>1174</v>
      </c>
      <c r="G191" s="306"/>
      <c r="H191" s="306" t="s">
        <v>1267</v>
      </c>
      <c r="I191" s="306" t="s">
        <v>1209</v>
      </c>
      <c r="J191" s="306"/>
      <c r="K191" s="354"/>
    </row>
    <row r="192" s="1" customFormat="1" ht="15" customHeight="1">
      <c r="B192" s="331"/>
      <c r="C192" s="367" t="s">
        <v>1268</v>
      </c>
      <c r="D192" s="306"/>
      <c r="E192" s="306"/>
      <c r="F192" s="329" t="s">
        <v>1174</v>
      </c>
      <c r="G192" s="306"/>
      <c r="H192" s="306" t="s">
        <v>1269</v>
      </c>
      <c r="I192" s="306" t="s">
        <v>1209</v>
      </c>
      <c r="J192" s="306"/>
      <c r="K192" s="354"/>
    </row>
    <row r="193" s="1" customFormat="1" ht="15" customHeight="1">
      <c r="B193" s="331"/>
      <c r="C193" s="367" t="s">
        <v>1270</v>
      </c>
      <c r="D193" s="306"/>
      <c r="E193" s="306"/>
      <c r="F193" s="329" t="s">
        <v>1180</v>
      </c>
      <c r="G193" s="306"/>
      <c r="H193" s="306" t="s">
        <v>1271</v>
      </c>
      <c r="I193" s="306" t="s">
        <v>1209</v>
      </c>
      <c r="J193" s="306"/>
      <c r="K193" s="354"/>
    </row>
    <row r="194" s="1" customFormat="1" ht="15" customHeight="1">
      <c r="B194" s="360"/>
      <c r="C194" s="369"/>
      <c r="D194" s="340"/>
      <c r="E194" s="340"/>
      <c r="F194" s="340"/>
      <c r="G194" s="340"/>
      <c r="H194" s="340"/>
      <c r="I194" s="340"/>
      <c r="J194" s="340"/>
      <c r="K194" s="361"/>
    </row>
    <row r="195" s="1" customFormat="1" ht="18.75" customHeight="1">
      <c r="B195" s="342"/>
      <c r="C195" s="352"/>
      <c r="D195" s="352"/>
      <c r="E195" s="352"/>
      <c r="F195" s="362"/>
      <c r="G195" s="352"/>
      <c r="H195" s="352"/>
      <c r="I195" s="352"/>
      <c r="J195" s="352"/>
      <c r="K195" s="342"/>
    </row>
    <row r="196" s="1" customFormat="1" ht="18.75" customHeight="1">
      <c r="B196" s="342"/>
      <c r="C196" s="352"/>
      <c r="D196" s="352"/>
      <c r="E196" s="352"/>
      <c r="F196" s="362"/>
      <c r="G196" s="352"/>
      <c r="H196" s="352"/>
      <c r="I196" s="352"/>
      <c r="J196" s="352"/>
      <c r="K196" s="342"/>
    </row>
    <row r="197" s="1" customFormat="1" ht="18.75" customHeight="1">
      <c r="B197" s="314"/>
      <c r="C197" s="314"/>
      <c r="D197" s="314"/>
      <c r="E197" s="314"/>
      <c r="F197" s="314"/>
      <c r="G197" s="314"/>
      <c r="H197" s="314"/>
      <c r="I197" s="314"/>
      <c r="J197" s="314"/>
      <c r="K197" s="314"/>
    </row>
    <row r="198" s="1" customFormat="1" ht="13.5">
      <c r="B198" s="293"/>
      <c r="C198" s="294"/>
      <c r="D198" s="294"/>
      <c r="E198" s="294"/>
      <c r="F198" s="294"/>
      <c r="G198" s="294"/>
      <c r="H198" s="294"/>
      <c r="I198" s="294"/>
      <c r="J198" s="294"/>
      <c r="K198" s="295"/>
    </row>
    <row r="199" s="1" customFormat="1" ht="21">
      <c r="B199" s="296"/>
      <c r="C199" s="297" t="s">
        <v>1272</v>
      </c>
      <c r="D199" s="297"/>
      <c r="E199" s="297"/>
      <c r="F199" s="297"/>
      <c r="G199" s="297"/>
      <c r="H199" s="297"/>
      <c r="I199" s="297"/>
      <c r="J199" s="297"/>
      <c r="K199" s="298"/>
    </row>
    <row r="200" s="1" customFormat="1" ht="25.5" customHeight="1">
      <c r="B200" s="296"/>
      <c r="C200" s="370" t="s">
        <v>1273</v>
      </c>
      <c r="D200" s="370"/>
      <c r="E200" s="370"/>
      <c r="F200" s="370" t="s">
        <v>1274</v>
      </c>
      <c r="G200" s="371"/>
      <c r="H200" s="370" t="s">
        <v>1275</v>
      </c>
      <c r="I200" s="370"/>
      <c r="J200" s="370"/>
      <c r="K200" s="298"/>
    </row>
    <row r="201" s="1" customFormat="1" ht="5.25" customHeight="1">
      <c r="B201" s="331"/>
      <c r="C201" s="326"/>
      <c r="D201" s="326"/>
      <c r="E201" s="326"/>
      <c r="F201" s="326"/>
      <c r="G201" s="352"/>
      <c r="H201" s="326"/>
      <c r="I201" s="326"/>
      <c r="J201" s="326"/>
      <c r="K201" s="354"/>
    </row>
    <row r="202" s="1" customFormat="1" ht="15" customHeight="1">
      <c r="B202" s="331"/>
      <c r="C202" s="306" t="s">
        <v>1265</v>
      </c>
      <c r="D202" s="306"/>
      <c r="E202" s="306"/>
      <c r="F202" s="329" t="s">
        <v>46</v>
      </c>
      <c r="G202" s="306"/>
      <c r="H202" s="306" t="s">
        <v>1276</v>
      </c>
      <c r="I202" s="306"/>
      <c r="J202" s="306"/>
      <c r="K202" s="354"/>
    </row>
    <row r="203" s="1" customFormat="1" ht="15" customHeight="1">
      <c r="B203" s="331"/>
      <c r="C203" s="306"/>
      <c r="D203" s="306"/>
      <c r="E203" s="306"/>
      <c r="F203" s="329" t="s">
        <v>47</v>
      </c>
      <c r="G203" s="306"/>
      <c r="H203" s="306" t="s">
        <v>1277</v>
      </c>
      <c r="I203" s="306"/>
      <c r="J203" s="306"/>
      <c r="K203" s="354"/>
    </row>
    <row r="204" s="1" customFormat="1" ht="15" customHeight="1">
      <c r="B204" s="331"/>
      <c r="C204" s="306"/>
      <c r="D204" s="306"/>
      <c r="E204" s="306"/>
      <c r="F204" s="329" t="s">
        <v>50</v>
      </c>
      <c r="G204" s="306"/>
      <c r="H204" s="306" t="s">
        <v>1278</v>
      </c>
      <c r="I204" s="306"/>
      <c r="J204" s="306"/>
      <c r="K204" s="354"/>
    </row>
    <row r="205" s="1" customFormat="1" ht="15" customHeight="1">
      <c r="B205" s="331"/>
      <c r="C205" s="306"/>
      <c r="D205" s="306"/>
      <c r="E205" s="306"/>
      <c r="F205" s="329" t="s">
        <v>48</v>
      </c>
      <c r="G205" s="306"/>
      <c r="H205" s="306" t="s">
        <v>1279</v>
      </c>
      <c r="I205" s="306"/>
      <c r="J205" s="306"/>
      <c r="K205" s="354"/>
    </row>
    <row r="206" s="1" customFormat="1" ht="15" customHeight="1">
      <c r="B206" s="331"/>
      <c r="C206" s="306"/>
      <c r="D206" s="306"/>
      <c r="E206" s="306"/>
      <c r="F206" s="329" t="s">
        <v>49</v>
      </c>
      <c r="G206" s="306"/>
      <c r="H206" s="306" t="s">
        <v>1280</v>
      </c>
      <c r="I206" s="306"/>
      <c r="J206" s="306"/>
      <c r="K206" s="354"/>
    </row>
    <row r="207" s="1" customFormat="1" ht="15" customHeight="1">
      <c r="B207" s="331"/>
      <c r="C207" s="306"/>
      <c r="D207" s="306"/>
      <c r="E207" s="306"/>
      <c r="F207" s="329"/>
      <c r="G207" s="306"/>
      <c r="H207" s="306"/>
      <c r="I207" s="306"/>
      <c r="J207" s="306"/>
      <c r="K207" s="354"/>
    </row>
    <row r="208" s="1" customFormat="1" ht="15" customHeight="1">
      <c r="B208" s="331"/>
      <c r="C208" s="306" t="s">
        <v>1221</v>
      </c>
      <c r="D208" s="306"/>
      <c r="E208" s="306"/>
      <c r="F208" s="329" t="s">
        <v>82</v>
      </c>
      <c r="G208" s="306"/>
      <c r="H208" s="306" t="s">
        <v>1281</v>
      </c>
      <c r="I208" s="306"/>
      <c r="J208" s="306"/>
      <c r="K208" s="354"/>
    </row>
    <row r="209" s="1" customFormat="1" ht="15" customHeight="1">
      <c r="B209" s="331"/>
      <c r="C209" s="306"/>
      <c r="D209" s="306"/>
      <c r="E209" s="306"/>
      <c r="F209" s="329" t="s">
        <v>1116</v>
      </c>
      <c r="G209" s="306"/>
      <c r="H209" s="306" t="s">
        <v>1117</v>
      </c>
      <c r="I209" s="306"/>
      <c r="J209" s="306"/>
      <c r="K209" s="354"/>
    </row>
    <row r="210" s="1" customFormat="1" ht="15" customHeight="1">
      <c r="B210" s="331"/>
      <c r="C210" s="306"/>
      <c r="D210" s="306"/>
      <c r="E210" s="306"/>
      <c r="F210" s="329" t="s">
        <v>1114</v>
      </c>
      <c r="G210" s="306"/>
      <c r="H210" s="306" t="s">
        <v>1282</v>
      </c>
      <c r="I210" s="306"/>
      <c r="J210" s="306"/>
      <c r="K210" s="354"/>
    </row>
    <row r="211" s="1" customFormat="1" ht="15" customHeight="1">
      <c r="B211" s="372"/>
      <c r="C211" s="306"/>
      <c r="D211" s="306"/>
      <c r="E211" s="306"/>
      <c r="F211" s="329" t="s">
        <v>1118</v>
      </c>
      <c r="G211" s="367"/>
      <c r="H211" s="358" t="s">
        <v>1119</v>
      </c>
      <c r="I211" s="358"/>
      <c r="J211" s="358"/>
      <c r="K211" s="373"/>
    </row>
    <row r="212" s="1" customFormat="1" ht="15" customHeight="1">
      <c r="B212" s="372"/>
      <c r="C212" s="306"/>
      <c r="D212" s="306"/>
      <c r="E212" s="306"/>
      <c r="F212" s="329" t="s">
        <v>1120</v>
      </c>
      <c r="G212" s="367"/>
      <c r="H212" s="358" t="s">
        <v>1283</v>
      </c>
      <c r="I212" s="358"/>
      <c r="J212" s="358"/>
      <c r="K212" s="373"/>
    </row>
    <row r="213" s="1" customFormat="1" ht="15" customHeight="1">
      <c r="B213" s="372"/>
      <c r="C213" s="306"/>
      <c r="D213" s="306"/>
      <c r="E213" s="306"/>
      <c r="F213" s="329"/>
      <c r="G213" s="367"/>
      <c r="H213" s="358"/>
      <c r="I213" s="358"/>
      <c r="J213" s="358"/>
      <c r="K213" s="373"/>
    </row>
    <row r="214" s="1" customFormat="1" ht="15" customHeight="1">
      <c r="B214" s="372"/>
      <c r="C214" s="306" t="s">
        <v>1245</v>
      </c>
      <c r="D214" s="306"/>
      <c r="E214" s="306"/>
      <c r="F214" s="329">
        <v>1</v>
      </c>
      <c r="G214" s="367"/>
      <c r="H214" s="358" t="s">
        <v>1284</v>
      </c>
      <c r="I214" s="358"/>
      <c r="J214" s="358"/>
      <c r="K214" s="373"/>
    </row>
    <row r="215" s="1" customFormat="1" ht="15" customHeight="1">
      <c r="B215" s="372"/>
      <c r="C215" s="306"/>
      <c r="D215" s="306"/>
      <c r="E215" s="306"/>
      <c r="F215" s="329">
        <v>2</v>
      </c>
      <c r="G215" s="367"/>
      <c r="H215" s="358" t="s">
        <v>1285</v>
      </c>
      <c r="I215" s="358"/>
      <c r="J215" s="358"/>
      <c r="K215" s="373"/>
    </row>
    <row r="216" s="1" customFormat="1" ht="15" customHeight="1">
      <c r="B216" s="372"/>
      <c r="C216" s="306"/>
      <c r="D216" s="306"/>
      <c r="E216" s="306"/>
      <c r="F216" s="329">
        <v>3</v>
      </c>
      <c r="G216" s="367"/>
      <c r="H216" s="358" t="s">
        <v>1286</v>
      </c>
      <c r="I216" s="358"/>
      <c r="J216" s="358"/>
      <c r="K216" s="373"/>
    </row>
    <row r="217" s="1" customFormat="1" ht="15" customHeight="1">
      <c r="B217" s="372"/>
      <c r="C217" s="306"/>
      <c r="D217" s="306"/>
      <c r="E217" s="306"/>
      <c r="F217" s="329">
        <v>4</v>
      </c>
      <c r="G217" s="367"/>
      <c r="H217" s="358" t="s">
        <v>1287</v>
      </c>
      <c r="I217" s="358"/>
      <c r="J217" s="358"/>
      <c r="K217" s="373"/>
    </row>
    <row r="218" s="1" customFormat="1" ht="12.75" customHeight="1">
      <c r="B218" s="374"/>
      <c r="C218" s="375"/>
      <c r="D218" s="375"/>
      <c r="E218" s="375"/>
      <c r="F218" s="375"/>
      <c r="G218" s="375"/>
      <c r="H218" s="375"/>
      <c r="I218" s="375"/>
      <c r="J218" s="375"/>
      <c r="K218" s="376"/>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TOMASPC\Tomáš</dc:creator>
  <cp:lastModifiedBy>TOMASPC\Tomáš</cp:lastModifiedBy>
  <dcterms:created xsi:type="dcterms:W3CDTF">2020-09-10T09:18:18Z</dcterms:created>
  <dcterms:modified xsi:type="dcterms:W3CDTF">2020-09-10T09:18:28Z</dcterms:modified>
</cp:coreProperties>
</file>