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b - Klimatizace" sheetId="2" r:id="rId2"/>
    <sheet name="c - Zdravotechnika" sheetId="3" r:id="rId3"/>
    <sheet name="Pokyny pro vyplnění" sheetId="4" r:id="rId4"/>
  </sheets>
  <definedNames>
    <definedName name="_xlnm.Print_Area" localSheetId="0">'Rekapitulace stavby'!$D$4:$AO$36,'Rekapitulace stavby'!$C$42:$AQ$57</definedName>
    <definedName name="_xlnm.Print_Titles" localSheetId="0">'Rekapitulace stavby'!$52:$52</definedName>
    <definedName name="_xlnm._FilterDatabase" localSheetId="1" hidden="1">'b - Klimatizace'!$C$88:$K$232</definedName>
    <definedName name="_xlnm.Print_Area" localSheetId="1">'b - Klimatizace'!$C$4:$J$39,'b - Klimatizace'!$C$45:$J$70,'b - Klimatizace'!$C$76:$K$232</definedName>
    <definedName name="_xlnm.Print_Titles" localSheetId="1">'b - Klimatizace'!$88:$88</definedName>
    <definedName name="_xlnm._FilterDatabase" localSheetId="2" hidden="1">'c - Zdravotechnika'!$C$92:$K$337</definedName>
    <definedName name="_xlnm.Print_Area" localSheetId="2">'c - Zdravotechnika'!$C$4:$J$39,'c - Zdravotechnika'!$C$45:$J$74,'c - Zdravotechnika'!$C$80:$K$337</definedName>
    <definedName name="_xlnm.Print_Titles" localSheetId="2">'c - Zdravotechnika'!$92:$92</definedName>
    <definedName name="_xlnm.Print_Area" localSheetId="3">'Pokyny pro vyplnění'!$B$2:$K$71,'Pokyny pro vyplnění'!$B$74:$K$118,'Pokyny pro vyplnění'!$B$121:$K$161,'Pokyny pro vyplnění'!$B$164:$K$218</definedName>
  </definedNames>
  <calcPr/>
</workbook>
</file>

<file path=xl/calcChain.xml><?xml version="1.0" encoding="utf-8"?>
<calcChain xmlns="http://schemas.openxmlformats.org/spreadsheetml/2006/main">
  <c i="3" l="1" r="J37"/>
  <c r="J36"/>
  <c i="1" r="AY56"/>
  <c i="3" r="J35"/>
  <c i="1" r="AX56"/>
  <c i="3" r="BI334"/>
  <c r="BH334"/>
  <c r="BG334"/>
  <c r="BF334"/>
  <c r="T334"/>
  <c r="T333"/>
  <c r="R334"/>
  <c r="R333"/>
  <c r="P334"/>
  <c r="P333"/>
  <c r="BI331"/>
  <c r="BH331"/>
  <c r="BG331"/>
  <c r="BF331"/>
  <c r="T331"/>
  <c r="R331"/>
  <c r="P331"/>
  <c r="BI329"/>
  <c r="BH329"/>
  <c r="BG329"/>
  <c r="BF329"/>
  <c r="T329"/>
  <c r="R329"/>
  <c r="P329"/>
  <c r="BI327"/>
  <c r="BH327"/>
  <c r="BG327"/>
  <c r="BF327"/>
  <c r="T327"/>
  <c r="R327"/>
  <c r="P327"/>
  <c r="BI325"/>
  <c r="BH325"/>
  <c r="BG325"/>
  <c r="BF325"/>
  <c r="T325"/>
  <c r="R325"/>
  <c r="P325"/>
  <c r="BI322"/>
  <c r="BH322"/>
  <c r="BG322"/>
  <c r="BF322"/>
  <c r="T322"/>
  <c r="R322"/>
  <c r="P322"/>
  <c r="BI319"/>
  <c r="BH319"/>
  <c r="BG319"/>
  <c r="BF319"/>
  <c r="T319"/>
  <c r="R319"/>
  <c r="P319"/>
  <c r="BI317"/>
  <c r="BH317"/>
  <c r="BG317"/>
  <c r="BF317"/>
  <c r="T317"/>
  <c r="R317"/>
  <c r="P317"/>
  <c r="BI316"/>
  <c r="BH316"/>
  <c r="BG316"/>
  <c r="BF316"/>
  <c r="T316"/>
  <c r="R316"/>
  <c r="P316"/>
  <c r="BI313"/>
  <c r="BH313"/>
  <c r="BG313"/>
  <c r="BF313"/>
  <c r="T313"/>
  <c r="R313"/>
  <c r="P313"/>
  <c r="BI309"/>
  <c r="BH309"/>
  <c r="BG309"/>
  <c r="BF309"/>
  <c r="T309"/>
  <c r="R309"/>
  <c r="P309"/>
  <c r="BI306"/>
  <c r="BH306"/>
  <c r="BG306"/>
  <c r="BF306"/>
  <c r="T306"/>
  <c r="R306"/>
  <c r="P306"/>
  <c r="BI304"/>
  <c r="BH304"/>
  <c r="BG304"/>
  <c r="BF304"/>
  <c r="T304"/>
  <c r="R304"/>
  <c r="P304"/>
  <c r="BI299"/>
  <c r="BH299"/>
  <c r="BG299"/>
  <c r="BF299"/>
  <c r="T299"/>
  <c r="R299"/>
  <c r="P299"/>
  <c r="BI295"/>
  <c r="BH295"/>
  <c r="BG295"/>
  <c r="BF295"/>
  <c r="T295"/>
  <c r="R295"/>
  <c r="P295"/>
  <c r="BI290"/>
  <c r="BH290"/>
  <c r="BG290"/>
  <c r="BF290"/>
  <c r="T290"/>
  <c r="T289"/>
  <c r="R290"/>
  <c r="R289"/>
  <c r="P290"/>
  <c r="P289"/>
  <c r="BI287"/>
  <c r="BH287"/>
  <c r="BG287"/>
  <c r="BF287"/>
  <c r="T287"/>
  <c r="R287"/>
  <c r="P287"/>
  <c r="BI285"/>
  <c r="BH285"/>
  <c r="BG285"/>
  <c r="BF285"/>
  <c r="T285"/>
  <c r="R285"/>
  <c r="P285"/>
  <c r="BI284"/>
  <c r="BH284"/>
  <c r="BG284"/>
  <c r="BF284"/>
  <c r="T284"/>
  <c r="R284"/>
  <c r="P284"/>
  <c r="BI279"/>
  <c r="BH279"/>
  <c r="BG279"/>
  <c r="BF279"/>
  <c r="T279"/>
  <c r="R279"/>
  <c r="P279"/>
  <c r="BI274"/>
  <c r="BH274"/>
  <c r="BG274"/>
  <c r="BF274"/>
  <c r="T274"/>
  <c r="R274"/>
  <c r="P274"/>
  <c r="BI269"/>
  <c r="BH269"/>
  <c r="BG269"/>
  <c r="BF269"/>
  <c r="T269"/>
  <c r="R269"/>
  <c r="P269"/>
  <c r="BI264"/>
  <c r="BH264"/>
  <c r="BG264"/>
  <c r="BF264"/>
  <c r="T264"/>
  <c r="R264"/>
  <c r="P264"/>
  <c r="BI261"/>
  <c r="BH261"/>
  <c r="BG261"/>
  <c r="BF261"/>
  <c r="T261"/>
  <c r="R261"/>
  <c r="P261"/>
  <c r="BI259"/>
  <c r="BH259"/>
  <c r="BG259"/>
  <c r="BF259"/>
  <c r="T259"/>
  <c r="R259"/>
  <c r="P259"/>
  <c r="BI253"/>
  <c r="BH253"/>
  <c r="BG253"/>
  <c r="BF253"/>
  <c r="T253"/>
  <c r="R253"/>
  <c r="P253"/>
  <c r="BI248"/>
  <c r="BH248"/>
  <c r="BG248"/>
  <c r="BF248"/>
  <c r="T248"/>
  <c r="R248"/>
  <c r="P248"/>
  <c r="BI244"/>
  <c r="BH244"/>
  <c r="BG244"/>
  <c r="BF244"/>
  <c r="T244"/>
  <c r="R244"/>
  <c r="P244"/>
  <c r="BI243"/>
  <c r="BH243"/>
  <c r="BG243"/>
  <c r="BF243"/>
  <c r="T243"/>
  <c r="R243"/>
  <c r="P243"/>
  <c r="BI239"/>
  <c r="BH239"/>
  <c r="BG239"/>
  <c r="BF239"/>
  <c r="T239"/>
  <c r="R239"/>
  <c r="P239"/>
  <c r="BI238"/>
  <c r="BH238"/>
  <c r="BG238"/>
  <c r="BF238"/>
  <c r="T238"/>
  <c r="R238"/>
  <c r="P238"/>
  <c r="BI234"/>
  <c r="BH234"/>
  <c r="BG234"/>
  <c r="BF234"/>
  <c r="T234"/>
  <c r="R234"/>
  <c r="P234"/>
  <c r="BI233"/>
  <c r="BH233"/>
  <c r="BG233"/>
  <c r="BF233"/>
  <c r="T233"/>
  <c r="R233"/>
  <c r="P233"/>
  <c r="BI229"/>
  <c r="BH229"/>
  <c r="BG229"/>
  <c r="BF229"/>
  <c r="T229"/>
  <c r="R229"/>
  <c r="P229"/>
  <c r="BI225"/>
  <c r="BH225"/>
  <c r="BG225"/>
  <c r="BF225"/>
  <c r="T225"/>
  <c r="R225"/>
  <c r="P225"/>
  <c r="BI221"/>
  <c r="BH221"/>
  <c r="BG221"/>
  <c r="BF221"/>
  <c r="T221"/>
  <c r="R221"/>
  <c r="P221"/>
  <c r="BI216"/>
  <c r="BH216"/>
  <c r="BG216"/>
  <c r="BF216"/>
  <c r="T216"/>
  <c r="R216"/>
  <c r="P216"/>
  <c r="BI211"/>
  <c r="BH211"/>
  <c r="BG211"/>
  <c r="BF211"/>
  <c r="T211"/>
  <c r="R211"/>
  <c r="P211"/>
  <c r="BI206"/>
  <c r="BH206"/>
  <c r="BG206"/>
  <c r="BF206"/>
  <c r="T206"/>
  <c r="R206"/>
  <c r="P206"/>
  <c r="BI201"/>
  <c r="BH201"/>
  <c r="BG201"/>
  <c r="BF201"/>
  <c r="T201"/>
  <c r="R201"/>
  <c r="P201"/>
  <c r="BI196"/>
  <c r="BH196"/>
  <c r="BG196"/>
  <c r="BF196"/>
  <c r="T196"/>
  <c r="R196"/>
  <c r="P196"/>
  <c r="BI191"/>
  <c r="BH191"/>
  <c r="BG191"/>
  <c r="BF191"/>
  <c r="T191"/>
  <c r="R191"/>
  <c r="P191"/>
  <c r="BI186"/>
  <c r="BH186"/>
  <c r="BG186"/>
  <c r="BF186"/>
  <c r="T186"/>
  <c r="R186"/>
  <c r="P186"/>
  <c r="BI181"/>
  <c r="BH181"/>
  <c r="BG181"/>
  <c r="BF181"/>
  <c r="T181"/>
  <c r="R181"/>
  <c r="P181"/>
  <c r="BI178"/>
  <c r="BH178"/>
  <c r="BG178"/>
  <c r="BF178"/>
  <c r="T178"/>
  <c r="R178"/>
  <c r="P178"/>
  <c r="BI176"/>
  <c r="BH176"/>
  <c r="BG176"/>
  <c r="BF176"/>
  <c r="T176"/>
  <c r="R176"/>
  <c r="P176"/>
  <c r="BI171"/>
  <c r="BH171"/>
  <c r="BG171"/>
  <c r="BF171"/>
  <c r="T171"/>
  <c r="R171"/>
  <c r="P171"/>
  <c r="BI166"/>
  <c r="BH166"/>
  <c r="BG166"/>
  <c r="BF166"/>
  <c r="T166"/>
  <c r="R166"/>
  <c r="P166"/>
  <c r="BI161"/>
  <c r="BH161"/>
  <c r="BG161"/>
  <c r="BF161"/>
  <c r="T161"/>
  <c r="R161"/>
  <c r="P161"/>
  <c r="BI156"/>
  <c r="BH156"/>
  <c r="BG156"/>
  <c r="BF156"/>
  <c r="T156"/>
  <c r="R156"/>
  <c r="P156"/>
  <c r="BI151"/>
  <c r="BH151"/>
  <c r="BG151"/>
  <c r="BF151"/>
  <c r="T151"/>
  <c r="R151"/>
  <c r="P151"/>
  <c r="BI146"/>
  <c r="BH146"/>
  <c r="BG146"/>
  <c r="BF146"/>
  <c r="T146"/>
  <c r="R146"/>
  <c r="P146"/>
  <c r="BI141"/>
  <c r="BH141"/>
  <c r="BG141"/>
  <c r="BF141"/>
  <c r="T141"/>
  <c r="R141"/>
  <c r="P141"/>
  <c r="BI137"/>
  <c r="BH137"/>
  <c r="BG137"/>
  <c r="BF137"/>
  <c r="T137"/>
  <c r="R137"/>
  <c r="P137"/>
  <c r="BI133"/>
  <c r="BH133"/>
  <c r="BG133"/>
  <c r="BF133"/>
  <c r="T133"/>
  <c r="T132"/>
  <c r="R133"/>
  <c r="R132"/>
  <c r="P133"/>
  <c r="P132"/>
  <c r="BI130"/>
  <c r="BH130"/>
  <c r="BG130"/>
  <c r="BF130"/>
  <c r="T130"/>
  <c r="R130"/>
  <c r="P130"/>
  <c r="BI127"/>
  <c r="BH127"/>
  <c r="BG127"/>
  <c r="BF127"/>
  <c r="T127"/>
  <c r="R127"/>
  <c r="P127"/>
  <c r="BI125"/>
  <c r="BH125"/>
  <c r="BG125"/>
  <c r="BF125"/>
  <c r="T125"/>
  <c r="R125"/>
  <c r="P125"/>
  <c r="BI123"/>
  <c r="BH123"/>
  <c r="BG123"/>
  <c r="BF123"/>
  <c r="T123"/>
  <c r="R123"/>
  <c r="P123"/>
  <c r="BI118"/>
  <c r="BH118"/>
  <c r="BG118"/>
  <c r="BF118"/>
  <c r="T118"/>
  <c r="R118"/>
  <c r="P118"/>
  <c r="BI115"/>
  <c r="BH115"/>
  <c r="BG115"/>
  <c r="BF115"/>
  <c r="T115"/>
  <c r="R115"/>
  <c r="P115"/>
  <c r="BI112"/>
  <c r="BH112"/>
  <c r="BG112"/>
  <c r="BF112"/>
  <c r="T112"/>
  <c r="R112"/>
  <c r="P112"/>
  <c r="BI109"/>
  <c r="BH109"/>
  <c r="BG109"/>
  <c r="BF109"/>
  <c r="T109"/>
  <c r="R109"/>
  <c r="P109"/>
  <c r="BI106"/>
  <c r="BH106"/>
  <c r="BG106"/>
  <c r="BF106"/>
  <c r="T106"/>
  <c r="R106"/>
  <c r="P106"/>
  <c r="BI102"/>
  <c r="BH102"/>
  <c r="BG102"/>
  <c r="BF102"/>
  <c r="T102"/>
  <c r="R102"/>
  <c r="P102"/>
  <c r="BI98"/>
  <c r="BH98"/>
  <c r="BG98"/>
  <c r="BF98"/>
  <c r="T98"/>
  <c r="R98"/>
  <c r="P98"/>
  <c r="BI96"/>
  <c r="BH96"/>
  <c r="BG96"/>
  <c r="BF96"/>
  <c r="T96"/>
  <c r="R96"/>
  <c r="P96"/>
  <c r="J90"/>
  <c r="J89"/>
  <c r="F89"/>
  <c r="F87"/>
  <c r="E85"/>
  <c r="J55"/>
  <c r="J54"/>
  <c r="F54"/>
  <c r="F52"/>
  <c r="E50"/>
  <c r="J18"/>
  <c r="E18"/>
  <c r="F55"/>
  <c r="J17"/>
  <c r="J12"/>
  <c r="J87"/>
  <c r="E7"/>
  <c r="E48"/>
  <c i="2" r="J37"/>
  <c r="J36"/>
  <c i="1" r="AY55"/>
  <c i="2" r="J35"/>
  <c i="1" r="AX55"/>
  <c i="2" r="BI229"/>
  <c r="BH229"/>
  <c r="BG229"/>
  <c r="BF229"/>
  <c r="T229"/>
  <c r="R229"/>
  <c r="P229"/>
  <c r="BI228"/>
  <c r="BH228"/>
  <c r="BG228"/>
  <c r="BF228"/>
  <c r="T228"/>
  <c r="R228"/>
  <c r="P228"/>
  <c r="BI222"/>
  <c r="BH222"/>
  <c r="BG222"/>
  <c r="BF222"/>
  <c r="T222"/>
  <c r="R222"/>
  <c r="P222"/>
  <c r="BI219"/>
  <c r="BH219"/>
  <c r="BG219"/>
  <c r="BF219"/>
  <c r="T219"/>
  <c r="R219"/>
  <c r="P219"/>
  <c r="BI217"/>
  <c r="BH217"/>
  <c r="BG217"/>
  <c r="BF217"/>
  <c r="T217"/>
  <c r="R217"/>
  <c r="P217"/>
  <c r="BI214"/>
  <c r="BH214"/>
  <c r="BG214"/>
  <c r="BF214"/>
  <c r="T214"/>
  <c r="R214"/>
  <c r="P214"/>
  <c r="BI211"/>
  <c r="BH211"/>
  <c r="BG211"/>
  <c r="BF211"/>
  <c r="T211"/>
  <c r="R211"/>
  <c r="P211"/>
  <c r="BI206"/>
  <c r="BH206"/>
  <c r="BG206"/>
  <c r="BF206"/>
  <c r="T206"/>
  <c r="R206"/>
  <c r="P206"/>
  <c r="BI204"/>
  <c r="BH204"/>
  <c r="BG204"/>
  <c r="BF204"/>
  <c r="T204"/>
  <c r="R204"/>
  <c r="P204"/>
  <c r="BI200"/>
  <c r="BH200"/>
  <c r="BG200"/>
  <c r="BF200"/>
  <c r="T200"/>
  <c r="R200"/>
  <c r="P200"/>
  <c r="BI199"/>
  <c r="BH199"/>
  <c r="BG199"/>
  <c r="BF199"/>
  <c r="T199"/>
  <c r="R199"/>
  <c r="P199"/>
  <c r="BI195"/>
  <c r="BH195"/>
  <c r="BG195"/>
  <c r="BF195"/>
  <c r="T195"/>
  <c r="R195"/>
  <c r="P195"/>
  <c r="BI194"/>
  <c r="BH194"/>
  <c r="BG194"/>
  <c r="BF194"/>
  <c r="T194"/>
  <c r="R194"/>
  <c r="P194"/>
  <c r="BI189"/>
  <c r="BH189"/>
  <c r="BG189"/>
  <c r="BF189"/>
  <c r="T189"/>
  <c r="R189"/>
  <c r="P189"/>
  <c r="BI188"/>
  <c r="BH188"/>
  <c r="BG188"/>
  <c r="BF188"/>
  <c r="T188"/>
  <c r="R188"/>
  <c r="P188"/>
  <c r="BI181"/>
  <c r="BH181"/>
  <c r="BG181"/>
  <c r="BF181"/>
  <c r="T181"/>
  <c r="R181"/>
  <c r="P181"/>
  <c r="BI180"/>
  <c r="BH180"/>
  <c r="BG180"/>
  <c r="BF180"/>
  <c r="T180"/>
  <c r="R180"/>
  <c r="P180"/>
  <c r="BI175"/>
  <c r="BH175"/>
  <c r="BG175"/>
  <c r="BF175"/>
  <c r="T175"/>
  <c r="R175"/>
  <c r="P175"/>
  <c r="BI168"/>
  <c r="BH168"/>
  <c r="BG168"/>
  <c r="BF168"/>
  <c r="T168"/>
  <c r="R168"/>
  <c r="P168"/>
  <c r="BI167"/>
  <c r="BH167"/>
  <c r="BG167"/>
  <c r="BF167"/>
  <c r="T167"/>
  <c r="R167"/>
  <c r="P167"/>
  <c r="BI158"/>
  <c r="BH158"/>
  <c r="BG158"/>
  <c r="BF158"/>
  <c r="T158"/>
  <c r="R158"/>
  <c r="P158"/>
  <c r="BI157"/>
  <c r="BH157"/>
  <c r="BG157"/>
  <c r="BF157"/>
  <c r="T157"/>
  <c r="R157"/>
  <c r="P157"/>
  <c r="BI150"/>
  <c r="BH150"/>
  <c r="BG150"/>
  <c r="BF150"/>
  <c r="T150"/>
  <c r="R150"/>
  <c r="P150"/>
  <c r="BI147"/>
  <c r="BH147"/>
  <c r="BG147"/>
  <c r="BF147"/>
  <c r="T147"/>
  <c r="R147"/>
  <c r="P147"/>
  <c r="BI145"/>
  <c r="BH145"/>
  <c r="BG145"/>
  <c r="BF145"/>
  <c r="T145"/>
  <c r="R145"/>
  <c r="P145"/>
  <c r="BI140"/>
  <c r="BH140"/>
  <c r="BG140"/>
  <c r="BF140"/>
  <c r="T140"/>
  <c r="R140"/>
  <c r="P140"/>
  <c r="BI135"/>
  <c r="BH135"/>
  <c r="BG135"/>
  <c r="BF135"/>
  <c r="T135"/>
  <c r="R135"/>
  <c r="P135"/>
  <c r="BI131"/>
  <c r="BH131"/>
  <c r="BG131"/>
  <c r="BF131"/>
  <c r="T131"/>
  <c r="T130"/>
  <c r="R131"/>
  <c r="R130"/>
  <c r="P131"/>
  <c r="P130"/>
  <c r="BI128"/>
  <c r="BH128"/>
  <c r="BG128"/>
  <c r="BF128"/>
  <c r="T128"/>
  <c r="R128"/>
  <c r="P128"/>
  <c r="BI125"/>
  <c r="BH125"/>
  <c r="BG125"/>
  <c r="BF125"/>
  <c r="T125"/>
  <c r="R125"/>
  <c r="P125"/>
  <c r="BI123"/>
  <c r="BH123"/>
  <c r="BG123"/>
  <c r="BF123"/>
  <c r="T123"/>
  <c r="R123"/>
  <c r="P123"/>
  <c r="BI121"/>
  <c r="BH121"/>
  <c r="BG121"/>
  <c r="BF121"/>
  <c r="T121"/>
  <c r="R121"/>
  <c r="P121"/>
  <c r="BI115"/>
  <c r="BH115"/>
  <c r="BG115"/>
  <c r="BF115"/>
  <c r="T115"/>
  <c r="R115"/>
  <c r="P115"/>
  <c r="BI111"/>
  <c r="BH111"/>
  <c r="BG111"/>
  <c r="BF111"/>
  <c r="T111"/>
  <c r="R111"/>
  <c r="P111"/>
  <c r="BI107"/>
  <c r="BH107"/>
  <c r="BG107"/>
  <c r="BF107"/>
  <c r="T107"/>
  <c r="R107"/>
  <c r="P107"/>
  <c r="BI103"/>
  <c r="BH103"/>
  <c r="BG103"/>
  <c r="BF103"/>
  <c r="T103"/>
  <c r="R103"/>
  <c r="P103"/>
  <c r="BI96"/>
  <c r="BH96"/>
  <c r="BG96"/>
  <c r="BF96"/>
  <c r="T96"/>
  <c r="R96"/>
  <c r="P96"/>
  <c r="BI92"/>
  <c r="BH92"/>
  <c r="BG92"/>
  <c r="BF92"/>
  <c r="T92"/>
  <c r="R92"/>
  <c r="P92"/>
  <c r="J86"/>
  <c r="J85"/>
  <c r="F85"/>
  <c r="F83"/>
  <c r="E81"/>
  <c r="J55"/>
  <c r="J54"/>
  <c r="F54"/>
  <c r="F52"/>
  <c r="E50"/>
  <c r="J18"/>
  <c r="E18"/>
  <c r="F86"/>
  <c r="J17"/>
  <c r="J12"/>
  <c r="J83"/>
  <c r="E7"/>
  <c r="E48"/>
  <c i="1" r="L50"/>
  <c r="AM50"/>
  <c r="AM49"/>
  <c r="L49"/>
  <c r="AM47"/>
  <c r="L47"/>
  <c r="L45"/>
  <c r="L44"/>
  <c i="3" r="BK329"/>
  <c r="BK325"/>
  <c r="J317"/>
  <c r="BK313"/>
  <c r="J304"/>
  <c r="BK284"/>
  <c r="J269"/>
  <c r="J253"/>
  <c r="J233"/>
  <c r="J216"/>
  <c r="J186"/>
  <c r="J171"/>
  <c r="BK151"/>
  <c r="J127"/>
  <c r="BK115"/>
  <c r="J109"/>
  <c r="J98"/>
  <c i="2" r="J211"/>
  <c r="BK200"/>
  <c r="J188"/>
  <c r="BK180"/>
  <c r="J167"/>
  <c r="BK140"/>
  <c r="BK123"/>
  <c r="BK111"/>
  <c i="3" r="J334"/>
  <c r="J327"/>
  <c r="BK319"/>
  <c r="J313"/>
  <c r="J295"/>
  <c r="J284"/>
  <c r="BK253"/>
  <c r="BK243"/>
  <c r="J229"/>
  <c r="J206"/>
  <c r="BK176"/>
  <c r="J141"/>
  <c r="J118"/>
  <c r="BK98"/>
  <c i="2" r="BK217"/>
  <c r="J194"/>
  <c r="J168"/>
  <c r="BK150"/>
  <c r="BK135"/>
  <c r="BK107"/>
  <c i="3" r="J306"/>
  <c r="BK285"/>
  <c r="J259"/>
  <c r="J234"/>
  <c r="J191"/>
  <c r="J176"/>
  <c r="J161"/>
  <c r="J130"/>
  <c r="BK109"/>
  <c i="2" r="J222"/>
  <c r="BK211"/>
  <c r="BK195"/>
  <c r="BK181"/>
  <c r="J145"/>
  <c r="J123"/>
  <c r="BK96"/>
  <c i="3" r="BK334"/>
  <c r="BK327"/>
  <c r="J319"/>
  <c r="J309"/>
  <c r="J287"/>
  <c r="J274"/>
  <c r="J261"/>
  <c r="J238"/>
  <c r="J221"/>
  <c r="BK201"/>
  <c r="J181"/>
  <c r="J166"/>
  <c r="BK146"/>
  <c r="J133"/>
  <c r="J123"/>
  <c r="J106"/>
  <c r="BK96"/>
  <c i="2" r="J206"/>
  <c r="BK194"/>
  <c r="J181"/>
  <c r="BK168"/>
  <c r="BK147"/>
  <c r="J128"/>
  <c r="BK115"/>
  <c r="J103"/>
  <c i="3" r="J329"/>
  <c r="BK322"/>
  <c r="J316"/>
  <c r="J299"/>
  <c r="BK287"/>
  <c r="BK264"/>
  <c r="J248"/>
  <c r="J239"/>
  <c r="BK225"/>
  <c r="J201"/>
  <c r="BK161"/>
  <c r="J137"/>
  <c r="BK123"/>
  <c r="BK102"/>
  <c i="2" r="BK222"/>
  <c r="BK199"/>
  <c r="J180"/>
  <c r="J158"/>
  <c r="BK145"/>
  <c r="J131"/>
  <c i="3" r="BK304"/>
  <c r="BK269"/>
  <c r="BK248"/>
  <c r="BK229"/>
  <c r="J196"/>
  <c r="BK178"/>
  <c r="BK166"/>
  <c r="BK133"/>
  <c r="BK118"/>
  <c i="2" r="J228"/>
  <c r="J214"/>
  <c r="J199"/>
  <c r="J175"/>
  <c r="BK131"/>
  <c r="BK121"/>
  <c i="1" r="AS54"/>
  <c i="3" r="J285"/>
  <c r="BK238"/>
  <c r="BK211"/>
  <c r="J156"/>
  <c r="BK130"/>
  <c r="J112"/>
  <c i="2" r="BK228"/>
  <c r="BK204"/>
  <c r="BK188"/>
  <c r="J157"/>
  <c r="J140"/>
  <c r="J125"/>
  <c r="J96"/>
  <c i="3" r="BK295"/>
  <c r="BK279"/>
  <c r="J243"/>
  <c r="BK233"/>
  <c r="BK206"/>
  <c r="BK181"/>
  <c r="BK171"/>
  <c r="BK141"/>
  <c r="J115"/>
  <c i="2" r="J229"/>
  <c r="J217"/>
  <c r="J200"/>
  <c r="BK158"/>
  <c r="BK128"/>
  <c r="J111"/>
  <c r="J92"/>
  <c i="3" r="J331"/>
  <c r="J322"/>
  <c r="BK316"/>
  <c r="BK306"/>
  <c r="BK299"/>
  <c r="J279"/>
  <c r="J264"/>
  <c r="J244"/>
  <c r="J225"/>
  <c r="J211"/>
  <c r="BK191"/>
  <c r="J178"/>
  <c r="BK156"/>
  <c r="BK137"/>
  <c r="BK125"/>
  <c r="BK112"/>
  <c r="J102"/>
  <c i="2" r="BK214"/>
  <c r="J204"/>
  <c r="J189"/>
  <c r="BK175"/>
  <c r="BK157"/>
  <c r="J135"/>
  <c r="J121"/>
  <c r="J107"/>
  <c i="3" r="BK331"/>
  <c r="J325"/>
  <c r="BK317"/>
  <c r="BK309"/>
  <c r="BK290"/>
  <c r="BK274"/>
  <c r="BK259"/>
  <c r="BK244"/>
  <c r="BK234"/>
  <c r="BK221"/>
  <c r="BK196"/>
  <c r="J151"/>
  <c r="J125"/>
  <c r="BK106"/>
  <c i="2" r="BK229"/>
  <c r="BK219"/>
  <c r="J195"/>
  <c r="BK167"/>
  <c r="J147"/>
  <c r="J115"/>
  <c r="BK92"/>
  <c i="3" r="J290"/>
  <c r="BK261"/>
  <c r="BK239"/>
  <c r="BK216"/>
  <c r="BK186"/>
  <c r="J146"/>
  <c r="BK127"/>
  <c r="J96"/>
  <c i="2" r="J219"/>
  <c r="BK206"/>
  <c r="BK189"/>
  <c r="J150"/>
  <c r="BK125"/>
  <c r="BK103"/>
  <c l="1" r="BK91"/>
  <c r="J91"/>
  <c r="J61"/>
  <c r="R91"/>
  <c r="P102"/>
  <c r="BK120"/>
  <c r="J120"/>
  <c r="J63"/>
  <c r="R120"/>
  <c r="P134"/>
  <c r="R134"/>
  <c r="P149"/>
  <c r="BK205"/>
  <c r="J205"/>
  <c r="J68"/>
  <c r="R205"/>
  <c r="T221"/>
  <c r="P91"/>
  <c r="T91"/>
  <c r="T102"/>
  <c r="P120"/>
  <c r="BK134"/>
  <c r="T134"/>
  <c r="R149"/>
  <c r="P205"/>
  <c r="BK221"/>
  <c r="J221"/>
  <c r="J69"/>
  <c r="R221"/>
  <c i="3" r="R180"/>
  <c i="2" r="BK102"/>
  <c r="J102"/>
  <c r="J62"/>
  <c r="R102"/>
  <c r="T120"/>
  <c r="BK149"/>
  <c r="J149"/>
  <c r="J67"/>
  <c r="T149"/>
  <c r="T205"/>
  <c r="P221"/>
  <c i="3" r="BK95"/>
  <c r="J95"/>
  <c r="J61"/>
  <c r="P95"/>
  <c r="R95"/>
  <c r="T95"/>
  <c r="BK105"/>
  <c r="J105"/>
  <c r="J62"/>
  <c r="P105"/>
  <c r="R105"/>
  <c r="T105"/>
  <c r="BK122"/>
  <c r="J122"/>
  <c r="J63"/>
  <c r="P122"/>
  <c r="R122"/>
  <c r="T122"/>
  <c r="BK136"/>
  <c r="J136"/>
  <c r="J66"/>
  <c r="P136"/>
  <c r="R136"/>
  <c r="T136"/>
  <c r="BK180"/>
  <c r="J180"/>
  <c r="J67"/>
  <c r="P180"/>
  <c r="T180"/>
  <c r="BK263"/>
  <c r="J263"/>
  <c r="J68"/>
  <c r="P263"/>
  <c r="R263"/>
  <c r="T263"/>
  <c r="BK294"/>
  <c r="J294"/>
  <c r="J70"/>
  <c r="P294"/>
  <c r="R294"/>
  <c r="T294"/>
  <c r="BK308"/>
  <c r="J308"/>
  <c r="J71"/>
  <c r="P308"/>
  <c r="R308"/>
  <c r="T308"/>
  <c r="BK321"/>
  <c r="J321"/>
  <c r="J72"/>
  <c r="P321"/>
  <c r="R321"/>
  <c r="T321"/>
  <c i="2" r="F55"/>
  <c r="E79"/>
  <c r="BE92"/>
  <c r="BE103"/>
  <c r="BE125"/>
  <c r="BE131"/>
  <c r="BE140"/>
  <c r="BE150"/>
  <c r="BE157"/>
  <c r="BE168"/>
  <c r="BE194"/>
  <c r="BE206"/>
  <c r="BE214"/>
  <c r="BE217"/>
  <c r="BE222"/>
  <c i="3" r="J52"/>
  <c r="F90"/>
  <c r="BE102"/>
  <c r="BE115"/>
  <c r="BE125"/>
  <c r="BE127"/>
  <c r="BE130"/>
  <c r="BE137"/>
  <c r="BE146"/>
  <c r="BE156"/>
  <c r="BE181"/>
  <c r="BE201"/>
  <c r="BE225"/>
  <c r="BE233"/>
  <c r="BE238"/>
  <c r="BE244"/>
  <c r="BE259"/>
  <c r="BE261"/>
  <c r="BE264"/>
  <c r="BE274"/>
  <c i="2" r="J52"/>
  <c r="BE115"/>
  <c r="BE123"/>
  <c r="BE158"/>
  <c r="BE180"/>
  <c r="BE181"/>
  <c r="BE195"/>
  <c r="BE200"/>
  <c r="BE204"/>
  <c r="BE211"/>
  <c r="BE228"/>
  <c r="BE229"/>
  <c r="BK130"/>
  <c r="J130"/>
  <c r="J64"/>
  <c i="3" r="E83"/>
  <c r="BE96"/>
  <c r="BE98"/>
  <c r="BE109"/>
  <c r="BE118"/>
  <c r="BE161"/>
  <c r="BE166"/>
  <c r="BE171"/>
  <c r="BE176"/>
  <c r="BE178"/>
  <c r="BE191"/>
  <c r="BE206"/>
  <c r="BE216"/>
  <c r="BE234"/>
  <c r="BE239"/>
  <c r="BE243"/>
  <c r="BE253"/>
  <c r="BE269"/>
  <c r="BE284"/>
  <c r="BE287"/>
  <c r="BE295"/>
  <c r="BE306"/>
  <c r="BE317"/>
  <c r="BE319"/>
  <c r="BE322"/>
  <c r="BE329"/>
  <c r="BE331"/>
  <c i="2" r="BE96"/>
  <c r="BE107"/>
  <c r="BE111"/>
  <c r="BE121"/>
  <c r="BE128"/>
  <c r="BE135"/>
  <c r="BE145"/>
  <c r="BE147"/>
  <c r="BE167"/>
  <c r="BE175"/>
  <c r="BE188"/>
  <c r="BE189"/>
  <c r="BE199"/>
  <c r="BE219"/>
  <c i="3" r="BE106"/>
  <c r="BE112"/>
  <c r="BE123"/>
  <c r="BE133"/>
  <c r="BE141"/>
  <c r="BE151"/>
  <c r="BE186"/>
  <c r="BE196"/>
  <c r="BE211"/>
  <c r="BE221"/>
  <c r="BE229"/>
  <c r="BE248"/>
  <c r="BE279"/>
  <c r="BE285"/>
  <c r="BE290"/>
  <c r="BE299"/>
  <c r="BE304"/>
  <c r="BE309"/>
  <c r="BE313"/>
  <c r="BE316"/>
  <c r="BE325"/>
  <c r="BE327"/>
  <c r="BE334"/>
  <c r="BK132"/>
  <c r="J132"/>
  <c r="J64"/>
  <c r="BK289"/>
  <c r="J289"/>
  <c r="J69"/>
  <c r="BK333"/>
  <c r="J333"/>
  <c r="J73"/>
  <c i="2" r="F34"/>
  <c i="1" r="BA55"/>
  <c i="3" r="F34"/>
  <c i="1" r="BA56"/>
  <c i="3" r="F36"/>
  <c i="1" r="BC56"/>
  <c i="2" r="F36"/>
  <c i="1" r="BC55"/>
  <c i="2" r="F37"/>
  <c i="1" r="BD55"/>
  <c i="2" r="F35"/>
  <c i="1" r="BB55"/>
  <c i="2" r="J34"/>
  <c i="1" r="AW55"/>
  <c i="3" r="J34"/>
  <c i="1" r="AW56"/>
  <c i="3" r="F35"/>
  <c i="1" r="BB56"/>
  <c i="3" r="F37"/>
  <c i="1" r="BD56"/>
  <c i="3" l="1" r="P135"/>
  <c i="2" r="T133"/>
  <c r="T90"/>
  <c r="T89"/>
  <c r="P90"/>
  <c r="R133"/>
  <c r="R90"/>
  <c r="R89"/>
  <c i="3" r="T135"/>
  <c i="2" r="P133"/>
  <c i="3" r="T94"/>
  <c r="T93"/>
  <c r="P94"/>
  <c r="P93"/>
  <c i="1" r="AU56"/>
  <c i="2" r="BK133"/>
  <c r="J133"/>
  <c r="J65"/>
  <c i="3" r="R135"/>
  <c r="R94"/>
  <c r="R93"/>
  <c i="2" r="BK90"/>
  <c r="J90"/>
  <c r="J60"/>
  <c r="J134"/>
  <c r="J66"/>
  <c i="3" r="BK94"/>
  <c r="BK135"/>
  <c r="J135"/>
  <c r="J65"/>
  <c i="1" r="BB54"/>
  <c r="W31"/>
  <c r="BD54"/>
  <c r="W33"/>
  <c i="3" r="F33"/>
  <c i="1" r="AZ56"/>
  <c i="2" r="J33"/>
  <c i="1" r="AV55"/>
  <c r="AT55"/>
  <c r="BA54"/>
  <c r="AW54"/>
  <c r="AK30"/>
  <c r="BC54"/>
  <c r="AY54"/>
  <c i="2" r="F33"/>
  <c i="1" r="AZ55"/>
  <c i="3" r="J33"/>
  <c i="1" r="AV56"/>
  <c r="AT56"/>
  <c i="2" l="1" r="P89"/>
  <c i="1" r="AU55"/>
  <c i="3" r="BK93"/>
  <c r="J93"/>
  <c r="J59"/>
  <c i="2" r="BK89"/>
  <c r="J89"/>
  <c r="J59"/>
  <c i="3" r="J94"/>
  <c r="J60"/>
  <c i="1" r="AX54"/>
  <c r="AZ54"/>
  <c r="W29"/>
  <c r="AU54"/>
  <c r="W32"/>
  <c r="W30"/>
  <c l="1" r="AV54"/>
  <c r="AK29"/>
  <c i="2" r="J30"/>
  <c i="1" r="AG55"/>
  <c r="AN55"/>
  <c i="3" r="J30"/>
  <c i="1" r="AG56"/>
  <c r="AN56"/>
  <c i="3" l="1" r="J39"/>
  <c i="2" r="J39"/>
  <c i="1" r="AT54"/>
  <c r="AG54"/>
  <c l="1" r="AN54"/>
  <c r="AK26"/>
  <c r="AK35"/>
</calcChain>
</file>

<file path=xl/sharedStrings.xml><?xml version="1.0" encoding="utf-8"?>
<sst xmlns="http://schemas.openxmlformats.org/spreadsheetml/2006/main">
  <si>
    <t>Export Komplet</t>
  </si>
  <si>
    <t>VZ</t>
  </si>
  <si>
    <t>2.0</t>
  </si>
  <si>
    <t>ZAMOK</t>
  </si>
  <si>
    <t>False</t>
  </si>
  <si>
    <t>{041d44a3-ffca-4ccc-9a1a-9a150ca84b4e}</t>
  </si>
  <si>
    <t>0,01</t>
  </si>
  <si>
    <t>21</t>
  </si>
  <si>
    <t>15</t>
  </si>
  <si>
    <t>REKAPITULACE STAVBY</t>
  </si>
  <si>
    <t xml:space="preserve">v ---  níže se nacházejí doplnkové a pomocné údaje k sestavám  --- v</t>
  </si>
  <si>
    <t>Návod na vyplnění</t>
  </si>
  <si>
    <t>0,001</t>
  </si>
  <si>
    <t>Kód:</t>
  </si>
  <si>
    <t>kol15a</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</si>
  <si>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</si>
  <si>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</si>
  <si>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 xml:space="preserve"> Stavební úpravy objektu na parc.č. 3304/11</t>
  </si>
  <si>
    <t>KSO:</t>
  </si>
  <si>
    <t/>
  </si>
  <si>
    <t>CC-CZ:</t>
  </si>
  <si>
    <t>Místo:</t>
  </si>
  <si>
    <t>Ostrava</t>
  </si>
  <si>
    <t>Datum:</t>
  </si>
  <si>
    <t>23. 6. 2020</t>
  </si>
  <si>
    <t>Zadavatel:</t>
  </si>
  <si>
    <t>IČ:</t>
  </si>
  <si>
    <t xml:space="preserve"> Dopravní podnik Ostrava a.s.,Poděbradova 494/2, </t>
  </si>
  <si>
    <t>DIČ:</t>
  </si>
  <si>
    <t>Uchazeč:</t>
  </si>
  <si>
    <t>Vyplň údaj</t>
  </si>
  <si>
    <t>Projektant:</t>
  </si>
  <si>
    <t>Ing. Jiří Kolář_TZB PROJEKT, Anenská 121, Bohumín</t>
  </si>
  <si>
    <t>True</t>
  </si>
  <si>
    <t>Zpracovatel:</t>
  </si>
  <si>
    <t>Beránek</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</si>
  <si>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</si>
  <si>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</si>
  <si>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</si>
  <si>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</si>
  <si>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</si>
  <si>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</si>
  <si>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</si>
  <si>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</si>
  <si>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</si>
  <si>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</si>
  <si>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</si>
  <si>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</si>
  <si>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</si>
  <si>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</si>
  <si>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</si>
  <si>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</si>
  <si>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</si>
  <si>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</si>
  <si>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</si>
  <si>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</si>
  <si>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</si>
  <si>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</si>
  <si>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</si>
  <si>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</si>
  <si>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</si>
  <si>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</si>
  <si>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</si>
  <si>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</si>
  <si>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</si>
  <si>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</si>
  <si>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</si>
  <si>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</si>
  <si>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</si>
  <si>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</si>
  <si>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</si>
  <si>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</si>
  <si>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</si>
  <si>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</si>
  <si>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</si>
  <si>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</si>
  <si>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</si>
  <si>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b</t>
  </si>
  <si>
    <t>Klimatizace</t>
  </si>
  <si>
    <t>STA</t>
  </si>
  <si>
    <t>1</t>
  </si>
  <si>
    <t>{fcf19a7f-e946-4d92-9e8f-e890bce00047}</t>
  </si>
  <si>
    <t>2</t>
  </si>
  <si>
    <t>c</t>
  </si>
  <si>
    <t>Zdravotechnika</t>
  </si>
  <si>
    <t>{51006a3d-a3f5-4fb9-b344-95a5d29777f2}</t>
  </si>
  <si>
    <t>KRYCÍ LIST SOUPISU PRACÍ</t>
  </si>
  <si>
    <t>Objekt:</t>
  </si>
  <si>
    <t>b - Klimatizace</t>
  </si>
  <si>
    <t>REKAPITULACE ČLENĚNÍ SOUPISU PRACÍ</t>
  </si>
  <si>
    <t>Kód dílu - Popis</t>
  </si>
  <si>
    <t>Cena celkem [CZK]</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</si>
  <si>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</si>
  <si>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</si>
  <si>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</si>
  <si>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</si>
  <si>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</si>
  <si>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</si>
  <si>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</si>
  <si>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722 - Zdravotechnika - vnitřní vodovod</t>
  </si>
  <si>
    <t xml:space="preserve">    751 - Vzduchotechnika</t>
  </si>
  <si>
    <t xml:space="preserve">    781 - Dokončovací práce - obklady</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</si>
  <si>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</si>
  <si>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</si>
  <si>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</si>
  <si>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</si>
  <si>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</si>
  <si>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</si>
  <si>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</si>
  <si>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</si>
  <si>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</si>
  <si>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</si>
  <si>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</si>
  <si>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</si>
  <si>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</si>
  <si>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</si>
  <si>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</si>
  <si>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</si>
  <si>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</si>
  <si>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</si>
  <si>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</si>
  <si>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</si>
  <si>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612315112</t>
  </si>
  <si>
    <t>Vápenná omítka rýh hladká ve stěnách, šířky rýhy přes 150 do 300 mm</t>
  </si>
  <si>
    <t>m2</t>
  </si>
  <si>
    <t>CS ÚRS 2020 01</t>
  </si>
  <si>
    <t>4</t>
  </si>
  <si>
    <t>758842689</t>
  </si>
  <si>
    <t>VV</t>
  </si>
  <si>
    <t>"viz výkaz výměr</t>
  </si>
  <si>
    <t>10,00</t>
  </si>
  <si>
    <t>Součet</t>
  </si>
  <si>
    <t>612135101</t>
  </si>
  <si>
    <t>Hrubá výplň rýh maltou jakékoli šířky rýhy ve stěnách</t>
  </si>
  <si>
    <t>-2027422872</t>
  </si>
  <si>
    <t>PSC</t>
  </si>
  <si>
    <t xml:space="preserve">Poznámka k souboru cen:_x000d_
1. V cenách nejsou započteny náklady na omítku rýh, tyto se ocení příšlušnými cenami tohoto katalogu._x000d_
</t>
  </si>
  <si>
    <t>30,00*0,10</t>
  </si>
  <si>
    <t>50,00*0,07</t>
  </si>
  <si>
    <t>9</t>
  </si>
  <si>
    <t>Ostatní konstrukce a práce, bourání</t>
  </si>
  <si>
    <t>3</t>
  </si>
  <si>
    <t>949101111</t>
  </si>
  <si>
    <t>Lešení pomocné pracovní pro objekty pozemních staveb pro zatížení do 150 kg/m2, o výšce lešeňové podlahy do 1,9 m</t>
  </si>
  <si>
    <t>1757726973</t>
  </si>
  <si>
    <t xml:space="preserve">Poznámka k souboru cen:_x000d_
1. V ceně jsou započteny i náklady na montáž, opotřebení a demontáž lešení._x000d_
2. V ceně nejsou započteny náklady na manipulaci s lešením; tyto jsou již zahrnuty v cenách příslušných stavebních prací._x000d_
3. Množství měrných jednotek se určuje m2 podlahové plochy, na které se práce provádí._x000d_
</t>
  </si>
  <si>
    <t>50,00*1,50</t>
  </si>
  <si>
    <t>974031132</t>
  </si>
  <si>
    <t>Vysekání rýh ve zdivu cihelném na maltu vápennou nebo vápenocementovou do hl. 50 mm a šířky do 70 mm</t>
  </si>
  <si>
    <t>m</t>
  </si>
  <si>
    <t>-425092152</t>
  </si>
  <si>
    <t>50,00</t>
  </si>
  <si>
    <t>5</t>
  </si>
  <si>
    <t>974031123</t>
  </si>
  <si>
    <t>Vysekání rýh ve zdivu cihelném na maltu vápennou nebo vápenocementovou do hl. 30 mm a šířky do 100 mm</t>
  </si>
  <si>
    <t>-1032683677</t>
  </si>
  <si>
    <t>30,00</t>
  </si>
  <si>
    <t>978059541</t>
  </si>
  <si>
    <t>Odsekání obkladů stěn včetně otlučení podkladní omítky až na zdivo z obkládaček vnitřních, z jakýchkoliv materiálů, plochy přes 1 m2</t>
  </si>
  <si>
    <t>125580386</t>
  </si>
  <si>
    <t xml:space="preserve">Poznámka k souboru cen:_x000d_
1. Odsekání soklíků se oceňuje cenami souboru cen 965 08._x000d_
</t>
  </si>
  <si>
    <t>997</t>
  </si>
  <si>
    <t>Přesun sutě</t>
  </si>
  <si>
    <t>7</t>
  </si>
  <si>
    <t>997013113</t>
  </si>
  <si>
    <t>Vnitrostaveništní doprava suti a vybouraných hmot vodorovně do 50 m svisle s použitím mechanizace pro budovy a haly výšky přes 9 do 12 m</t>
  </si>
  <si>
    <t>t</t>
  </si>
  <si>
    <t>-1698835072</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</si>
  <si>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</si>
  <si>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8</t>
  </si>
  <si>
    <t>997013501</t>
  </si>
  <si>
    <t>Odvoz suti a vybouraných hmot na skládku nebo meziskládku se složením, na vzdálenost do 1 km</t>
  </si>
  <si>
    <t>549998962</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</si>
  <si>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</si>
  <si>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997013509</t>
  </si>
  <si>
    <t>Odvoz suti a vybouraných hmot na skládku nebo meziskládku se složením, na vzdálenost Příplatek k ceně za každý další i započatý 1 km přes 1 km</t>
  </si>
  <si>
    <t>1090462907</t>
  </si>
  <si>
    <t>1,441*9 'Přepočtené koeficientem množství</t>
  </si>
  <si>
    <t>10</t>
  </si>
  <si>
    <t>997013631</t>
  </si>
  <si>
    <t>Poplatek za uložení stavebního odpadu na skládce (skládkovné) směsného stavebního a demoličního zatříděného do Katalogu odpadů pod kódem 17 09 04</t>
  </si>
  <si>
    <t>1945185096</t>
  </si>
  <si>
    <t xml:space="preserve">Poznámka k souboru cen:_x000d_
1. Ceny uvedené 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</si>
  <si>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998</t>
  </si>
  <si>
    <t>Přesun hmot</t>
  </si>
  <si>
    <t>11</t>
  </si>
  <si>
    <t>998011002</t>
  </si>
  <si>
    <t>Přesun hmot pro budovy občanské výstavby, bydlení, výrobu a služby s nosnou svislou konstrukcí zděnou z cihel, tvárnic nebo kamene vodorovná dopravní vzdálenost do 100 m pro budovy výšky přes 6 do 12 m</t>
  </si>
  <si>
    <t>-1694144570</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</si>
  <si>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</si>
  <si>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</si>
  <si>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</si>
  <si>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722</t>
  </si>
  <si>
    <t>Zdravotechnika - vnitřní vodovod</t>
  </si>
  <si>
    <t>12</t>
  </si>
  <si>
    <t>722174003</t>
  </si>
  <si>
    <t>Potrubí z plastových trubek z polypropylenu (PPR) svařovaných polyfuzně PN 16 (SDR 7,4) D 25 x 3,5</t>
  </si>
  <si>
    <t>16</t>
  </si>
  <si>
    <t>-704314611</t>
  </si>
  <si>
    <t xml:space="preserve">Poznámka k souboru cen:_x000d_
1. V cenách -4001 až -4088 jsou započteny náklady na montáž a dodávku potrubí a tvarovek._x000d_
</t>
  </si>
  <si>
    <t>13</t>
  </si>
  <si>
    <t>722290226</t>
  </si>
  <si>
    <t>Zkoušky, proplach a desinfekce vodovodního potrubí zkoušky těsnosti vodovodního potrubí závitového do DN 50</t>
  </si>
  <si>
    <t>490567365</t>
  </si>
  <si>
    <t xml:space="preserve">Poznámka k souboru cen:_x000d_
1. Cenami se oceňují dílčí zkoušky těsnosti vodovodního potrubí, které bude v dalším pracovním postupu zakryto nebo se stane nepřístupným._x000d_
2. Cenami nelze oceňovat celkové zkoušky těsnosti rozvodů vodovodního potrubí._x000d_
3. V cenách je započteno i dodání vody, uzavření a zabezpečení konců potrubí._x000d_
4. V cenách -0234 a -0237 je započteno i dodání desinfekčního prostředku._x000d_
</t>
  </si>
  <si>
    <t>14</t>
  </si>
  <si>
    <t>998722102</t>
  </si>
  <si>
    <t>Přesun hmot pro vnitřní vodovod stanovený z hmotnosti přesunovaného materiálu vodorovná dopravní vzdálenost do 50 m v objektech výšky přes 6 do 12 m</t>
  </si>
  <si>
    <t>-1588683571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</si>
  <si>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</si>
  <si>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998722181</t>
  </si>
  <si>
    <t>Přesun hmot pro vnitřní vodovod stanovený z hmotnosti přesunovaného materiálu Příplatek k ceně za přesun prováděný bez použití mechanizace pro jakoukoliv výšku objektu</t>
  </si>
  <si>
    <t>-1870057371</t>
  </si>
  <si>
    <t>751</t>
  </si>
  <si>
    <t>Vzduchotechnika</t>
  </si>
  <si>
    <t>751711111</t>
  </si>
  <si>
    <t>Montáž klimatizační jednotky vnitřní nástěnné o výkonu (pro objem místnosti) do 3,5 kW (do 35 m3)</t>
  </si>
  <si>
    <t>kus</t>
  </si>
  <si>
    <t>621498505</t>
  </si>
  <si>
    <t>"VNJ1,1</t>
  </si>
  <si>
    <t>"VNJ3.1</t>
  </si>
  <si>
    <t>17</t>
  </si>
  <si>
    <t>M</t>
  </si>
  <si>
    <t>00001</t>
  </si>
  <si>
    <t>Vnitřní nástěnná jednotka,chl.-2,1kW, top.-2,6kW</t>
  </si>
  <si>
    <t>32</t>
  </si>
  <si>
    <t>1268698127</t>
  </si>
  <si>
    <t>18</t>
  </si>
  <si>
    <t>751711113</t>
  </si>
  <si>
    <t>Montáž klimatizační jednotky vnitřní nástěnné o výkonu (pro objem místnosti) přes 5 do 6,5 kW (přes 50 do 65 m3)</t>
  </si>
  <si>
    <t>906212971</t>
  </si>
  <si>
    <t>"VNJ1.2</t>
  </si>
  <si>
    <t>"VNJ3.3</t>
  </si>
  <si>
    <t>"VNJ3.2</t>
  </si>
  <si>
    <t>19</t>
  </si>
  <si>
    <t>00002</t>
  </si>
  <si>
    <t>Vnitřní nástěnná jednotka,chl.-5,3kW, top.-5,8kW</t>
  </si>
  <si>
    <t>968504823</t>
  </si>
  <si>
    <t>20</t>
  </si>
  <si>
    <t>751711135</t>
  </si>
  <si>
    <t>Montáž klimatizační jednotky vnitřní kazetové čtyřcestné o výkonu (pro objem místnosti) přes 9 do 14 kW (přes 90 do 140 m3)</t>
  </si>
  <si>
    <t>1708612283</t>
  </si>
  <si>
    <t>"VNJ2.1</t>
  </si>
  <si>
    <t>"VNJ4.1</t>
  </si>
  <si>
    <t>751721111</t>
  </si>
  <si>
    <t>Montáž klimatizační jednotky venkovní jednofázové napájení do 2 vnitřních jednotek</t>
  </si>
  <si>
    <t>1148218112</t>
  </si>
  <si>
    <t>"VJ1</t>
  </si>
  <si>
    <t>22</t>
  </si>
  <si>
    <t>00000</t>
  </si>
  <si>
    <t>Venkovní klimatizační jednotka + konzoly pro uchycení do střechy,chl.-8,0kW, top.-9,3kW</t>
  </si>
  <si>
    <t>-913292325</t>
  </si>
  <si>
    <t>23</t>
  </si>
  <si>
    <t>690383187</t>
  </si>
  <si>
    <t>"VJ2</t>
  </si>
  <si>
    <t>"VJ4</t>
  </si>
  <si>
    <t>24</t>
  </si>
  <si>
    <t>00003</t>
  </si>
  <si>
    <t>Venkovní klimatizační jednotka v setu s vnitřní klima jednotkou + konzoly pro uchycení do střechy,chl.-12,1kW, top.-12,8kW</t>
  </si>
  <si>
    <t>1204210408</t>
  </si>
  <si>
    <t>25</t>
  </si>
  <si>
    <t>751721112</t>
  </si>
  <si>
    <t>Montáž klimatizační jednotky venkovní jednofázové napájení do 3 vnitřních jednotek</t>
  </si>
  <si>
    <t>-522310420</t>
  </si>
  <si>
    <t>"VJ3</t>
  </si>
  <si>
    <t>26</t>
  </si>
  <si>
    <t>000005</t>
  </si>
  <si>
    <t>Venkovní klimatizační jednotka + konzoly pro uchycení do střechy,chl.-12,1kW, top.-13,0kW</t>
  </si>
  <si>
    <t>1879914324</t>
  </si>
  <si>
    <t>27</t>
  </si>
  <si>
    <t>751791121</t>
  </si>
  <si>
    <t>Montáž napojovacího potrubí měděného předizolované dvojice, D mm (") 6-10 (1/4"-3/8")</t>
  </si>
  <si>
    <t>-2088205022</t>
  </si>
  <si>
    <t>90,00</t>
  </si>
  <si>
    <t>28</t>
  </si>
  <si>
    <t>00006</t>
  </si>
  <si>
    <t>Cu trubka předizolovaná,izolace tl.9,0mm,3/8"x1/4"</t>
  </si>
  <si>
    <t>403050818</t>
  </si>
  <si>
    <t>29</t>
  </si>
  <si>
    <t>751791123</t>
  </si>
  <si>
    <t>Montáž napojovacího potrubí měděného předizolované dvojice, D mm (") 10-16 (3/8"-5/8")</t>
  </si>
  <si>
    <t>822803083</t>
  </si>
  <si>
    <t>30</t>
  </si>
  <si>
    <t>00007</t>
  </si>
  <si>
    <t>Cu trubka předizolovaná,izolace tl.9,0mm,3/8"x5/8"</t>
  </si>
  <si>
    <t>-24241649</t>
  </si>
  <si>
    <t>781</t>
  </si>
  <si>
    <t>Dokončovací práce - obklady</t>
  </si>
  <si>
    <t>31</t>
  </si>
  <si>
    <t>781121011</t>
  </si>
  <si>
    <t>Příprava podkladu před provedením obkladu nátěr penetrační na stěnu</t>
  </si>
  <si>
    <t>947552457</t>
  </si>
  <si>
    <t xml:space="preserve">Poznámka k souboru cen:_x000d_
1. V cenách 781 12-1011 až -1015 jsou započteny i náklady na materiál._x000d_
2. V cenách 781 15-1011 až -1041 jsou započteny i náklady na materiál._x000d_
3. Lokalní vyrovnání podkladu tloušťky vetší než 3 mm se oceňuje cenami souboru cen Vyrovnání podkladu vnitřních omítaných ploch katalogu 801-4 Budovy a haly - opravy a údržba._x000d_
4. V cenách 781 16-1011 až -1023 nejsou započteny náklady na materiál, tyto se oceňují ve specifikaci._x000d_
</t>
  </si>
  <si>
    <t>781473925</t>
  </si>
  <si>
    <t>Opravy obkladů z obkladaček keramických lepených, při velikosti obkladaček přes 35 do 45 ks/m2</t>
  </si>
  <si>
    <t>370338311</t>
  </si>
  <si>
    <t>10,00/0,0225</t>
  </si>
  <si>
    <t>33</t>
  </si>
  <si>
    <t>59761255</t>
  </si>
  <si>
    <t>obklad keramický hladký přes 35 do 45ks/m2</t>
  </si>
  <si>
    <t>-1253305006</t>
  </si>
  <si>
    <t>10,00*1,1</t>
  </si>
  <si>
    <t>11*1,1 'Přepočtené koeficientem množství</t>
  </si>
  <si>
    <t>34</t>
  </si>
  <si>
    <t>998781102</t>
  </si>
  <si>
    <t>Přesun hmot pro obklady keramické stanovený z hmotnosti přesunovaného materiálu vodorovná dopravní vzdálenost do 50 m v objektech výšky přes 6 do 12 m</t>
  </si>
  <si>
    <t>1413920647</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</si>
  <si>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</si>
  <si>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35</t>
  </si>
  <si>
    <t>998781181</t>
  </si>
  <si>
    <t>Přesun hmot pro obklady keramické stanovený z hmotnosti přesunovaného materiálu Příplatek k cenám za přesun prováděný bez použití mechanizace pro jakoukoliv výšku objektu</t>
  </si>
  <si>
    <t>1360758909</t>
  </si>
  <si>
    <t>HZS</t>
  </si>
  <si>
    <t>Hodinové zúčtovací sazby</t>
  </si>
  <si>
    <t>36</t>
  </si>
  <si>
    <t>HZS3211</t>
  </si>
  <si>
    <t>Hodinové zúčtovací sazby montáží technologických zařízení na stavebních objektech montér vzduchotechniky a chlazení</t>
  </si>
  <si>
    <t>hod</t>
  </si>
  <si>
    <t>512</t>
  </si>
  <si>
    <t>997322403</t>
  </si>
  <si>
    <t>"napuštění systému chladivem</t>
  </si>
  <si>
    <t>"komplexní vyzkoušení</t>
  </si>
  <si>
    <t>37</t>
  </si>
  <si>
    <t>00008</t>
  </si>
  <si>
    <t>chladivo R410A</t>
  </si>
  <si>
    <t>kg</t>
  </si>
  <si>
    <t>-1736490957</t>
  </si>
  <si>
    <t>38</t>
  </si>
  <si>
    <t>HZS4212</t>
  </si>
  <si>
    <t>Hodinové zúčtovací sazby ostatních profesí revizní a kontrolní činnost revizní technik specialista</t>
  </si>
  <si>
    <t>481348416</t>
  </si>
  <si>
    <t>"technická revize</t>
  </si>
  <si>
    <t>c - Zdravotechnika</t>
  </si>
  <si>
    <t xml:space="preserve">    721 - Zdravotechnika - vnitřní kanalizace</t>
  </si>
  <si>
    <t xml:space="preserve">    725 - Zdravotechnika - zařizovací předměty</t>
  </si>
  <si>
    <t xml:space="preserve">    727 - Zdravotechnika - požární ochrana</t>
  </si>
  <si>
    <t xml:space="preserve">    734 - Ústřední vytápění - armatury</t>
  </si>
  <si>
    <t xml:space="preserve">    771 - Podlahy z dlaždic</t>
  </si>
  <si>
    <t>611315215</t>
  </si>
  <si>
    <t>Vápenná omítka jednotlivých malých ploch hladká na stropech, plochy jednotlivě přes 1,0 do 4 m2</t>
  </si>
  <si>
    <t>1627856942</t>
  </si>
  <si>
    <t>1*2</t>
  </si>
  <si>
    <t>-1682008678</t>
  </si>
  <si>
    <t>10,00*0,15</t>
  </si>
  <si>
    <t>631312131</t>
  </si>
  <si>
    <t>Doplnění dosavadních mazanin prostým betonem s dodáním hmot, bez potěru, plochy jednotlivě přes 1 m2 do 4 m2 a tl. přes 80 mm</t>
  </si>
  <si>
    <t>m3</t>
  </si>
  <si>
    <t>-1644847802</t>
  </si>
  <si>
    <t>2,00*2*0,02</t>
  </si>
  <si>
    <t>949101112</t>
  </si>
  <si>
    <t>Lešení pomocné pracovní pro objekty pozemních staveb pro zatížení do 150 kg/m2, o výšce lešeňové podlahy přes 1,9 do 3,5 m</t>
  </si>
  <si>
    <t>-769430577</t>
  </si>
  <si>
    <t>25,00</t>
  </si>
  <si>
    <t>965042131</t>
  </si>
  <si>
    <t>Bourání mazanin betonových nebo z litého asfaltu tl. do 100 mm, plochy do 4 m2</t>
  </si>
  <si>
    <t>-1451021010</t>
  </si>
  <si>
    <t>965081213</t>
  </si>
  <si>
    <t>Bourání podlah z dlaždic bez podkladního lože nebo mazaniny, s jakoukoliv výplní spár keramických nebo xylolitových tl. do 10 mm, plochy přes 1 m2</t>
  </si>
  <si>
    <t>-1431612992</t>
  </si>
  <si>
    <t>2,00*2</t>
  </si>
  <si>
    <t>974032134</t>
  </si>
  <si>
    <t>Vysekání rýh ve stěnách nebo příčkách z dutých cihel, tvárnic, desek z dutých cihel nebo tvárnic do hl. 50 mm a šířky do 150 mm</t>
  </si>
  <si>
    <t>367330397</t>
  </si>
  <si>
    <t>-47940899</t>
  </si>
  <si>
    <t>997013213</t>
  </si>
  <si>
    <t>Vnitrostaveništní doprava suti a vybouraných hmot vodorovně do 50 m svisle ručně pro budovy a haly výšky přes 9 do 12 m</t>
  </si>
  <si>
    <t>-657949084</t>
  </si>
  <si>
    <t>1556100863</t>
  </si>
  <si>
    <t>2066803984</t>
  </si>
  <si>
    <t>0,887*9 'Přepočtené koeficientem množství</t>
  </si>
  <si>
    <t>1786084721</t>
  </si>
  <si>
    <t>-562173866</t>
  </si>
  <si>
    <t>721</t>
  </si>
  <si>
    <t>Zdravotechnika - vnitřní kanalizace</t>
  </si>
  <si>
    <t>721100911</t>
  </si>
  <si>
    <t>Opravy potrubí hrdlového zazátkování hrdla kanalizačního potrubí</t>
  </si>
  <si>
    <t>-295543919</t>
  </si>
  <si>
    <t>721173401</t>
  </si>
  <si>
    <t>Potrubí z trub PVC SN4 svodné (ležaté) DN 110</t>
  </si>
  <si>
    <t>-1191049956</t>
  </si>
  <si>
    <t xml:space="preserve">Poznámka k souboru cen:_x000d_
1. Cenami -3315 až -3317 se oceňuje svislé potrubí od střešního vtoku po čisticí kus._x000d_
</t>
  </si>
  <si>
    <t>2,00</t>
  </si>
  <si>
    <t>721174025</t>
  </si>
  <si>
    <t>Potrubí z trub polypropylenových odpadní (svislé) DN 110</t>
  </si>
  <si>
    <t>1894823086</t>
  </si>
  <si>
    <t xml:space="preserve">Poznámka k souboru cen:_x000d_
1. Cenami -4054 až -4057 se oceňuje svislé potrubí od střešního vtoku po čisticí kus._x000d_
2. Ochrany odpadního a připojovacího potrubí z plastových trub se oceňují cenami souboru cen 722 18- . . Ochrana potrubí, části A 02._x000d_
</t>
  </si>
  <si>
    <t>17,00</t>
  </si>
  <si>
    <t>721174042</t>
  </si>
  <si>
    <t>Potrubí z trub polypropylenových připojovací DN 40</t>
  </si>
  <si>
    <t>-1814282256</t>
  </si>
  <si>
    <t>4,00</t>
  </si>
  <si>
    <t>721174043</t>
  </si>
  <si>
    <t>Potrubí z trub polypropylenových připojovací DN 50</t>
  </si>
  <si>
    <t>-1079559542</t>
  </si>
  <si>
    <t>721174044</t>
  </si>
  <si>
    <t>Potrubí z trub polypropylenových připojovací DN 75</t>
  </si>
  <si>
    <t>-415573539</t>
  </si>
  <si>
    <t>1,00</t>
  </si>
  <si>
    <t>721194104</t>
  </si>
  <si>
    <t>Vyměření přípojek na potrubí vyvedení a upevnění odpadních výpustek DN 40</t>
  </si>
  <si>
    <t>-583610432</t>
  </si>
  <si>
    <t xml:space="preserve">Poznámka k souboru cen:_x000d_
1. Cenami lze oceňovat i vyvedení a upevnění odpadních výpustek ke strojům a zařízením._x000d_
2. Potrubí odpadních výpustek se oceňují cenami souboru cen 721 17- . . Potrubí z plastových trub, části A 01._x000d_
</t>
  </si>
  <si>
    <t>721290111</t>
  </si>
  <si>
    <t>Zkouška těsnosti kanalizace v objektech vodou do DN 125</t>
  </si>
  <si>
    <t>-1246841344</t>
  </si>
  <si>
    <t xml:space="preserve">Poznámka k souboru cen:_x000d_
1. V ceně -0123 není započteno dodání média; jeho dodávka se oceňuje ve specifikaci._x000d_
</t>
  </si>
  <si>
    <t>2,00+17,00+4,00+10,00+1,00</t>
  </si>
  <si>
    <t>998721102</t>
  </si>
  <si>
    <t>Přesun hmot pro vnitřní kanalizace stanovený z hmotnosti přesunovaného materiálu vodorovná dopravní vzdálenost do 50 m v objektech výšky přes 6 do 12 m</t>
  </si>
  <si>
    <t>-1559675906</t>
  </si>
  <si>
    <t>998721181</t>
  </si>
  <si>
    <t>Přesun hmot pro vnitřní kanalizace stanovený z hmotnosti přesunovaného materiálu Příplatek k ceně za přesun prováděný bez použití mechanizace pro jakoukoliv výšku objektu</t>
  </si>
  <si>
    <t>720971224</t>
  </si>
  <si>
    <t>722174002</t>
  </si>
  <si>
    <t>Potrubí z plastových trubek z polypropylenu (PPR) svařovaných polyfuzně PN 16 (SDR 7,4) D 20 x 2,8</t>
  </si>
  <si>
    <t>-974878899</t>
  </si>
  <si>
    <t>20,00</t>
  </si>
  <si>
    <t>2022380178</t>
  </si>
  <si>
    <t>722181211</t>
  </si>
  <si>
    <t>Ochrana potrubí termoizolačními trubicemi z pěnového polyetylenu PE přilepenými v příčných a podélných spojích, tloušťky izolace do 6 mm, vnitřního průměru izolace DN do 22 mm</t>
  </si>
  <si>
    <t>-1090217320</t>
  </si>
  <si>
    <t xml:space="preserve">Poznámka k souboru cen:_x000d_
1. V cenách -1211 až -1256 jsou započteny i náklady na dodání tepelně izolačních trubic._x000d_
</t>
  </si>
  <si>
    <t>722181212</t>
  </si>
  <si>
    <t>Ochrana potrubí termoizolačními trubicemi z pěnového polyetylenu PE přilepenými v příčných a podélných spojích, tloušťky izolace do 6 mm, vnitřního průměru izolace DN přes 22 do 32 mm</t>
  </si>
  <si>
    <t>-1561645563</t>
  </si>
  <si>
    <t>722181241</t>
  </si>
  <si>
    <t>Ochrana potrubí termoizolačními trubicemi z pěnového polyetylenu PE přilepenými v příčných a podélných spojích, tloušťky izolace přes 13 do 20 mm, vnitřního průměru izolace DN do 22 mm</t>
  </si>
  <si>
    <t>-443096327</t>
  </si>
  <si>
    <t>722190401</t>
  </si>
  <si>
    <t>Zřízení přípojek na potrubí vyvedení a upevnění výpustek do DN 25</t>
  </si>
  <si>
    <t>-2044191695</t>
  </si>
  <si>
    <t xml:space="preserve">Poznámka k souboru cen:_x000d_
1. Cenami -0401 až -0403 se oceňuje vyvedení a upevnění výpustek zařizovacích předmětů a výtokových armatur._x000d_
2. Potrubí vodovodních přípojek k zařizovacím předmětům, výtokovým armaturám, případně strojům a zařízením se oceňuje příslušnými cenami potrubí jako rozvod._x000d_
</t>
  </si>
  <si>
    <t>722220152</t>
  </si>
  <si>
    <t>Armatury s jedním závitem plastové (PPR) PN 20 (SDR 6) DN 20 x G 1/2</t>
  </si>
  <si>
    <t>-904882495</t>
  </si>
  <si>
    <t xml:space="preserve">Poznámka k souboru cen:_x000d_
1. Cenami -9101 až -9106 nelze oceňovat montáž nástěnek._x000d_
2. V cenách –0111 až -0122 je započteno i vyvedení a upevnění výpustek._x000d_
</t>
  </si>
  <si>
    <t xml:space="preserve">6  </t>
  </si>
  <si>
    <t>722224115</t>
  </si>
  <si>
    <t>Armatury s jedním závitem kohouty plnicí a vypouštěcí PN 10 G 1/2</t>
  </si>
  <si>
    <t>-1646972429</t>
  </si>
  <si>
    <t>722231141</t>
  </si>
  <si>
    <t>Armatury se dvěma závity ventily pojistné rohové G 1/2</t>
  </si>
  <si>
    <t>-502316251</t>
  </si>
  <si>
    <t>722232043</t>
  </si>
  <si>
    <t>Armatury se dvěma závity kulové kohouty PN 42 do 185 °C přímé vnitřní závit G 1/2</t>
  </si>
  <si>
    <t>-84522086</t>
  </si>
  <si>
    <t>722239101</t>
  </si>
  <si>
    <t>Armatury se dvěma závity montáž vodovodních armatur se dvěma závity ostatních typů G 1/2</t>
  </si>
  <si>
    <t>-1114273199</t>
  </si>
  <si>
    <t xml:space="preserve">6 </t>
  </si>
  <si>
    <t>00020</t>
  </si>
  <si>
    <t>kohout kulový rohový 1/2x3/8</t>
  </si>
  <si>
    <t>1891502717</t>
  </si>
  <si>
    <t>-1738375391</t>
  </si>
  <si>
    <t>00011</t>
  </si>
  <si>
    <t>zpětná klapka Dn 15</t>
  </si>
  <si>
    <t xml:space="preserve">kus </t>
  </si>
  <si>
    <t>1494851063</t>
  </si>
  <si>
    <t>-588080677</t>
  </si>
  <si>
    <t>39</t>
  </si>
  <si>
    <t>00012</t>
  </si>
  <si>
    <t>zkušební nástavec Dn 15</t>
  </si>
  <si>
    <t>1691763035</t>
  </si>
  <si>
    <t>40</t>
  </si>
  <si>
    <t>722251111</t>
  </si>
  <si>
    <t>Požární příslušenství a armatury hadice pryžové Ø 16/23</t>
  </si>
  <si>
    <t>-1947602498</t>
  </si>
  <si>
    <t>12,00</t>
  </si>
  <si>
    <t>41</t>
  </si>
  <si>
    <t>-1610456149</t>
  </si>
  <si>
    <t>20,00+10,00</t>
  </si>
  <si>
    <t>42</t>
  </si>
  <si>
    <t>722290234</t>
  </si>
  <si>
    <t>Zkoušky, proplach a desinfekce vodovodního potrubí proplach a desinfekce vodovodního potrubí do DN 80</t>
  </si>
  <si>
    <t>341993112</t>
  </si>
  <si>
    <t>43</t>
  </si>
  <si>
    <t>-593997718</t>
  </si>
  <si>
    <t>44</t>
  </si>
  <si>
    <t>-441853608</t>
  </si>
  <si>
    <t>725</t>
  </si>
  <si>
    <t>Zdravotechnika - zařizovací předměty</t>
  </si>
  <si>
    <t>45</t>
  </si>
  <si>
    <t>725211617</t>
  </si>
  <si>
    <t>Umyvadla keramická bílá bez výtokových armatur připevněná na stěnu šrouby s krytem na sifon (polosloupem) 600 mm</t>
  </si>
  <si>
    <t>soubor</t>
  </si>
  <si>
    <t>-153527190</t>
  </si>
  <si>
    <t xml:space="preserve">Poznámka k souboru cen:_x000d_
1. V cenách -1601 až -9104 je započteno i dodání kulových uzávěrů (roháčků) a sifonu._x000d_
2. V cenách s viditelným sifonem (tj. bez krytu sifonu, slopu, skříňky, ..) jsou použity kulové uzávěry a sifon s celokovovým designem._x000d_
3. V cenách -1651 a -1661 nejsou započteny náklady na montáž a dodání desky, tyto se oceňují cenami 766693411 až 766693422_x000d_
4. V cenách –4112-14, -4141-43, -4151-56, -4161-63, -4211, 21, 31, není započten napájecí zdroj_x000d_
</t>
  </si>
  <si>
    <t>"viz výpis materiálu</t>
  </si>
  <si>
    <t>46</t>
  </si>
  <si>
    <t>725531102</t>
  </si>
  <si>
    <t>Elektrické ohřívače zásobníkové beztlakové přepadové objem nádrže (příkon) 10 l (2,0 kW)</t>
  </si>
  <si>
    <t>-1442040805</t>
  </si>
  <si>
    <t xml:space="preserve">Poznámka k souboru cen:_x000d_
1. V cenách -1101 až -2220 a -9201 až -9206 je započteno upevnění zásobníků na příčky tl. 15 cm, na zdi a na nosné konstrukce. Osazení nosné konstrukce se oceňuje cenami katalogu 800-767 Konstrukce zámečnické._x000d_
</t>
  </si>
  <si>
    <t>47</t>
  </si>
  <si>
    <t>725822613</t>
  </si>
  <si>
    <t>Baterie umyvadlové stojánkové pákové s výpustí</t>
  </si>
  <si>
    <t>1929469996</t>
  </si>
  <si>
    <t xml:space="preserve">Poznámka k souboru cen:_x000d_
1. V cenách –2654, 56, -9101-9202 není započten napájecí zdroj._x000d_
</t>
  </si>
  <si>
    <t>48</t>
  </si>
  <si>
    <t>725869218</t>
  </si>
  <si>
    <t>Zápachové uzávěrky zařizovacích předmětů montáž zápachových uzávěrek dřezových dvoudílných U-sifonů</t>
  </si>
  <si>
    <t>1341348121</t>
  </si>
  <si>
    <t xml:space="preserve">Poznámka k souboru cen:_x000d_
1. Pro volbu cen zápachových uzávěrek je rozhodující vnější průměr připojovací trubky._x000d_
2. V cenách je započteno i propojení zápachové uzávěrky s odpadní výpustkou._x000d_
3. Cenami zápachových uzávěrek nelze oceňovat zápachové uzávěrky, pokud jsou započteny v cenách zařizovacích předmětů._x000d_
4. Přechodové tvarovky pro připojení k armaturám se oceňují samostatně cenami souboru cen 722 22-.._x000d_
</t>
  </si>
  <si>
    <t>49</t>
  </si>
  <si>
    <t>00013</t>
  </si>
  <si>
    <t>sifon pro odvod kondenzátu</t>
  </si>
  <si>
    <t>1157302599</t>
  </si>
  <si>
    <t>50</t>
  </si>
  <si>
    <t>998725102</t>
  </si>
  <si>
    <t>Přesun hmot pro zařizovací předměty stanovený z hmotnosti přesunovaného materiálu vodorovná dopravní vzdálenost do 50 m v objektech výšky přes 6 do 12 m</t>
  </si>
  <si>
    <t>-46964171</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</si>
  <si>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-5181 pro přesun prováděný bez použití mechanizace, tj. za ztížených podmínek, lze použít pouze pro hmotnost materiálu, která se tímto způsobem skutečně přemísťuje._x000d_
</t>
  </si>
  <si>
    <t>51</t>
  </si>
  <si>
    <t>998725181</t>
  </si>
  <si>
    <t>Přesun hmot pro zařizovací předměty stanovený z hmotnosti přesunovaného materiálu Příplatek k cenám za přesun prováděný bez použití mechanizace pro jakoukoliv výšku objektu</t>
  </si>
  <si>
    <t>-1558672468</t>
  </si>
  <si>
    <t>727</t>
  </si>
  <si>
    <t>Zdravotechnika - požární ochrana</t>
  </si>
  <si>
    <t>52</t>
  </si>
  <si>
    <t>727121107</t>
  </si>
  <si>
    <t>Protipožární ochranné manžety z jedné strany dělící konstrukce požární odolnost EI 90 D 110</t>
  </si>
  <si>
    <t>1423672367</t>
  </si>
  <si>
    <t>734</t>
  </si>
  <si>
    <t>Ústřední vytápění - armatury</t>
  </si>
  <si>
    <t>53</t>
  </si>
  <si>
    <t>734421102</t>
  </si>
  <si>
    <t>Tlakoměry s pevným stonkem a zpětnou klapkou spodní připojení (radiální) tlaku 0–16 bar průměru 63 mm</t>
  </si>
  <si>
    <t>-82252240</t>
  </si>
  <si>
    <t>54</t>
  </si>
  <si>
    <t>734494213</t>
  </si>
  <si>
    <t>Měřicí armatury návarky s trubkovým závitem G 1/2</t>
  </si>
  <si>
    <t>-898496448</t>
  </si>
  <si>
    <t xml:space="preserve">Poznámka k souboru cen:_x000d_
1. V cenách -9211 až -9213 je započtena montáž návarků přivařením; jejich dodávka se oceňuje ve specifikaci pouze v případech, kdy návarky nejsou součástí dodávky zařízení._x000d_
</t>
  </si>
  <si>
    <t>55</t>
  </si>
  <si>
    <t>998734102</t>
  </si>
  <si>
    <t>Přesun hmot pro armatury stanovený z hmotnosti přesunovaného materiálu vodorovná dopravní vzdálenost do 50 m v objektech výšky přes 6 do 12 m</t>
  </si>
  <si>
    <t>1479959623</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</si>
  <si>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</si>
  <si>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56</t>
  </si>
  <si>
    <t>998734181</t>
  </si>
  <si>
    <t>Přesun hmot pro armatury stanovený z hmotnosti přesunovaného materiálu Příplatek k cenám za přesun prováděný bez použití mechanizace pro jakoukoliv výšku objektu</t>
  </si>
  <si>
    <t>-1508449116</t>
  </si>
  <si>
    <t>771</t>
  </si>
  <si>
    <t>Podlahy z dlaždic</t>
  </si>
  <si>
    <t>57</t>
  </si>
  <si>
    <t>771121011</t>
  </si>
  <si>
    <t>Příprava podkladu před provedením dlažby nátěr penetrační na podlahu</t>
  </si>
  <si>
    <t>748962108</t>
  </si>
  <si>
    <t xml:space="preserve">Poznámka k souboru cen:_x000d_
1. V cenách 771 12-1011 až 771 12-1015 jsou započteny i náklady na dodání nátěru._x000d_
2. V cenách 771 15-1011 až 771 15-1026 jsou započteny i náklady na dodání stěrky._x000d_
3. V cenách 771 16-1011 až -1023 nejsou započteny náklady na materiál, tyto se oceňují ve specifikaci._x000d_
</t>
  </si>
  <si>
    <t>58</t>
  </si>
  <si>
    <t>771573918</t>
  </si>
  <si>
    <t>Opravy podlah z dlaždic keramických lepených při velikosti dlaždic přes 35 do 45 ks/m2</t>
  </si>
  <si>
    <t>375207838</t>
  </si>
  <si>
    <t>2*45</t>
  </si>
  <si>
    <t>59</t>
  </si>
  <si>
    <t>59761430</t>
  </si>
  <si>
    <t>dlažba keramická slinutá hladká do interiéru i exteriéru pro vysoké mechanické namáhání přes 35 do 45ks/m2</t>
  </si>
  <si>
    <t>1914144819</t>
  </si>
  <si>
    <t>60</t>
  </si>
  <si>
    <t>998771102</t>
  </si>
  <si>
    <t>Přesun hmot pro podlahy z dlaždic stanovený z hmotnosti přesunovaného materiálu vodorovná dopravní vzdálenost do 50 m v objektech výšky přes 6 do 12 m</t>
  </si>
  <si>
    <t>831570821</t>
  </si>
  <si>
    <t>61</t>
  </si>
  <si>
    <t>998771181</t>
  </si>
  <si>
    <t>Přesun hmot pro podlahy z dlaždic stanovený z hmotnosti přesunovaného materiálu Příplatek k ceně za přesun prováděný bez použití mechanizace pro jakoukoliv výšku objektu</t>
  </si>
  <si>
    <t>2063079476</t>
  </si>
  <si>
    <t>62</t>
  </si>
  <si>
    <t>243281883</t>
  </si>
  <si>
    <t>63</t>
  </si>
  <si>
    <t>1655598699</t>
  </si>
  <si>
    <t>2,000*45*2</t>
  </si>
  <si>
    <t>64</t>
  </si>
  <si>
    <t>91065500</t>
  </si>
  <si>
    <t>4*1,1 'Přepočtené koeficientem množství</t>
  </si>
  <si>
    <t>65</t>
  </si>
  <si>
    <t>-75937846</t>
  </si>
  <si>
    <t>66</t>
  </si>
  <si>
    <t>-1452440527</t>
  </si>
  <si>
    <t>67</t>
  </si>
  <si>
    <t>HZS2212</t>
  </si>
  <si>
    <t>Hodinové zúčtovací sazby profesí PSV provádění stavebních instalací instalatér odborný</t>
  </si>
  <si>
    <t>1811665061</t>
  </si>
  <si>
    <t>"napojení na stáv.rozvody</t>
  </si>
  <si>
    <t>2*8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</si>
  <si>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</si>
  <si>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</si>
  <si>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</si>
  <si>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</si>
  <si>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</si>
  <si>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</si>
  <si>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uchazeče.</t>
  </si>
  <si>
    <t xml:space="preserve">Termínem "uchazeč"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</si>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</sst>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47" fillId="0" borderId="0" applyNumberFormat="0" applyFill="0" applyBorder="0" applyAlignment="0" applyProtection="0"/>
  </cellStyleXfs>
  <cellXfs count="35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0" fillId="0" borderId="0" xfId="0" applyAlignment="1">
      <alignment horizontal="center"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8" fillId="0" borderId="6" xfId="0" applyFont="1" applyBorder="1" applyAlignment="1" applyProtection="1">
      <alignment horizontal="left" vertical="center"/>
    </xf>
    <xf numFmtId="0" fontId="0" fillId="0" borderId="6" xfId="0" applyFont="1" applyBorder="1" applyAlignment="1" applyProtection="1">
      <alignment vertical="center"/>
    </xf>
    <xf numFmtId="4" fontId="18"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4"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2" xfId="0" applyFont="1" applyBorder="1" applyAlignment="1">
      <alignment horizontal="center" vertical="center"/>
    </xf>
    <xf numFmtId="0" fontId="20"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21" fillId="0" borderId="15"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21" fillId="0" borderId="15"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2" fillId="4" borderId="7" xfId="0" applyFont="1" applyFill="1" applyBorder="1" applyAlignment="1" applyProtection="1">
      <alignment horizontal="center" vertical="center"/>
    </xf>
    <xf numFmtId="0" fontId="22"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2" fillId="4" borderId="8" xfId="0" applyFont="1" applyFill="1" applyBorder="1" applyAlignment="1" applyProtection="1">
      <alignment horizontal="right" vertical="center"/>
    </xf>
    <xf numFmtId="0" fontId="22" fillId="4" borderId="9" xfId="0" applyFont="1" applyFill="1" applyBorder="1" applyAlignment="1" applyProtection="1">
      <alignment horizontal="center" vertical="center"/>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23"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20" fillId="0" borderId="15"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6"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4"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9" fillId="0" borderId="15"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6" xfId="0" applyNumberFormat="1" applyFont="1" applyBorder="1" applyAlignment="1" applyProtection="1">
      <alignment vertical="center"/>
    </xf>
    <xf numFmtId="0" fontId="5" fillId="0" borderId="0" xfId="0" applyFont="1" applyAlignment="1">
      <alignment horizontal="left" vertical="center"/>
    </xf>
    <xf numFmtId="4"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166" fontId="29" fillId="0" borderId="21" xfId="0" applyNumberFormat="1" applyFont="1" applyBorder="1" applyAlignment="1" applyProtection="1">
      <alignment vertical="center"/>
    </xf>
    <xf numFmtId="4" fontId="29" fillId="0" borderId="22" xfId="0" applyNumberFormat="1" applyFont="1" applyBorder="1" applyAlignment="1" applyProtection="1">
      <alignment vertical="center"/>
    </xf>
    <xf numFmtId="0" fontId="0" fillId="0" borderId="2" xfId="0" applyBorder="1"/>
    <xf numFmtId="0" fontId="0" fillId="0" borderId="3"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4" fillId="0" borderId="0" xfId="0" applyNumberFormat="1" applyFont="1" applyAlignment="1" applyProtection="1"/>
    <xf numFmtId="0" fontId="0" fillId="0" borderId="13" xfId="0" applyBorder="1" applyAlignment="1" applyProtection="1">
      <alignment vertical="center"/>
    </xf>
    <xf numFmtId="166" fontId="32" fillId="0" borderId="13" xfId="0" applyNumberFormat="1" applyFont="1" applyBorder="1" applyAlignment="1" applyProtection="1"/>
    <xf numFmtId="166" fontId="32" fillId="0" borderId="14" xfId="0" applyNumberFormat="1" applyFont="1" applyBorder="1" applyAlignment="1" applyProtection="1"/>
    <xf numFmtId="4" fontId="33"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3" xfId="0" applyFont="1" applyBorder="1" applyAlignment="1" applyProtection="1">
      <alignment horizontal="center" vertical="center"/>
    </xf>
    <xf numFmtId="49" fontId="22" fillId="0" borderId="23" xfId="0" applyNumberFormat="1" applyFont="1" applyBorder="1" applyAlignment="1" applyProtection="1">
      <alignment horizontal="left" vertical="center" wrapText="1"/>
    </xf>
    <xf numFmtId="0" fontId="22" fillId="0" borderId="23" xfId="0" applyFont="1" applyBorder="1" applyAlignment="1" applyProtection="1">
      <alignment horizontal="left" vertical="center" wrapText="1"/>
    </xf>
    <xf numFmtId="0" fontId="22" fillId="0" borderId="23" xfId="0" applyFont="1" applyBorder="1" applyAlignment="1" applyProtection="1">
      <alignment horizontal="center" vertical="center" wrapText="1"/>
    </xf>
    <xf numFmtId="167" fontId="22" fillId="0" borderId="23" xfId="0" applyNumberFormat="1" applyFont="1" applyBorder="1" applyAlignment="1" applyProtection="1">
      <alignment vertical="center"/>
    </xf>
    <xf numFmtId="4" fontId="22" fillId="2" borderId="23" xfId="0" applyNumberFormat="1" applyFont="1" applyFill="1" applyBorder="1" applyAlignment="1" applyProtection="1">
      <alignment vertical="center"/>
      <protection locked="0"/>
    </xf>
    <xf numFmtId="4" fontId="22" fillId="0" borderId="23" xfId="0" applyNumberFormat="1" applyFont="1" applyBorder="1" applyAlignment="1" applyProtection="1">
      <alignment vertical="center"/>
    </xf>
    <xf numFmtId="0" fontId="23" fillId="2" borderId="15"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6"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10" fillId="0" borderId="4"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4" xfId="0" applyFont="1" applyBorder="1" applyAlignment="1">
      <alignment vertical="center"/>
    </xf>
    <xf numFmtId="0" fontId="10" fillId="0" borderId="15" xfId="0" applyFont="1" applyBorder="1" applyAlignment="1" applyProtection="1">
      <alignment vertical="center"/>
    </xf>
    <xf numFmtId="0" fontId="10" fillId="0" borderId="0" xfId="0" applyFont="1" applyBorder="1" applyAlignment="1" applyProtection="1">
      <alignment vertical="center"/>
    </xf>
    <xf numFmtId="0" fontId="10" fillId="0" borderId="16" xfId="0" applyFont="1" applyBorder="1" applyAlignment="1" applyProtection="1">
      <alignment vertical="center"/>
    </xf>
    <xf numFmtId="0" fontId="10" fillId="0" borderId="0" xfId="0" applyFont="1" applyAlignment="1">
      <alignment horizontal="left" vertical="center"/>
    </xf>
    <xf numFmtId="0" fontId="11" fillId="0" borderId="4"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4" xfId="0" applyFont="1" applyBorder="1" applyAlignment="1">
      <alignment vertical="center"/>
    </xf>
    <xf numFmtId="0" fontId="11" fillId="0" borderId="15" xfId="0" applyFont="1" applyBorder="1" applyAlignment="1" applyProtection="1">
      <alignment vertical="center"/>
    </xf>
    <xf numFmtId="0" fontId="11" fillId="0" borderId="0" xfId="0" applyFont="1" applyBorder="1" applyAlignment="1" applyProtection="1">
      <alignment vertical="center"/>
    </xf>
    <xf numFmtId="0" fontId="11" fillId="0" borderId="16" xfId="0" applyFont="1" applyBorder="1" applyAlignment="1" applyProtection="1">
      <alignment vertical="center"/>
    </xf>
    <xf numFmtId="0" fontId="11" fillId="0" borderId="0" xfId="0" applyFont="1" applyAlignment="1">
      <alignment horizontal="left" vertical="center"/>
    </xf>
    <xf numFmtId="0" fontId="35"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6" fillId="0" borderId="23" xfId="0" applyFont="1" applyBorder="1" applyAlignment="1" applyProtection="1">
      <alignment horizontal="center" vertical="center"/>
    </xf>
    <xf numFmtId="49" fontId="36" fillId="0" borderId="23" xfId="0" applyNumberFormat="1" applyFont="1" applyBorder="1" applyAlignment="1" applyProtection="1">
      <alignment horizontal="left" vertical="center" wrapText="1"/>
    </xf>
    <xf numFmtId="0" fontId="36" fillId="0" borderId="23" xfId="0" applyFont="1" applyBorder="1" applyAlignment="1" applyProtection="1">
      <alignment horizontal="left" vertical="center" wrapText="1"/>
    </xf>
    <xf numFmtId="0" fontId="36" fillId="0" borderId="23" xfId="0" applyFont="1" applyBorder="1" applyAlignment="1" applyProtection="1">
      <alignment horizontal="center" vertical="center" wrapText="1"/>
    </xf>
    <xf numFmtId="167" fontId="36" fillId="0" borderId="23" xfId="0" applyNumberFormat="1" applyFont="1" applyBorder="1" applyAlignment="1" applyProtection="1">
      <alignment vertical="center"/>
    </xf>
    <xf numFmtId="4" fontId="36" fillId="2" borderId="23" xfId="0" applyNumberFormat="1" applyFont="1" applyFill="1" applyBorder="1" applyAlignment="1" applyProtection="1">
      <alignment vertical="center"/>
      <protection locked="0"/>
    </xf>
    <xf numFmtId="4" fontId="36" fillId="0" borderId="23" xfId="0" applyNumberFormat="1" applyFont="1" applyBorder="1" applyAlignment="1" applyProtection="1">
      <alignment vertical="center"/>
    </xf>
    <xf numFmtId="0" fontId="37" fillId="0" borderId="4" xfId="0" applyFont="1" applyBorder="1" applyAlignment="1">
      <alignment vertical="center"/>
    </xf>
    <xf numFmtId="0" fontId="36" fillId="2" borderId="15" xfId="0" applyFont="1" applyFill="1" applyBorder="1" applyAlignment="1" applyProtection="1">
      <alignment horizontal="left" vertical="center"/>
      <protection locked="0"/>
    </xf>
    <xf numFmtId="0" fontId="36" fillId="0" borderId="0" xfId="0" applyFont="1" applyBorder="1" applyAlignment="1" applyProtection="1">
      <alignment horizontal="center" vertical="center"/>
    </xf>
    <xf numFmtId="0" fontId="11" fillId="0" borderId="20" xfId="0" applyFont="1" applyBorder="1" applyAlignment="1" applyProtection="1">
      <alignment vertical="center"/>
    </xf>
    <xf numFmtId="0" fontId="11" fillId="0" borderId="21" xfId="0" applyFont="1" applyBorder="1" applyAlignment="1" applyProtection="1">
      <alignment vertical="center"/>
    </xf>
    <xf numFmtId="0" fontId="11" fillId="0" borderId="22" xfId="0" applyFont="1" applyBorder="1" applyAlignment="1" applyProtection="1">
      <alignment vertical="center"/>
    </xf>
    <xf numFmtId="0" fontId="0" fillId="0" borderId="0" xfId="0" applyAlignment="1">
      <alignment vertical="top"/>
    </xf>
    <xf numFmtId="0" fontId="38" fillId="0" borderId="24"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center" vertical="center" wrapText="1"/>
    </xf>
    <xf numFmtId="0" fontId="39" fillId="0" borderId="1"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27" xfId="0" applyFont="1" applyBorder="1" applyAlignment="1">
      <alignment vertical="center" wrapText="1"/>
    </xf>
    <xf numFmtId="0" fontId="40" fillId="0" borderId="29" xfId="0" applyFont="1" applyBorder="1" applyAlignment="1">
      <alignment horizontal="left" wrapText="1"/>
    </xf>
    <xf numFmtId="0" fontId="38" fillId="0" borderId="28" xfId="0" applyFont="1" applyBorder="1" applyAlignment="1">
      <alignment vertical="center"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27" xfId="0" applyFont="1" applyBorder="1" applyAlignment="1">
      <alignment vertical="center" wrapText="1"/>
    </xf>
    <xf numFmtId="0" fontId="41" fillId="0" borderId="1" xfId="0" applyFont="1" applyBorder="1" applyAlignment="1">
      <alignment vertical="center" wrapText="1"/>
    </xf>
    <xf numFmtId="0" fontId="41" fillId="0" borderId="1" xfId="0" applyFont="1" applyBorder="1" applyAlignment="1">
      <alignment horizontal="left" vertical="center"/>
    </xf>
    <xf numFmtId="0" fontId="41" fillId="0" borderId="1" xfId="0" applyFont="1" applyBorder="1" applyAlignment="1">
      <alignment vertical="center"/>
    </xf>
    <xf numFmtId="49" fontId="41" fillId="0" borderId="1" xfId="0" applyNumberFormat="1" applyFont="1" applyBorder="1" applyAlignment="1">
      <alignment horizontal="left" vertical="center" wrapText="1"/>
    </xf>
    <xf numFmtId="49" fontId="41" fillId="0" borderId="1" xfId="0" applyNumberFormat="1" applyFont="1" applyBorder="1" applyAlignment="1">
      <alignment vertical="center" wrapText="1"/>
    </xf>
    <xf numFmtId="0" fontId="38" fillId="0" borderId="30" xfId="0" applyFont="1" applyBorder="1" applyAlignment="1">
      <alignment vertical="center" wrapText="1"/>
    </xf>
    <xf numFmtId="0" fontId="43" fillId="0" borderId="29" xfId="0" applyFont="1" applyBorder="1" applyAlignment="1">
      <alignment vertical="center" wrapText="1"/>
    </xf>
    <xf numFmtId="0" fontId="38" fillId="0" borderId="31" xfId="0" applyFont="1" applyBorder="1" applyAlignment="1">
      <alignment vertical="center" wrapText="1"/>
    </xf>
    <xf numFmtId="0" fontId="38" fillId="0" borderId="1" xfId="0" applyFont="1" applyBorder="1" applyAlignment="1">
      <alignment vertical="top"/>
    </xf>
    <xf numFmtId="0" fontId="38" fillId="0" borderId="0" xfId="0" applyFont="1" applyAlignment="1">
      <alignment vertical="top"/>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26" xfId="0" applyFont="1" applyBorder="1" applyAlignment="1">
      <alignment horizontal="left" vertical="center"/>
    </xf>
    <xf numFmtId="0" fontId="38" fillId="0" borderId="27" xfId="0" applyFont="1" applyBorder="1" applyAlignment="1">
      <alignment horizontal="left" vertical="center"/>
    </xf>
    <xf numFmtId="0" fontId="39" fillId="0" borderId="1" xfId="0" applyFont="1" applyBorder="1" applyAlignment="1">
      <alignment horizontal="center" vertical="center"/>
    </xf>
    <xf numFmtId="0" fontId="38" fillId="0" borderId="28" xfId="0" applyFont="1" applyBorder="1" applyAlignment="1">
      <alignment horizontal="left" vertical="center"/>
    </xf>
    <xf numFmtId="0" fontId="40" fillId="0" borderId="1" xfId="0" applyFont="1" applyBorder="1" applyAlignment="1">
      <alignment horizontal="left" vertical="center"/>
    </xf>
    <xf numFmtId="0" fontId="44" fillId="0" borderId="0" xfId="0" applyFont="1" applyAlignment="1">
      <alignment horizontal="left" vertical="center"/>
    </xf>
    <xf numFmtId="0" fontId="40" fillId="0" borderId="29" xfId="0" applyFont="1" applyBorder="1" applyAlignment="1">
      <alignment horizontal="left" vertical="center"/>
    </xf>
    <xf numFmtId="0" fontId="40" fillId="0" borderId="29" xfId="0" applyFont="1" applyBorder="1" applyAlignment="1">
      <alignment horizontal="center" vertical="center"/>
    </xf>
    <xf numFmtId="0" fontId="44" fillId="0" borderId="29" xfId="0" applyFont="1" applyBorder="1" applyAlignment="1">
      <alignment horizontal="left" vertical="center"/>
    </xf>
    <xf numFmtId="0" fontId="45" fillId="0" borderId="1" xfId="0" applyFont="1" applyBorder="1" applyAlignment="1">
      <alignment horizontal="left" vertical="center"/>
    </xf>
    <xf numFmtId="0" fontId="42" fillId="0" borderId="0" xfId="0" applyFont="1" applyAlignment="1">
      <alignment horizontal="left" vertical="center"/>
    </xf>
    <xf numFmtId="0" fontId="46" fillId="0" borderId="1" xfId="0" applyFont="1" applyBorder="1" applyAlignment="1">
      <alignment horizontal="left" vertical="center"/>
    </xf>
    <xf numFmtId="0" fontId="41" fillId="0" borderId="1" xfId="0" applyFont="1" applyBorder="1" applyAlignment="1">
      <alignment horizontal="center" vertical="center"/>
    </xf>
    <xf numFmtId="0" fontId="41" fillId="0" borderId="0" xfId="0" applyFont="1" applyAlignment="1">
      <alignment horizontal="left" vertical="center"/>
    </xf>
    <xf numFmtId="0" fontId="42" fillId="0" borderId="27" xfId="0" applyFont="1" applyBorder="1" applyAlignment="1">
      <alignment horizontal="left" vertical="center"/>
    </xf>
    <xf numFmtId="0" fontId="41" fillId="0" borderId="1" xfId="0" applyFont="1" applyFill="1" applyBorder="1" applyAlignment="1">
      <alignment horizontal="left" vertical="center"/>
    </xf>
    <xf numFmtId="0" fontId="41" fillId="0" borderId="1" xfId="0" applyFont="1" applyFill="1" applyBorder="1" applyAlignment="1">
      <alignment horizontal="center" vertical="center"/>
    </xf>
    <xf numFmtId="0" fontId="38" fillId="0" borderId="30" xfId="0" applyFont="1" applyBorder="1" applyAlignment="1">
      <alignment horizontal="left" vertical="center"/>
    </xf>
    <xf numFmtId="0" fontId="43" fillId="0" borderId="29" xfId="0" applyFont="1" applyBorder="1" applyAlignment="1">
      <alignment horizontal="left" vertical="center"/>
    </xf>
    <xf numFmtId="0" fontId="38" fillId="0" borderId="31" xfId="0" applyFont="1" applyBorder="1" applyAlignment="1">
      <alignment horizontal="left" vertical="center"/>
    </xf>
    <xf numFmtId="0" fontId="38" fillId="0" borderId="1" xfId="0" applyFont="1" applyBorder="1" applyAlignment="1">
      <alignment horizontal="left" vertical="center"/>
    </xf>
    <xf numFmtId="0" fontId="43" fillId="0" borderId="1" xfId="0" applyFont="1" applyBorder="1" applyAlignment="1">
      <alignment horizontal="left" vertical="center"/>
    </xf>
    <xf numFmtId="0" fontId="44" fillId="0" borderId="1" xfId="0" applyFont="1" applyBorder="1" applyAlignment="1">
      <alignment horizontal="left" vertical="center"/>
    </xf>
    <xf numFmtId="0" fontId="42" fillId="0" borderId="29" xfId="0" applyFont="1" applyBorder="1" applyAlignment="1">
      <alignment horizontal="left" vertical="center"/>
    </xf>
    <xf numFmtId="0" fontId="38" fillId="0" borderId="1" xfId="0" applyFont="1" applyBorder="1" applyAlignment="1">
      <alignment horizontal="left" vertical="center" wrapText="1"/>
    </xf>
    <xf numFmtId="0" fontId="42" fillId="0" borderId="1" xfId="0" applyFont="1" applyBorder="1" applyAlignment="1">
      <alignment horizontal="left" vertical="center" wrapText="1"/>
    </xf>
    <xf numFmtId="0" fontId="42" fillId="0" borderId="1" xfId="0" applyFont="1" applyBorder="1" applyAlignment="1">
      <alignment horizontal="center" vertical="center" wrapText="1"/>
    </xf>
    <xf numFmtId="0" fontId="38" fillId="0" borderId="24" xfId="0" applyFont="1" applyBorder="1" applyAlignment="1">
      <alignment horizontal="left" vertical="center" wrapText="1"/>
    </xf>
    <xf numFmtId="0" fontId="38" fillId="0" borderId="25" xfId="0" applyFont="1" applyBorder="1" applyAlignment="1">
      <alignment horizontal="left" vertical="center" wrapText="1"/>
    </xf>
    <xf numFmtId="0" fontId="38" fillId="0" borderId="26" xfId="0" applyFont="1" applyBorder="1" applyAlignment="1">
      <alignment horizontal="left" vertical="center" wrapText="1"/>
    </xf>
    <xf numFmtId="0" fontId="38" fillId="0" borderId="27" xfId="0" applyFont="1" applyBorder="1" applyAlignment="1">
      <alignment horizontal="left" vertical="center" wrapText="1"/>
    </xf>
    <xf numFmtId="0" fontId="38"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28" xfId="0" applyFont="1" applyBorder="1" applyAlignment="1">
      <alignment horizontal="left" vertical="center" wrapText="1"/>
    </xf>
    <xf numFmtId="0" fontId="42" fillId="0" borderId="27" xfId="0" applyFont="1" applyBorder="1" applyAlignment="1">
      <alignment horizontal="left" vertical="center" wrapText="1"/>
    </xf>
    <xf numFmtId="0" fontId="42" fillId="0" borderId="1" xfId="0" applyFont="1" applyBorder="1" applyAlignment="1">
      <alignment horizontal="left" vertical="center"/>
    </xf>
    <xf numFmtId="0" fontId="42" fillId="0" borderId="28" xfId="0" applyFont="1" applyBorder="1" applyAlignment="1">
      <alignment horizontal="left" vertical="center" wrapText="1"/>
    </xf>
    <xf numFmtId="0" fontId="42" fillId="0" borderId="28" xfId="0" applyFont="1" applyBorder="1" applyAlignment="1">
      <alignment horizontal="left" vertical="center"/>
    </xf>
    <xf numFmtId="0" fontId="42" fillId="0" borderId="30" xfId="0" applyFont="1" applyBorder="1" applyAlignment="1">
      <alignment horizontal="left" vertical="center" wrapText="1"/>
    </xf>
    <xf numFmtId="0" fontId="42" fillId="0" borderId="29" xfId="0" applyFont="1" applyBorder="1" applyAlignment="1">
      <alignment horizontal="left" vertical="center" wrapText="1"/>
    </xf>
    <xf numFmtId="0" fontId="42" fillId="0" borderId="31" xfId="0" applyFont="1" applyBorder="1" applyAlignment="1">
      <alignment horizontal="left" vertical="center" wrapText="1"/>
    </xf>
    <xf numFmtId="0" fontId="41" fillId="0" borderId="1" xfId="0" applyFont="1" applyBorder="1" applyAlignment="1">
      <alignment horizontal="left" vertical="top"/>
    </xf>
    <xf numFmtId="0" fontId="41" fillId="0" borderId="1" xfId="0" applyFont="1" applyBorder="1" applyAlignment="1">
      <alignment horizontal="center" vertical="top"/>
    </xf>
    <xf numFmtId="0" fontId="42" fillId="0" borderId="30" xfId="0" applyFont="1" applyBorder="1" applyAlignment="1">
      <alignment horizontal="left" vertical="center"/>
    </xf>
    <xf numFmtId="0" fontId="42" fillId="0" borderId="31" xfId="0" applyFont="1" applyBorder="1" applyAlignment="1">
      <alignment horizontal="left" vertical="center"/>
    </xf>
    <xf numFmtId="0" fontId="42" fillId="0" borderId="1" xfId="0" applyFont="1" applyBorder="1" applyAlignment="1">
      <alignment horizontal="center" vertical="center"/>
    </xf>
    <xf numFmtId="0" fontId="44" fillId="0" borderId="0" xfId="0" applyFont="1" applyAlignment="1">
      <alignment vertical="center"/>
    </xf>
    <xf numFmtId="0" fontId="40" fillId="0" borderId="1" xfId="0" applyFont="1" applyBorder="1" applyAlignment="1">
      <alignment vertical="center"/>
    </xf>
    <xf numFmtId="0" fontId="44" fillId="0" borderId="29" xfId="0" applyFont="1" applyBorder="1" applyAlignment="1">
      <alignment vertical="center"/>
    </xf>
    <xf numFmtId="0" fontId="40" fillId="0" borderId="29" xfId="0" applyFont="1" applyBorder="1" applyAlignment="1">
      <alignment vertical="center"/>
    </xf>
    <xf numFmtId="0" fontId="41" fillId="0" borderId="1" xfId="0" applyFont="1" applyBorder="1" applyAlignment="1">
      <alignment vertical="top"/>
    </xf>
    <xf numFmtId="49" fontId="41" fillId="0" borderId="1" xfId="0" applyNumberFormat="1" applyFont="1" applyBorder="1" applyAlignment="1">
      <alignment horizontal="left" vertical="center"/>
    </xf>
    <xf numFmtId="0" fontId="0" fillId="0" borderId="29" xfId="0" applyBorder="1" applyAlignment="1">
      <alignment vertical="top"/>
    </xf>
    <xf numFmtId="0" fontId="40" fillId="0" borderId="29" xfId="0" applyFont="1" applyBorder="1" applyAlignment="1">
      <alignment horizontal="left"/>
    </xf>
    <xf numFmtId="0" fontId="44" fillId="0" borderId="29" xfId="0" applyFont="1" applyBorder="1" applyAlignment="1"/>
    <xf numFmtId="0" fontId="38" fillId="0" borderId="27" xfId="0" applyFont="1" applyBorder="1" applyAlignment="1">
      <alignment vertical="top"/>
    </xf>
    <xf numFmtId="0" fontId="38" fillId="0" borderId="28" xfId="0" applyFont="1" applyBorder="1" applyAlignment="1">
      <alignment vertical="top"/>
    </xf>
    <xf numFmtId="0" fontId="38" fillId="0" borderId="30" xfId="0" applyFont="1" applyBorder="1" applyAlignment="1">
      <alignment vertical="top"/>
    </xf>
    <xf numFmtId="0" fontId="38" fillId="0" borderId="29" xfId="0" applyFont="1" applyBorder="1" applyAlignment="1">
      <alignment vertical="top"/>
    </xf>
    <xf numFmtId="0" fontId="38"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19</v>
      </c>
      <c r="AO7" s="23"/>
      <c r="AP7" s="23"/>
      <c r="AQ7" s="23"/>
      <c r="AR7" s="21"/>
      <c r="BE7" s="32"/>
      <c r="BS7" s="18" t="s">
        <v>6</v>
      </c>
    </row>
    <row r="8" s="1" customFormat="1" ht="12" customHeight="1">
      <c r="B8" s="22"/>
      <c r="C8" s="23"/>
      <c r="D8" s="33" t="s">
        <v>21</v>
      </c>
      <c r="E8" s="23"/>
      <c r="F8" s="23"/>
      <c r="G8" s="23"/>
      <c r="H8" s="23"/>
      <c r="I8" s="23"/>
      <c r="J8" s="23"/>
      <c r="K8" s="28" t="s">
        <v>22</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23</v>
      </c>
      <c r="AL8" s="23"/>
      <c r="AM8" s="23"/>
      <c r="AN8" s="34" t="s">
        <v>24</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26</v>
      </c>
      <c r="AL10" s="23"/>
      <c r="AM10" s="23"/>
      <c r="AN10" s="28" t="s">
        <v>19</v>
      </c>
      <c r="AO10" s="23"/>
      <c r="AP10" s="23"/>
      <c r="AQ10" s="23"/>
      <c r="AR10" s="21"/>
      <c r="BE10" s="32"/>
      <c r="BS10" s="18" t="s">
        <v>6</v>
      </c>
    </row>
    <row r="11" s="1" customFormat="1" ht="18.48" customHeight="1">
      <c r="B11" s="22"/>
      <c r="C11" s="23"/>
      <c r="D11" s="23"/>
      <c r="E11" s="28" t="s">
        <v>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28</v>
      </c>
      <c r="AL11" s="23"/>
      <c r="AM11" s="23"/>
      <c r="AN11" s="28" t="s">
        <v>19</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29</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26</v>
      </c>
      <c r="AL13" s="23"/>
      <c r="AM13" s="23"/>
      <c r="AN13" s="35" t="s">
        <v>30</v>
      </c>
      <c r="AO13" s="23"/>
      <c r="AP13" s="23"/>
      <c r="AQ13" s="23"/>
      <c r="AR13" s="21"/>
      <c r="BE13" s="32"/>
      <c r="BS13" s="18" t="s">
        <v>6</v>
      </c>
    </row>
    <row r="14">
      <c r="B14" s="22"/>
      <c r="C14" s="23"/>
      <c r="D14" s="23"/>
      <c r="E14" s="35" t="s">
        <v>30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28</v>
      </c>
      <c r="AL14" s="23"/>
      <c r="AM14" s="23"/>
      <c r="AN14" s="35" t="s">
        <v>30</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31</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26</v>
      </c>
      <c r="AL16" s="23"/>
      <c r="AM16" s="23"/>
      <c r="AN16" s="28" t="s">
        <v>19</v>
      </c>
      <c r="AO16" s="23"/>
      <c r="AP16" s="23"/>
      <c r="AQ16" s="23"/>
      <c r="AR16" s="21"/>
      <c r="BE16" s="32"/>
      <c r="BS16" s="18" t="s">
        <v>4</v>
      </c>
    </row>
    <row r="17" s="1" customFormat="1" ht="18.48" customHeight="1">
      <c r="B17" s="22"/>
      <c r="C17" s="23"/>
      <c r="D17" s="23"/>
      <c r="E17" s="28" t="s">
        <v>32</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28</v>
      </c>
      <c r="AL17" s="23"/>
      <c r="AM17" s="23"/>
      <c r="AN17" s="28" t="s">
        <v>19</v>
      </c>
      <c r="AO17" s="23"/>
      <c r="AP17" s="23"/>
      <c r="AQ17" s="23"/>
      <c r="AR17" s="21"/>
      <c r="BE17" s="32"/>
      <c r="BS17" s="18" t="s">
        <v>33</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26</v>
      </c>
      <c r="AL19" s="23"/>
      <c r="AM19" s="23"/>
      <c r="AN19" s="28" t="s">
        <v>19</v>
      </c>
      <c r="AO19" s="23"/>
      <c r="AP19" s="23"/>
      <c r="AQ19" s="23"/>
      <c r="AR19" s="21"/>
      <c r="BE19" s="32"/>
      <c r="BS19" s="18" t="s">
        <v>6</v>
      </c>
    </row>
    <row r="20" s="1" customFormat="1" ht="18.48" customHeight="1">
      <c r="B20" s="22"/>
      <c r="C20" s="23"/>
      <c r="D20" s="23"/>
      <c r="E20" s="28" t="s">
        <v>35</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28</v>
      </c>
      <c r="AL20" s="23"/>
      <c r="AM20" s="23"/>
      <c r="AN20" s="28" t="s">
        <v>19</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36</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47.25" customHeight="1">
      <c r="B23" s="22"/>
      <c r="C23" s="23"/>
      <c r="D23" s="23"/>
      <c r="E23" s="37" t="s">
        <v>37</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38</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39</v>
      </c>
      <c r="M28" s="46"/>
      <c r="N28" s="46"/>
      <c r="O28" s="46"/>
      <c r="P28" s="46"/>
      <c r="Q28" s="41"/>
      <c r="R28" s="41"/>
      <c r="S28" s="41"/>
      <c r="T28" s="41"/>
      <c r="U28" s="41"/>
      <c r="V28" s="41"/>
      <c r="W28" s="46" t="s">
        <v>40</v>
      </c>
      <c r="X28" s="46"/>
      <c r="Y28" s="46"/>
      <c r="Z28" s="46"/>
      <c r="AA28" s="46"/>
      <c r="AB28" s="46"/>
      <c r="AC28" s="46"/>
      <c r="AD28" s="46"/>
      <c r="AE28" s="46"/>
      <c r="AF28" s="41"/>
      <c r="AG28" s="41"/>
      <c r="AH28" s="41"/>
      <c r="AI28" s="41"/>
      <c r="AJ28" s="41"/>
      <c r="AK28" s="46" t="s">
        <v>41</v>
      </c>
      <c r="AL28" s="46"/>
      <c r="AM28" s="46"/>
      <c r="AN28" s="46"/>
      <c r="AO28" s="46"/>
      <c r="AP28" s="41"/>
      <c r="AQ28" s="41"/>
      <c r="AR28" s="45"/>
      <c r="BE28" s="32"/>
    </row>
    <row r="29" s="3" customFormat="1" ht="14.4" customHeight="1">
      <c r="A29" s="3"/>
      <c r="B29" s="47"/>
      <c r="C29" s="48"/>
      <c r="D29" s="33" t="s">
        <v>42</v>
      </c>
      <c r="E29" s="48"/>
      <c r="F29" s="33" t="s">
        <v>43</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3" t="s">
        <v>44</v>
      </c>
      <c r="G30" s="48"/>
      <c r="H30" s="48"/>
      <c r="I30" s="48"/>
      <c r="J30" s="48"/>
      <c r="K30" s="48"/>
      <c r="L30" s="49">
        <v>0.14999999999999999</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3" t="s">
        <v>45</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46</v>
      </c>
      <c r="G32" s="48"/>
      <c r="H32" s="48"/>
      <c r="I32" s="48"/>
      <c r="J32" s="48"/>
      <c r="K32" s="48"/>
      <c r="L32" s="49">
        <v>0.14999999999999999</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47</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48</v>
      </c>
      <c r="E35" s="55"/>
      <c r="F35" s="55"/>
      <c r="G35" s="55"/>
      <c r="H35" s="55"/>
      <c r="I35" s="55"/>
      <c r="J35" s="55"/>
      <c r="K35" s="55"/>
      <c r="L35" s="55"/>
      <c r="M35" s="55"/>
      <c r="N35" s="55"/>
      <c r="O35" s="55"/>
      <c r="P35" s="55"/>
      <c r="Q35" s="55"/>
      <c r="R35" s="55"/>
      <c r="S35" s="55"/>
      <c r="T35" s="56" t="s">
        <v>49</v>
      </c>
      <c r="U35" s="55"/>
      <c r="V35" s="55"/>
      <c r="W35" s="55"/>
      <c r="X35" s="57" t="s">
        <v>50</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4" t="s">
        <v>51</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3" t="s">
        <v>13</v>
      </c>
      <c r="D44" s="65"/>
      <c r="E44" s="65"/>
      <c r="F44" s="65"/>
      <c r="G44" s="65"/>
      <c r="H44" s="65"/>
      <c r="I44" s="65"/>
      <c r="J44" s="65"/>
      <c r="K44" s="65"/>
      <c r="L44" s="65" t="str">
        <f>K5</f>
        <v>kol15a</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 xml:space="preserve"> Stavební úpravy objektu na parc.č. 3304/11</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3" t="s">
        <v>21</v>
      </c>
      <c r="D47" s="41"/>
      <c r="E47" s="41"/>
      <c r="F47" s="41"/>
      <c r="G47" s="41"/>
      <c r="H47" s="41"/>
      <c r="I47" s="41"/>
      <c r="J47" s="41"/>
      <c r="K47" s="41"/>
      <c r="L47" s="72" t="str">
        <f>IF(K8="","",K8)</f>
        <v>Ostrava</v>
      </c>
      <c r="M47" s="41"/>
      <c r="N47" s="41"/>
      <c r="O47" s="41"/>
      <c r="P47" s="41"/>
      <c r="Q47" s="41"/>
      <c r="R47" s="41"/>
      <c r="S47" s="41"/>
      <c r="T47" s="41"/>
      <c r="U47" s="41"/>
      <c r="V47" s="41"/>
      <c r="W47" s="41"/>
      <c r="X47" s="41"/>
      <c r="Y47" s="41"/>
      <c r="Z47" s="41"/>
      <c r="AA47" s="41"/>
      <c r="AB47" s="41"/>
      <c r="AC47" s="41"/>
      <c r="AD47" s="41"/>
      <c r="AE47" s="41"/>
      <c r="AF47" s="41"/>
      <c r="AG47" s="41"/>
      <c r="AH47" s="41"/>
      <c r="AI47" s="33" t="s">
        <v>23</v>
      </c>
      <c r="AJ47" s="41"/>
      <c r="AK47" s="41"/>
      <c r="AL47" s="41"/>
      <c r="AM47" s="73" t="str">
        <f>IF(AN8= "","",AN8)</f>
        <v>23. 6. 2020</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40.05" customHeight="1">
      <c r="A49" s="39"/>
      <c r="B49" s="40"/>
      <c r="C49" s="33" t="s">
        <v>25</v>
      </c>
      <c r="D49" s="41"/>
      <c r="E49" s="41"/>
      <c r="F49" s="41"/>
      <c r="G49" s="41"/>
      <c r="H49" s="41"/>
      <c r="I49" s="41"/>
      <c r="J49" s="41"/>
      <c r="K49" s="41"/>
      <c r="L49" s="65" t="str">
        <f>IF(E11= "","",E11)</f>
        <v xml:space="preserve"> Dopravní podnik Ostrava a.s.,Poděbradova 494/2, </v>
      </c>
      <c r="M49" s="41"/>
      <c r="N49" s="41"/>
      <c r="O49" s="41"/>
      <c r="P49" s="41"/>
      <c r="Q49" s="41"/>
      <c r="R49" s="41"/>
      <c r="S49" s="41"/>
      <c r="T49" s="41"/>
      <c r="U49" s="41"/>
      <c r="V49" s="41"/>
      <c r="W49" s="41"/>
      <c r="X49" s="41"/>
      <c r="Y49" s="41"/>
      <c r="Z49" s="41"/>
      <c r="AA49" s="41"/>
      <c r="AB49" s="41"/>
      <c r="AC49" s="41"/>
      <c r="AD49" s="41"/>
      <c r="AE49" s="41"/>
      <c r="AF49" s="41"/>
      <c r="AG49" s="41"/>
      <c r="AH49" s="41"/>
      <c r="AI49" s="33" t="s">
        <v>31</v>
      </c>
      <c r="AJ49" s="41"/>
      <c r="AK49" s="41"/>
      <c r="AL49" s="41"/>
      <c r="AM49" s="74" t="str">
        <f>IF(E17="","",E17)</f>
        <v>Ing. Jiří Kolář_TZB PROJEKT, Anenská 121, Bohumín</v>
      </c>
      <c r="AN49" s="65"/>
      <c r="AO49" s="65"/>
      <c r="AP49" s="65"/>
      <c r="AQ49" s="41"/>
      <c r="AR49" s="45"/>
      <c r="AS49" s="75" t="s">
        <v>52</v>
      </c>
      <c r="AT49" s="76"/>
      <c r="AU49" s="77"/>
      <c r="AV49" s="77"/>
      <c r="AW49" s="77"/>
      <c r="AX49" s="77"/>
      <c r="AY49" s="77"/>
      <c r="AZ49" s="77"/>
      <c r="BA49" s="77"/>
      <c r="BB49" s="77"/>
      <c r="BC49" s="77"/>
      <c r="BD49" s="78"/>
      <c r="BE49" s="39"/>
    </row>
    <row r="50" s="2" customFormat="1" ht="15.15" customHeight="1">
      <c r="A50" s="39"/>
      <c r="B50" s="40"/>
      <c r="C50" s="33" t="s">
        <v>29</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3" t="s">
        <v>34</v>
      </c>
      <c r="AJ50" s="41"/>
      <c r="AK50" s="41"/>
      <c r="AL50" s="41"/>
      <c r="AM50" s="74" t="str">
        <f>IF(E20="","",E20)</f>
        <v>Beránek</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53</v>
      </c>
      <c r="D52" s="88"/>
      <c r="E52" s="88"/>
      <c r="F52" s="88"/>
      <c r="G52" s="88"/>
      <c r="H52" s="89"/>
      <c r="I52" s="90" t="s">
        <v>54</v>
      </c>
      <c r="J52" s="88"/>
      <c r="K52" s="88"/>
      <c r="L52" s="88"/>
      <c r="M52" s="88"/>
      <c r="N52" s="88"/>
      <c r="O52" s="88"/>
      <c r="P52" s="88"/>
      <c r="Q52" s="88"/>
      <c r="R52" s="88"/>
      <c r="S52" s="88"/>
      <c r="T52" s="88"/>
      <c r="U52" s="88"/>
      <c r="V52" s="88"/>
      <c r="W52" s="88"/>
      <c r="X52" s="88"/>
      <c r="Y52" s="88"/>
      <c r="Z52" s="88"/>
      <c r="AA52" s="88"/>
      <c r="AB52" s="88"/>
      <c r="AC52" s="88"/>
      <c r="AD52" s="88"/>
      <c r="AE52" s="88"/>
      <c r="AF52" s="88"/>
      <c r="AG52" s="91" t="s">
        <v>55</v>
      </c>
      <c r="AH52" s="88"/>
      <c r="AI52" s="88"/>
      <c r="AJ52" s="88"/>
      <c r="AK52" s="88"/>
      <c r="AL52" s="88"/>
      <c r="AM52" s="88"/>
      <c r="AN52" s="90" t="s">
        <v>56</v>
      </c>
      <c r="AO52" s="88"/>
      <c r="AP52" s="88"/>
      <c r="AQ52" s="92" t="s">
        <v>57</v>
      </c>
      <c r="AR52" s="45"/>
      <c r="AS52" s="93" t="s">
        <v>58</v>
      </c>
      <c r="AT52" s="94" t="s">
        <v>59</v>
      </c>
      <c r="AU52" s="94" t="s">
        <v>60</v>
      </c>
      <c r="AV52" s="94" t="s">
        <v>61</v>
      </c>
      <c r="AW52" s="94" t="s">
        <v>62</v>
      </c>
      <c r="AX52" s="94" t="s">
        <v>63</v>
      </c>
      <c r="AY52" s="94" t="s">
        <v>64</v>
      </c>
      <c r="AZ52" s="94" t="s">
        <v>65</v>
      </c>
      <c r="BA52" s="94" t="s">
        <v>66</v>
      </c>
      <c r="BB52" s="94" t="s">
        <v>67</v>
      </c>
      <c r="BC52" s="94" t="s">
        <v>68</v>
      </c>
      <c r="BD52" s="95" t="s">
        <v>69</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70</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ROUND(SUM(AG55:AG56),2)</f>
        <v>0</v>
      </c>
      <c r="AH54" s="102"/>
      <c r="AI54" s="102"/>
      <c r="AJ54" s="102"/>
      <c r="AK54" s="102"/>
      <c r="AL54" s="102"/>
      <c r="AM54" s="102"/>
      <c r="AN54" s="103">
        <f>SUM(AG54,AT54)</f>
        <v>0</v>
      </c>
      <c r="AO54" s="103"/>
      <c r="AP54" s="103"/>
      <c r="AQ54" s="104" t="s">
        <v>19</v>
      </c>
      <c r="AR54" s="105"/>
      <c r="AS54" s="106">
        <f>ROUND(SUM(AS55:AS56),2)</f>
        <v>0</v>
      </c>
      <c r="AT54" s="107">
        <f>ROUND(SUM(AV54:AW54),2)</f>
        <v>0</v>
      </c>
      <c r="AU54" s="108">
        <f>ROUND(SUM(AU55:AU56),5)</f>
        <v>0</v>
      </c>
      <c r="AV54" s="107">
        <f>ROUND(AZ54*L29,2)</f>
        <v>0</v>
      </c>
      <c r="AW54" s="107">
        <f>ROUND(BA54*L30,2)</f>
        <v>0</v>
      </c>
      <c r="AX54" s="107">
        <f>ROUND(BB54*L29,2)</f>
        <v>0</v>
      </c>
      <c r="AY54" s="107">
        <f>ROUND(BC54*L30,2)</f>
        <v>0</v>
      </c>
      <c r="AZ54" s="107">
        <f>ROUND(SUM(AZ55:AZ56),2)</f>
        <v>0</v>
      </c>
      <c r="BA54" s="107">
        <f>ROUND(SUM(BA55:BA56),2)</f>
        <v>0</v>
      </c>
      <c r="BB54" s="107">
        <f>ROUND(SUM(BB55:BB56),2)</f>
        <v>0</v>
      </c>
      <c r="BC54" s="107">
        <f>ROUND(SUM(BC55:BC56),2)</f>
        <v>0</v>
      </c>
      <c r="BD54" s="109">
        <f>ROUND(SUM(BD55:BD56),2)</f>
        <v>0</v>
      </c>
      <c r="BE54" s="6"/>
      <c r="BS54" s="110" t="s">
        <v>71</v>
      </c>
      <c r="BT54" s="110" t="s">
        <v>72</v>
      </c>
      <c r="BU54" s="111" t="s">
        <v>73</v>
      </c>
      <c r="BV54" s="110" t="s">
        <v>74</v>
      </c>
      <c r="BW54" s="110" t="s">
        <v>5</v>
      </c>
      <c r="BX54" s="110" t="s">
        <v>75</v>
      </c>
      <c r="CL54" s="110" t="s">
        <v>19</v>
      </c>
    </row>
    <row r="55" s="7" customFormat="1" ht="16.5" customHeight="1">
      <c r="A55" s="112" t="s">
        <v>76</v>
      </c>
      <c r="B55" s="113"/>
      <c r="C55" s="114"/>
      <c r="D55" s="115" t="s">
        <v>77</v>
      </c>
      <c r="E55" s="115"/>
      <c r="F55" s="115"/>
      <c r="G55" s="115"/>
      <c r="H55" s="115"/>
      <c r="I55" s="116"/>
      <c r="J55" s="115" t="s">
        <v>78</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'b - Klimatizace'!J30</f>
        <v>0</v>
      </c>
      <c r="AH55" s="116"/>
      <c r="AI55" s="116"/>
      <c r="AJ55" s="116"/>
      <c r="AK55" s="116"/>
      <c r="AL55" s="116"/>
      <c r="AM55" s="116"/>
      <c r="AN55" s="117">
        <f>SUM(AG55,AT55)</f>
        <v>0</v>
      </c>
      <c r="AO55" s="116"/>
      <c r="AP55" s="116"/>
      <c r="AQ55" s="118" t="s">
        <v>79</v>
      </c>
      <c r="AR55" s="119"/>
      <c r="AS55" s="120">
        <v>0</v>
      </c>
      <c r="AT55" s="121">
        <f>ROUND(SUM(AV55:AW55),2)</f>
        <v>0</v>
      </c>
      <c r="AU55" s="122">
        <f>'b - Klimatizace'!P89</f>
        <v>0</v>
      </c>
      <c r="AV55" s="121">
        <f>'b - Klimatizace'!J33</f>
        <v>0</v>
      </c>
      <c r="AW55" s="121">
        <f>'b - Klimatizace'!J34</f>
        <v>0</v>
      </c>
      <c r="AX55" s="121">
        <f>'b - Klimatizace'!J35</f>
        <v>0</v>
      </c>
      <c r="AY55" s="121">
        <f>'b - Klimatizace'!J36</f>
        <v>0</v>
      </c>
      <c r="AZ55" s="121">
        <f>'b - Klimatizace'!F33</f>
        <v>0</v>
      </c>
      <c r="BA55" s="121">
        <f>'b - Klimatizace'!F34</f>
        <v>0</v>
      </c>
      <c r="BB55" s="121">
        <f>'b - Klimatizace'!F35</f>
        <v>0</v>
      </c>
      <c r="BC55" s="121">
        <f>'b - Klimatizace'!F36</f>
        <v>0</v>
      </c>
      <c r="BD55" s="123">
        <f>'b - Klimatizace'!F37</f>
        <v>0</v>
      </c>
      <c r="BE55" s="7"/>
      <c r="BT55" s="124" t="s">
        <v>80</v>
      </c>
      <c r="BV55" s="124" t="s">
        <v>74</v>
      </c>
      <c r="BW55" s="124" t="s">
        <v>81</v>
      </c>
      <c r="BX55" s="124" t="s">
        <v>5</v>
      </c>
      <c r="CL55" s="124" t="s">
        <v>19</v>
      </c>
      <c r="CM55" s="124" t="s">
        <v>82</v>
      </c>
    </row>
    <row r="56" s="7" customFormat="1" ht="16.5" customHeight="1">
      <c r="A56" s="112" t="s">
        <v>76</v>
      </c>
      <c r="B56" s="113"/>
      <c r="C56" s="114"/>
      <c r="D56" s="115" t="s">
        <v>83</v>
      </c>
      <c r="E56" s="115"/>
      <c r="F56" s="115"/>
      <c r="G56" s="115"/>
      <c r="H56" s="115"/>
      <c r="I56" s="116"/>
      <c r="J56" s="115" t="s">
        <v>84</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'c - Zdravotechnika'!J30</f>
        <v>0</v>
      </c>
      <c r="AH56" s="116"/>
      <c r="AI56" s="116"/>
      <c r="AJ56" s="116"/>
      <c r="AK56" s="116"/>
      <c r="AL56" s="116"/>
      <c r="AM56" s="116"/>
      <c r="AN56" s="117">
        <f>SUM(AG56,AT56)</f>
        <v>0</v>
      </c>
      <c r="AO56" s="116"/>
      <c r="AP56" s="116"/>
      <c r="AQ56" s="118" t="s">
        <v>79</v>
      </c>
      <c r="AR56" s="119"/>
      <c r="AS56" s="125">
        <v>0</v>
      </c>
      <c r="AT56" s="126">
        <f>ROUND(SUM(AV56:AW56),2)</f>
        <v>0</v>
      </c>
      <c r="AU56" s="127">
        <f>'c - Zdravotechnika'!P93</f>
        <v>0</v>
      </c>
      <c r="AV56" s="126">
        <f>'c - Zdravotechnika'!J33</f>
        <v>0</v>
      </c>
      <c r="AW56" s="126">
        <f>'c - Zdravotechnika'!J34</f>
        <v>0</v>
      </c>
      <c r="AX56" s="126">
        <f>'c - Zdravotechnika'!J35</f>
        <v>0</v>
      </c>
      <c r="AY56" s="126">
        <f>'c - Zdravotechnika'!J36</f>
        <v>0</v>
      </c>
      <c r="AZ56" s="126">
        <f>'c - Zdravotechnika'!F33</f>
        <v>0</v>
      </c>
      <c r="BA56" s="126">
        <f>'c - Zdravotechnika'!F34</f>
        <v>0</v>
      </c>
      <c r="BB56" s="126">
        <f>'c - Zdravotechnika'!F35</f>
        <v>0</v>
      </c>
      <c r="BC56" s="126">
        <f>'c - Zdravotechnika'!F36</f>
        <v>0</v>
      </c>
      <c r="BD56" s="128">
        <f>'c - Zdravotechnika'!F37</f>
        <v>0</v>
      </c>
      <c r="BE56" s="7"/>
      <c r="BT56" s="124" t="s">
        <v>80</v>
      </c>
      <c r="BV56" s="124" t="s">
        <v>74</v>
      </c>
      <c r="BW56" s="124" t="s">
        <v>85</v>
      </c>
      <c r="BX56" s="124" t="s">
        <v>5</v>
      </c>
      <c r="CL56" s="124" t="s">
        <v>19</v>
      </c>
      <c r="CM56" s="124" t="s">
        <v>82</v>
      </c>
    </row>
    <row r="57" s="2" customFormat="1" ht="30" customHeight="1">
      <c r="A57" s="39"/>
      <c r="B57" s="40"/>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5"/>
      <c r="AS57" s="39"/>
      <c r="AT57" s="39"/>
      <c r="AU57" s="39"/>
      <c r="AV57" s="39"/>
      <c r="AW57" s="39"/>
      <c r="AX57" s="39"/>
      <c r="AY57" s="39"/>
      <c r="AZ57" s="39"/>
      <c r="BA57" s="39"/>
      <c r="BB57" s="39"/>
      <c r="BC57" s="39"/>
      <c r="BD57" s="39"/>
      <c r="BE57" s="39"/>
    </row>
    <row r="58" s="2" customFormat="1" ht="6.96" customHeight="1">
      <c r="A58" s="39"/>
      <c r="B58" s="60"/>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45"/>
      <c r="AS58" s="39"/>
      <c r="AT58" s="39"/>
      <c r="AU58" s="39"/>
      <c r="AV58" s="39"/>
      <c r="AW58" s="39"/>
      <c r="AX58" s="39"/>
      <c r="AY58" s="39"/>
      <c r="AZ58" s="39"/>
      <c r="BA58" s="39"/>
      <c r="BB58" s="39"/>
      <c r="BC58" s="39"/>
      <c r="BD58" s="39"/>
      <c r="BE58" s="39"/>
    </row>
  </sheetData>
  <sheetProtection sheet="1" formatColumns="0" formatRows="0" objects="1" scenarios="1" spinCount="100000" saltValue="qt4CfByZGHMvs1vT1l6Z+maHKTNv+sqKQBGfCfuJTDfrZL4fai2SlY1qdDj2zjC/H+RHu0Ug+qk5ow8kdxxWxA==" hashValue="/Bsi2fXfz13Q2UNTCHUZdmhNnmhnhTWMret6L/M1x570RdXw8WMe08wpHEgIOCHHskX2D2iaRI94fuDUEMQM5Q==" algorithmName="SHA-512" password="CC35"/>
  <mergeCells count="46">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N56:AP56"/>
    <mergeCell ref="AG56:AM56"/>
    <mergeCell ref="D56:H56"/>
    <mergeCell ref="J56:AF56"/>
    <mergeCell ref="AG54:AM54"/>
    <mergeCell ref="AN54:AP54"/>
    <mergeCell ref="AR2:BE2"/>
  </mergeCells>
  <hyperlinks>
    <hyperlink ref="A55" location="'b - Klimatizace'!C2" display="/"/>
    <hyperlink ref="A56" location="'c - Zdravotechnika'!C2" display="/"/>
  </hyperlinks>
  <pageMargins left="0.39375" right="0.39375" top="0.39375" bottom="0.39375" header="0" footer="0"/>
  <pageSetup paperSize="9" orientation="landscape"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81</v>
      </c>
    </row>
    <row r="3" s="1" customFormat="1" ht="6.96" customHeight="1">
      <c r="B3" s="129"/>
      <c r="C3" s="130"/>
      <c r="D3" s="130"/>
      <c r="E3" s="130"/>
      <c r="F3" s="130"/>
      <c r="G3" s="130"/>
      <c r="H3" s="130"/>
      <c r="I3" s="130"/>
      <c r="J3" s="130"/>
      <c r="K3" s="130"/>
      <c r="L3" s="21"/>
      <c r="AT3" s="18" t="s">
        <v>82</v>
      </c>
    </row>
    <row r="4" s="1" customFormat="1" ht="24.96" customHeight="1">
      <c r="B4" s="21"/>
      <c r="D4" s="131" t="s">
        <v>86</v>
      </c>
      <c r="L4" s="21"/>
      <c r="M4" s="132" t="s">
        <v>10</v>
      </c>
      <c r="AT4" s="18" t="s">
        <v>4</v>
      </c>
    </row>
    <row r="5" s="1" customFormat="1" ht="6.96" customHeight="1">
      <c r="B5" s="21"/>
      <c r="L5" s="21"/>
    </row>
    <row r="6" s="1" customFormat="1" ht="12" customHeight="1">
      <c r="B6" s="21"/>
      <c r="D6" s="133" t="s">
        <v>16</v>
      </c>
      <c r="L6" s="21"/>
    </row>
    <row r="7" s="1" customFormat="1" ht="16.5" customHeight="1">
      <c r="B7" s="21"/>
      <c r="E7" s="134" t="str">
        <f>'Rekapitulace stavby'!K6</f>
        <v xml:space="preserve"> Stavební úpravy objektu na parc.č. 3304/11</v>
      </c>
      <c r="F7" s="133"/>
      <c r="G7" s="133"/>
      <c r="H7" s="133"/>
      <c r="L7" s="21"/>
    </row>
    <row r="8" s="2" customFormat="1" ht="12" customHeight="1">
      <c r="A8" s="39"/>
      <c r="B8" s="45"/>
      <c r="C8" s="39"/>
      <c r="D8" s="133" t="s">
        <v>87</v>
      </c>
      <c r="E8" s="39"/>
      <c r="F8" s="39"/>
      <c r="G8" s="39"/>
      <c r="H8" s="39"/>
      <c r="I8" s="39"/>
      <c r="J8" s="39"/>
      <c r="K8" s="39"/>
      <c r="L8" s="135"/>
      <c r="S8" s="39"/>
      <c r="T8" s="39"/>
      <c r="U8" s="39"/>
      <c r="V8" s="39"/>
      <c r="W8" s="39"/>
      <c r="X8" s="39"/>
      <c r="Y8" s="39"/>
      <c r="Z8" s="39"/>
      <c r="AA8" s="39"/>
      <c r="AB8" s="39"/>
      <c r="AC8" s="39"/>
      <c r="AD8" s="39"/>
      <c r="AE8" s="39"/>
    </row>
    <row r="9" s="2" customFormat="1" ht="16.5" customHeight="1">
      <c r="A9" s="39"/>
      <c r="B9" s="45"/>
      <c r="C9" s="39"/>
      <c r="D9" s="39"/>
      <c r="E9" s="136" t="s">
        <v>88</v>
      </c>
      <c r="F9" s="39"/>
      <c r="G9" s="39"/>
      <c r="H9" s="39"/>
      <c r="I9" s="39"/>
      <c r="J9" s="39"/>
      <c r="K9" s="39"/>
      <c r="L9" s="135"/>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s="2" customFormat="1" ht="12" customHeight="1">
      <c r="A12" s="39"/>
      <c r="B12" s="45"/>
      <c r="C12" s="39"/>
      <c r="D12" s="133" t="s">
        <v>21</v>
      </c>
      <c r="E12" s="39"/>
      <c r="F12" s="137" t="s">
        <v>22</v>
      </c>
      <c r="G12" s="39"/>
      <c r="H12" s="39"/>
      <c r="I12" s="133" t="s">
        <v>23</v>
      </c>
      <c r="J12" s="138" t="str">
        <f>'Rekapitulace stavby'!AN8</f>
        <v>23. 6. 2020</v>
      </c>
      <c r="K12" s="39"/>
      <c r="L12" s="135"/>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s="2" customFormat="1" ht="12" customHeight="1">
      <c r="A14" s="39"/>
      <c r="B14" s="45"/>
      <c r="C14" s="39"/>
      <c r="D14" s="133" t="s">
        <v>25</v>
      </c>
      <c r="E14" s="39"/>
      <c r="F14" s="39"/>
      <c r="G14" s="39"/>
      <c r="H14" s="39"/>
      <c r="I14" s="133" t="s">
        <v>26</v>
      </c>
      <c r="J14" s="137" t="s">
        <v>19</v>
      </c>
      <c r="K14" s="39"/>
      <c r="L14" s="135"/>
      <c r="S14" s="39"/>
      <c r="T14" s="39"/>
      <c r="U14" s="39"/>
      <c r="V14" s="39"/>
      <c r="W14" s="39"/>
      <c r="X14" s="39"/>
      <c r="Y14" s="39"/>
      <c r="Z14" s="39"/>
      <c r="AA14" s="39"/>
      <c r="AB14" s="39"/>
      <c r="AC14" s="39"/>
      <c r="AD14" s="39"/>
      <c r="AE14" s="39"/>
    </row>
    <row r="15" s="2" customFormat="1" ht="18" customHeight="1">
      <c r="A15" s="39"/>
      <c r="B15" s="45"/>
      <c r="C15" s="39"/>
      <c r="D15" s="39"/>
      <c r="E15" s="137" t="s">
        <v>27</v>
      </c>
      <c r="F15" s="39"/>
      <c r="G15" s="39"/>
      <c r="H15" s="39"/>
      <c r="I15" s="133" t="s">
        <v>28</v>
      </c>
      <c r="J15" s="137" t="s">
        <v>19</v>
      </c>
      <c r="K15" s="39"/>
      <c r="L15" s="135"/>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s="2" customFormat="1" ht="12" customHeight="1">
      <c r="A20" s="39"/>
      <c r="B20" s="45"/>
      <c r="C20" s="39"/>
      <c r="D20" s="133" t="s">
        <v>31</v>
      </c>
      <c r="E20" s="39"/>
      <c r="F20" s="39"/>
      <c r="G20" s="39"/>
      <c r="H20" s="39"/>
      <c r="I20" s="133" t="s">
        <v>26</v>
      </c>
      <c r="J20" s="137" t="s">
        <v>19</v>
      </c>
      <c r="K20" s="39"/>
      <c r="L20" s="135"/>
      <c r="S20" s="39"/>
      <c r="T20" s="39"/>
      <c r="U20" s="39"/>
      <c r="V20" s="39"/>
      <c r="W20" s="39"/>
      <c r="X20" s="39"/>
      <c r="Y20" s="39"/>
      <c r="Z20" s="39"/>
      <c r="AA20" s="39"/>
      <c r="AB20" s="39"/>
      <c r="AC20" s="39"/>
      <c r="AD20" s="39"/>
      <c r="AE20" s="39"/>
    </row>
    <row r="21" s="2" customFormat="1" ht="18" customHeight="1">
      <c r="A21" s="39"/>
      <c r="B21" s="45"/>
      <c r="C21" s="39"/>
      <c r="D21" s="39"/>
      <c r="E21" s="137" t="s">
        <v>32</v>
      </c>
      <c r="F21" s="39"/>
      <c r="G21" s="39"/>
      <c r="H21" s="39"/>
      <c r="I21" s="133" t="s">
        <v>28</v>
      </c>
      <c r="J21" s="137" t="s">
        <v>19</v>
      </c>
      <c r="K21" s="39"/>
      <c r="L21" s="135"/>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s="2" customFormat="1" ht="12" customHeight="1">
      <c r="A23" s="39"/>
      <c r="B23" s="45"/>
      <c r="C23" s="39"/>
      <c r="D23" s="133" t="s">
        <v>34</v>
      </c>
      <c r="E23" s="39"/>
      <c r="F23" s="39"/>
      <c r="G23" s="39"/>
      <c r="H23" s="39"/>
      <c r="I23" s="133" t="s">
        <v>26</v>
      </c>
      <c r="J23" s="137" t="s">
        <v>19</v>
      </c>
      <c r="K23" s="39"/>
      <c r="L23" s="135"/>
      <c r="S23" s="39"/>
      <c r="T23" s="39"/>
      <c r="U23" s="39"/>
      <c r="V23" s="39"/>
      <c r="W23" s="39"/>
      <c r="X23" s="39"/>
      <c r="Y23" s="39"/>
      <c r="Z23" s="39"/>
      <c r="AA23" s="39"/>
      <c r="AB23" s="39"/>
      <c r="AC23" s="39"/>
      <c r="AD23" s="39"/>
      <c r="AE23" s="39"/>
    </row>
    <row r="24" s="2" customFormat="1" ht="18" customHeight="1">
      <c r="A24" s="39"/>
      <c r="B24" s="45"/>
      <c r="C24" s="39"/>
      <c r="D24" s="39"/>
      <c r="E24" s="137" t="s">
        <v>35</v>
      </c>
      <c r="F24" s="39"/>
      <c r="G24" s="39"/>
      <c r="H24" s="39"/>
      <c r="I24" s="133" t="s">
        <v>28</v>
      </c>
      <c r="J24" s="137" t="s">
        <v>19</v>
      </c>
      <c r="K24" s="39"/>
      <c r="L24" s="135"/>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s="2" customFormat="1" ht="12" customHeight="1">
      <c r="A26" s="39"/>
      <c r="B26" s="45"/>
      <c r="C26" s="39"/>
      <c r="D26" s="133" t="s">
        <v>36</v>
      </c>
      <c r="E26" s="39"/>
      <c r="F26" s="39"/>
      <c r="G26" s="39"/>
      <c r="H26" s="39"/>
      <c r="I26" s="39"/>
      <c r="J26" s="39"/>
      <c r="K26" s="39"/>
      <c r="L26" s="135"/>
      <c r="S26" s="39"/>
      <c r="T26" s="39"/>
      <c r="U26" s="39"/>
      <c r="V26" s="39"/>
      <c r="W26" s="39"/>
      <c r="X26" s="39"/>
      <c r="Y26" s="39"/>
      <c r="Z26" s="39"/>
      <c r="AA26" s="39"/>
      <c r="AB26" s="39"/>
      <c r="AC26" s="39"/>
      <c r="AD26" s="39"/>
      <c r="AE26" s="39"/>
    </row>
    <row r="27"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s="2" customFormat="1" ht="25.44" customHeight="1">
      <c r="A30" s="39"/>
      <c r="B30" s="45"/>
      <c r="C30" s="39"/>
      <c r="D30" s="144" t="s">
        <v>38</v>
      </c>
      <c r="E30" s="39"/>
      <c r="F30" s="39"/>
      <c r="G30" s="39"/>
      <c r="H30" s="39"/>
      <c r="I30" s="39"/>
      <c r="J30" s="145">
        <f>ROUND(J89, 2)</f>
        <v>0</v>
      </c>
      <c r="K30" s="39"/>
      <c r="L30" s="135"/>
      <c r="S30" s="39"/>
      <c r="T30" s="39"/>
      <c r="U30" s="39"/>
      <c r="V30" s="39"/>
      <c r="W30" s="39"/>
      <c r="X30" s="39"/>
      <c r="Y30" s="39"/>
      <c r="Z30" s="39"/>
      <c r="AA30" s="39"/>
      <c r="AB30" s="39"/>
      <c r="AC30" s="39"/>
      <c r="AD30" s="39"/>
      <c r="AE30" s="39"/>
    </row>
    <row r="3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s="2" customFormat="1" ht="14.4" customHeight="1">
      <c r="A32" s="39"/>
      <c r="B32" s="45"/>
      <c r="C32" s="39"/>
      <c r="D32" s="39"/>
      <c r="E32" s="39"/>
      <c r="F32" s="146" t="s">
        <v>40</v>
      </c>
      <c r="G32" s="39"/>
      <c r="H32" s="39"/>
      <c r="I32" s="146" t="s">
        <v>39</v>
      </c>
      <c r="J32" s="146" t="s">
        <v>41</v>
      </c>
      <c r="K32" s="39"/>
      <c r="L32" s="135"/>
      <c r="S32" s="39"/>
      <c r="T32" s="39"/>
      <c r="U32" s="39"/>
      <c r="V32" s="39"/>
      <c r="W32" s="39"/>
      <c r="X32" s="39"/>
      <c r="Y32" s="39"/>
      <c r="Z32" s="39"/>
      <c r="AA32" s="39"/>
      <c r="AB32" s="39"/>
      <c r="AC32" s="39"/>
      <c r="AD32" s="39"/>
      <c r="AE32" s="39"/>
    </row>
    <row r="33" s="2" customFormat="1" ht="14.4" customHeight="1">
      <c r="A33" s="39"/>
      <c r="B33" s="45"/>
      <c r="C33" s="39"/>
      <c r="D33" s="147" t="s">
        <v>42</v>
      </c>
      <c r="E33" s="133" t="s">
        <v>43</v>
      </c>
      <c r="F33" s="148">
        <f>ROUND((SUM(BE89:BE232)),  2)</f>
        <v>0</v>
      </c>
      <c r="G33" s="39"/>
      <c r="H33" s="39"/>
      <c r="I33" s="149">
        <v>0.20999999999999999</v>
      </c>
      <c r="J33" s="148">
        <f>ROUND(((SUM(BE89:BE232))*I33),  2)</f>
        <v>0</v>
      </c>
      <c r="K33" s="39"/>
      <c r="L33" s="135"/>
      <c r="S33" s="39"/>
      <c r="T33" s="39"/>
      <c r="U33" s="39"/>
      <c r="V33" s="39"/>
      <c r="W33" s="39"/>
      <c r="X33" s="39"/>
      <c r="Y33" s="39"/>
      <c r="Z33" s="39"/>
      <c r="AA33" s="39"/>
      <c r="AB33" s="39"/>
      <c r="AC33" s="39"/>
      <c r="AD33" s="39"/>
      <c r="AE33" s="39"/>
    </row>
    <row r="34" s="2" customFormat="1" ht="14.4" customHeight="1">
      <c r="A34" s="39"/>
      <c r="B34" s="45"/>
      <c r="C34" s="39"/>
      <c r="D34" s="39"/>
      <c r="E34" s="133" t="s">
        <v>44</v>
      </c>
      <c r="F34" s="148">
        <f>ROUND((SUM(BF89:BF232)),  2)</f>
        <v>0</v>
      </c>
      <c r="G34" s="39"/>
      <c r="H34" s="39"/>
      <c r="I34" s="149">
        <v>0.14999999999999999</v>
      </c>
      <c r="J34" s="148">
        <f>ROUND(((SUM(BF89:BF232))*I34),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45</v>
      </c>
      <c r="F35" s="148">
        <f>ROUND((SUM(BG89:BG232)),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46</v>
      </c>
      <c r="F36" s="148">
        <f>ROUND((SUM(BH89:BH232)),  2)</f>
        <v>0</v>
      </c>
      <c r="G36" s="39"/>
      <c r="H36" s="39"/>
      <c r="I36" s="149">
        <v>0.14999999999999999</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47</v>
      </c>
      <c r="F37" s="148">
        <f>ROUND((SUM(BI89:BI232)),  2)</f>
        <v>0</v>
      </c>
      <c r="G37" s="39"/>
      <c r="H37" s="39"/>
      <c r="I37" s="149">
        <v>0</v>
      </c>
      <c r="J37" s="148">
        <f>0</f>
        <v>0</v>
      </c>
      <c r="K37" s="39"/>
      <c r="L37" s="135"/>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s="2" customFormat="1" ht="25.44" customHeight="1">
      <c r="A39" s="39"/>
      <c r="B39" s="45"/>
      <c r="C39" s="150"/>
      <c r="D39" s="151" t="s">
        <v>48</v>
      </c>
      <c r="E39" s="152"/>
      <c r="F39" s="152"/>
      <c r="G39" s="153" t="s">
        <v>49</v>
      </c>
      <c r="H39" s="154" t="s">
        <v>50</v>
      </c>
      <c r="I39" s="152"/>
      <c r="J39" s="155">
        <f>SUM(J30:J37)</f>
        <v>0</v>
      </c>
      <c r="K39" s="156"/>
      <c r="L39" s="135"/>
      <c r="S39" s="39"/>
      <c r="T39" s="39"/>
      <c r="U39" s="39"/>
      <c r="V39" s="39"/>
      <c r="W39" s="39"/>
      <c r="X39" s="39"/>
      <c r="Y39" s="39"/>
      <c r="Z39" s="39"/>
      <c r="AA39" s="39"/>
      <c r="AB39" s="39"/>
      <c r="AC39" s="39"/>
      <c r="AD39" s="39"/>
      <c r="AE39" s="39"/>
    </row>
    <row r="40"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89</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16.5" customHeight="1">
      <c r="A48" s="39"/>
      <c r="B48" s="40"/>
      <c r="C48" s="41"/>
      <c r="D48" s="41"/>
      <c r="E48" s="161" t="str">
        <f>E7</f>
        <v xml:space="preserve"> Stavební úpravy objektu na parc.č. 3304/11</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87</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b - Klimatizace</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Ostrava</v>
      </c>
      <c r="G52" s="41"/>
      <c r="H52" s="41"/>
      <c r="I52" s="33" t="s">
        <v>23</v>
      </c>
      <c r="J52" s="73" t="str">
        <f>IF(J12="","",J12)</f>
        <v>23. 6. 2020</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54.45" customHeight="1">
      <c r="A54" s="39"/>
      <c r="B54" s="40"/>
      <c r="C54" s="33" t="s">
        <v>25</v>
      </c>
      <c r="D54" s="41"/>
      <c r="E54" s="41"/>
      <c r="F54" s="28" t="str">
        <f>E15</f>
        <v xml:space="preserve"> Dopravní podnik Ostrava a.s.,Poděbradova 494/2, </v>
      </c>
      <c r="G54" s="41"/>
      <c r="H54" s="41"/>
      <c r="I54" s="33" t="s">
        <v>31</v>
      </c>
      <c r="J54" s="37" t="str">
        <f>E21</f>
        <v>Ing. Jiří Kolář_TZB PROJEKT, Anenská 121, Bohumín</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Beránek</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90</v>
      </c>
      <c r="D57" s="163"/>
      <c r="E57" s="163"/>
      <c r="F57" s="163"/>
      <c r="G57" s="163"/>
      <c r="H57" s="163"/>
      <c r="I57" s="163"/>
      <c r="J57" s="164" t="s">
        <v>91</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70</v>
      </c>
      <c r="D59" s="41"/>
      <c r="E59" s="41"/>
      <c r="F59" s="41"/>
      <c r="G59" s="41"/>
      <c r="H59" s="41"/>
      <c r="I59" s="41"/>
      <c r="J59" s="103">
        <f>J89</f>
        <v>0</v>
      </c>
      <c r="K59" s="41"/>
      <c r="L59" s="135"/>
      <c r="S59" s="39"/>
      <c r="T59" s="39"/>
      <c r="U59" s="39"/>
      <c r="V59" s="39"/>
      <c r="W59" s="39"/>
      <c r="X59" s="39"/>
      <c r="Y59" s="39"/>
      <c r="Z59" s="39"/>
      <c r="AA59" s="39"/>
      <c r="AB59" s="39"/>
      <c r="AC59" s="39"/>
      <c r="AD59" s="39"/>
      <c r="AE59" s="39"/>
      <c r="AU59" s="18" t="s">
        <v>92</v>
      </c>
    </row>
    <row r="60" s="9" customFormat="1" ht="24.96" customHeight="1">
      <c r="A60" s="9"/>
      <c r="B60" s="166"/>
      <c r="C60" s="167"/>
      <c r="D60" s="168" t="s">
        <v>93</v>
      </c>
      <c r="E60" s="169"/>
      <c r="F60" s="169"/>
      <c r="G60" s="169"/>
      <c r="H60" s="169"/>
      <c r="I60" s="169"/>
      <c r="J60" s="170">
        <f>J90</f>
        <v>0</v>
      </c>
      <c r="K60" s="167"/>
      <c r="L60" s="171"/>
      <c r="S60" s="9"/>
      <c r="T60" s="9"/>
      <c r="U60" s="9"/>
      <c r="V60" s="9"/>
      <c r="W60" s="9"/>
      <c r="X60" s="9"/>
      <c r="Y60" s="9"/>
      <c r="Z60" s="9"/>
      <c r="AA60" s="9"/>
      <c r="AB60" s="9"/>
      <c r="AC60" s="9"/>
      <c r="AD60" s="9"/>
      <c r="AE60" s="9"/>
    </row>
    <row r="61" s="10" customFormat="1" ht="19.92" customHeight="1">
      <c r="A61" s="10"/>
      <c r="B61" s="172"/>
      <c r="C61" s="173"/>
      <c r="D61" s="174" t="s">
        <v>94</v>
      </c>
      <c r="E61" s="175"/>
      <c r="F61" s="175"/>
      <c r="G61" s="175"/>
      <c r="H61" s="175"/>
      <c r="I61" s="175"/>
      <c r="J61" s="176">
        <f>J91</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95</v>
      </c>
      <c r="E62" s="175"/>
      <c r="F62" s="175"/>
      <c r="G62" s="175"/>
      <c r="H62" s="175"/>
      <c r="I62" s="175"/>
      <c r="J62" s="176">
        <f>J102</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96</v>
      </c>
      <c r="E63" s="175"/>
      <c r="F63" s="175"/>
      <c r="G63" s="175"/>
      <c r="H63" s="175"/>
      <c r="I63" s="175"/>
      <c r="J63" s="176">
        <f>J120</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97</v>
      </c>
      <c r="E64" s="175"/>
      <c r="F64" s="175"/>
      <c r="G64" s="175"/>
      <c r="H64" s="175"/>
      <c r="I64" s="175"/>
      <c r="J64" s="176">
        <f>J130</f>
        <v>0</v>
      </c>
      <c r="K64" s="173"/>
      <c r="L64" s="177"/>
      <c r="S64" s="10"/>
      <c r="T64" s="10"/>
      <c r="U64" s="10"/>
      <c r="V64" s="10"/>
      <c r="W64" s="10"/>
      <c r="X64" s="10"/>
      <c r="Y64" s="10"/>
      <c r="Z64" s="10"/>
      <c r="AA64" s="10"/>
      <c r="AB64" s="10"/>
      <c r="AC64" s="10"/>
      <c r="AD64" s="10"/>
      <c r="AE64" s="10"/>
    </row>
    <row r="65" s="9" customFormat="1" ht="24.96" customHeight="1">
      <c r="A65" s="9"/>
      <c r="B65" s="166"/>
      <c r="C65" s="167"/>
      <c r="D65" s="168" t="s">
        <v>98</v>
      </c>
      <c r="E65" s="169"/>
      <c r="F65" s="169"/>
      <c r="G65" s="169"/>
      <c r="H65" s="169"/>
      <c r="I65" s="169"/>
      <c r="J65" s="170">
        <f>J133</f>
        <v>0</v>
      </c>
      <c r="K65" s="167"/>
      <c r="L65" s="171"/>
      <c r="S65" s="9"/>
      <c r="T65" s="9"/>
      <c r="U65" s="9"/>
      <c r="V65" s="9"/>
      <c r="W65" s="9"/>
      <c r="X65" s="9"/>
      <c r="Y65" s="9"/>
      <c r="Z65" s="9"/>
      <c r="AA65" s="9"/>
      <c r="AB65" s="9"/>
      <c r="AC65" s="9"/>
      <c r="AD65" s="9"/>
      <c r="AE65" s="9"/>
    </row>
    <row r="66" s="10" customFormat="1" ht="19.92" customHeight="1">
      <c r="A66" s="10"/>
      <c r="B66" s="172"/>
      <c r="C66" s="173"/>
      <c r="D66" s="174" t="s">
        <v>99</v>
      </c>
      <c r="E66" s="175"/>
      <c r="F66" s="175"/>
      <c r="G66" s="175"/>
      <c r="H66" s="175"/>
      <c r="I66" s="175"/>
      <c r="J66" s="176">
        <f>J134</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100</v>
      </c>
      <c r="E67" s="175"/>
      <c r="F67" s="175"/>
      <c r="G67" s="175"/>
      <c r="H67" s="175"/>
      <c r="I67" s="175"/>
      <c r="J67" s="176">
        <f>J149</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101</v>
      </c>
      <c r="E68" s="175"/>
      <c r="F68" s="175"/>
      <c r="G68" s="175"/>
      <c r="H68" s="175"/>
      <c r="I68" s="175"/>
      <c r="J68" s="176">
        <f>J205</f>
        <v>0</v>
      </c>
      <c r="K68" s="173"/>
      <c r="L68" s="177"/>
      <c r="S68" s="10"/>
      <c r="T68" s="10"/>
      <c r="U68" s="10"/>
      <c r="V68" s="10"/>
      <c r="W68" s="10"/>
      <c r="X68" s="10"/>
      <c r="Y68" s="10"/>
      <c r="Z68" s="10"/>
      <c r="AA68" s="10"/>
      <c r="AB68" s="10"/>
      <c r="AC68" s="10"/>
      <c r="AD68" s="10"/>
      <c r="AE68" s="10"/>
    </row>
    <row r="69" s="9" customFormat="1" ht="24.96" customHeight="1">
      <c r="A69" s="9"/>
      <c r="B69" s="166"/>
      <c r="C69" s="167"/>
      <c r="D69" s="168" t="s">
        <v>102</v>
      </c>
      <c r="E69" s="169"/>
      <c r="F69" s="169"/>
      <c r="G69" s="169"/>
      <c r="H69" s="169"/>
      <c r="I69" s="169"/>
      <c r="J69" s="170">
        <f>J221</f>
        <v>0</v>
      </c>
      <c r="K69" s="167"/>
      <c r="L69" s="171"/>
      <c r="S69" s="9"/>
      <c r="T69" s="9"/>
      <c r="U69" s="9"/>
      <c r="V69" s="9"/>
      <c r="W69" s="9"/>
      <c r="X69" s="9"/>
      <c r="Y69" s="9"/>
      <c r="Z69" s="9"/>
      <c r="AA69" s="9"/>
      <c r="AB69" s="9"/>
      <c r="AC69" s="9"/>
      <c r="AD69" s="9"/>
      <c r="AE69" s="9"/>
    </row>
    <row r="70" s="2" customFormat="1" ht="21.84" customHeight="1">
      <c r="A70" s="39"/>
      <c r="B70" s="40"/>
      <c r="C70" s="41"/>
      <c r="D70" s="41"/>
      <c r="E70" s="41"/>
      <c r="F70" s="41"/>
      <c r="G70" s="41"/>
      <c r="H70" s="41"/>
      <c r="I70" s="41"/>
      <c r="J70" s="41"/>
      <c r="K70" s="41"/>
      <c r="L70" s="135"/>
      <c r="S70" s="39"/>
      <c r="T70" s="39"/>
      <c r="U70" s="39"/>
      <c r="V70" s="39"/>
      <c r="W70" s="39"/>
      <c r="X70" s="39"/>
      <c r="Y70" s="39"/>
      <c r="Z70" s="39"/>
      <c r="AA70" s="39"/>
      <c r="AB70" s="39"/>
      <c r="AC70" s="39"/>
      <c r="AD70" s="39"/>
      <c r="AE70" s="39"/>
    </row>
    <row r="71" s="2" customFormat="1" ht="6.96" customHeight="1">
      <c r="A71" s="39"/>
      <c r="B71" s="60"/>
      <c r="C71" s="61"/>
      <c r="D71" s="61"/>
      <c r="E71" s="61"/>
      <c r="F71" s="61"/>
      <c r="G71" s="61"/>
      <c r="H71" s="61"/>
      <c r="I71" s="61"/>
      <c r="J71" s="61"/>
      <c r="K71" s="61"/>
      <c r="L71" s="135"/>
      <c r="S71" s="39"/>
      <c r="T71" s="39"/>
      <c r="U71" s="39"/>
      <c r="V71" s="39"/>
      <c r="W71" s="39"/>
      <c r="X71" s="39"/>
      <c r="Y71" s="39"/>
      <c r="Z71" s="39"/>
      <c r="AA71" s="39"/>
      <c r="AB71" s="39"/>
      <c r="AC71" s="39"/>
      <c r="AD71" s="39"/>
      <c r="AE71" s="39"/>
    </row>
    <row r="75" s="2" customFormat="1" ht="6.96" customHeight="1">
      <c r="A75" s="39"/>
      <c r="B75" s="62"/>
      <c r="C75" s="63"/>
      <c r="D75" s="63"/>
      <c r="E75" s="63"/>
      <c r="F75" s="63"/>
      <c r="G75" s="63"/>
      <c r="H75" s="63"/>
      <c r="I75" s="63"/>
      <c r="J75" s="63"/>
      <c r="K75" s="63"/>
      <c r="L75" s="135"/>
      <c r="S75" s="39"/>
      <c r="T75" s="39"/>
      <c r="U75" s="39"/>
      <c r="V75" s="39"/>
      <c r="W75" s="39"/>
      <c r="X75" s="39"/>
      <c r="Y75" s="39"/>
      <c r="Z75" s="39"/>
      <c r="AA75" s="39"/>
      <c r="AB75" s="39"/>
      <c r="AC75" s="39"/>
      <c r="AD75" s="39"/>
      <c r="AE75" s="39"/>
    </row>
    <row r="76" s="2" customFormat="1" ht="24.96" customHeight="1">
      <c r="A76" s="39"/>
      <c r="B76" s="40"/>
      <c r="C76" s="24" t="s">
        <v>103</v>
      </c>
      <c r="D76" s="41"/>
      <c r="E76" s="41"/>
      <c r="F76" s="41"/>
      <c r="G76" s="41"/>
      <c r="H76" s="41"/>
      <c r="I76" s="41"/>
      <c r="J76" s="41"/>
      <c r="K76" s="41"/>
      <c r="L76" s="135"/>
      <c r="S76" s="39"/>
      <c r="T76" s="39"/>
      <c r="U76" s="39"/>
      <c r="V76" s="39"/>
      <c r="W76" s="39"/>
      <c r="X76" s="39"/>
      <c r="Y76" s="39"/>
      <c r="Z76" s="39"/>
      <c r="AA76" s="39"/>
      <c r="AB76" s="39"/>
      <c r="AC76" s="39"/>
      <c r="AD76" s="39"/>
      <c r="AE76" s="39"/>
    </row>
    <row r="77" s="2" customFormat="1" ht="6.96" customHeight="1">
      <c r="A77" s="39"/>
      <c r="B77" s="40"/>
      <c r="C77" s="41"/>
      <c r="D77" s="41"/>
      <c r="E77" s="41"/>
      <c r="F77" s="41"/>
      <c r="G77" s="41"/>
      <c r="H77" s="41"/>
      <c r="I77" s="41"/>
      <c r="J77" s="41"/>
      <c r="K77" s="41"/>
      <c r="L77" s="135"/>
      <c r="S77" s="39"/>
      <c r="T77" s="39"/>
      <c r="U77" s="39"/>
      <c r="V77" s="39"/>
      <c r="W77" s="39"/>
      <c r="X77" s="39"/>
      <c r="Y77" s="39"/>
      <c r="Z77" s="39"/>
      <c r="AA77" s="39"/>
      <c r="AB77" s="39"/>
      <c r="AC77" s="39"/>
      <c r="AD77" s="39"/>
      <c r="AE77" s="39"/>
    </row>
    <row r="78" s="2" customFormat="1" ht="12" customHeight="1">
      <c r="A78" s="39"/>
      <c r="B78" s="40"/>
      <c r="C78" s="33" t="s">
        <v>16</v>
      </c>
      <c r="D78" s="41"/>
      <c r="E78" s="41"/>
      <c r="F78" s="41"/>
      <c r="G78" s="41"/>
      <c r="H78" s="41"/>
      <c r="I78" s="41"/>
      <c r="J78" s="41"/>
      <c r="K78" s="41"/>
      <c r="L78" s="135"/>
      <c r="S78" s="39"/>
      <c r="T78" s="39"/>
      <c r="U78" s="39"/>
      <c r="V78" s="39"/>
      <c r="W78" s="39"/>
      <c r="X78" s="39"/>
      <c r="Y78" s="39"/>
      <c r="Z78" s="39"/>
      <c r="AA78" s="39"/>
      <c r="AB78" s="39"/>
      <c r="AC78" s="39"/>
      <c r="AD78" s="39"/>
      <c r="AE78" s="39"/>
    </row>
    <row r="79" s="2" customFormat="1" ht="16.5" customHeight="1">
      <c r="A79" s="39"/>
      <c r="B79" s="40"/>
      <c r="C79" s="41"/>
      <c r="D79" s="41"/>
      <c r="E79" s="161" t="str">
        <f>E7</f>
        <v xml:space="preserve"> Stavební úpravy objektu na parc.č. 3304/11</v>
      </c>
      <c r="F79" s="33"/>
      <c r="G79" s="33"/>
      <c r="H79" s="33"/>
      <c r="I79" s="41"/>
      <c r="J79" s="41"/>
      <c r="K79" s="41"/>
      <c r="L79" s="135"/>
      <c r="S79" s="39"/>
      <c r="T79" s="39"/>
      <c r="U79" s="39"/>
      <c r="V79" s="39"/>
      <c r="W79" s="39"/>
      <c r="X79" s="39"/>
      <c r="Y79" s="39"/>
      <c r="Z79" s="39"/>
      <c r="AA79" s="39"/>
      <c r="AB79" s="39"/>
      <c r="AC79" s="39"/>
      <c r="AD79" s="39"/>
      <c r="AE79" s="39"/>
    </row>
    <row r="80" s="2" customFormat="1" ht="12" customHeight="1">
      <c r="A80" s="39"/>
      <c r="B80" s="40"/>
      <c r="C80" s="33" t="s">
        <v>87</v>
      </c>
      <c r="D80" s="41"/>
      <c r="E80" s="41"/>
      <c r="F80" s="41"/>
      <c r="G80" s="41"/>
      <c r="H80" s="41"/>
      <c r="I80" s="41"/>
      <c r="J80" s="41"/>
      <c r="K80" s="41"/>
      <c r="L80" s="135"/>
      <c r="S80" s="39"/>
      <c r="T80" s="39"/>
      <c r="U80" s="39"/>
      <c r="V80" s="39"/>
      <c r="W80" s="39"/>
      <c r="X80" s="39"/>
      <c r="Y80" s="39"/>
      <c r="Z80" s="39"/>
      <c r="AA80" s="39"/>
      <c r="AB80" s="39"/>
      <c r="AC80" s="39"/>
      <c r="AD80" s="39"/>
      <c r="AE80" s="39"/>
    </row>
    <row r="81" s="2" customFormat="1" ht="16.5" customHeight="1">
      <c r="A81" s="39"/>
      <c r="B81" s="40"/>
      <c r="C81" s="41"/>
      <c r="D81" s="41"/>
      <c r="E81" s="70" t="str">
        <f>E9</f>
        <v>b - Klimatizace</v>
      </c>
      <c r="F81" s="41"/>
      <c r="G81" s="41"/>
      <c r="H81" s="41"/>
      <c r="I81" s="41"/>
      <c r="J81" s="41"/>
      <c r="K81" s="41"/>
      <c r="L81" s="135"/>
      <c r="S81" s="39"/>
      <c r="T81" s="39"/>
      <c r="U81" s="39"/>
      <c r="V81" s="39"/>
      <c r="W81" s="39"/>
      <c r="X81" s="39"/>
      <c r="Y81" s="39"/>
      <c r="Z81" s="39"/>
      <c r="AA81" s="39"/>
      <c r="AB81" s="39"/>
      <c r="AC81" s="39"/>
      <c r="AD81" s="39"/>
      <c r="AE81" s="39"/>
    </row>
    <row r="82" s="2" customFormat="1" ht="6.96" customHeight="1">
      <c r="A82" s="39"/>
      <c r="B82" s="40"/>
      <c r="C82" s="41"/>
      <c r="D82" s="41"/>
      <c r="E82" s="41"/>
      <c r="F82" s="41"/>
      <c r="G82" s="41"/>
      <c r="H82" s="41"/>
      <c r="I82" s="41"/>
      <c r="J82" s="41"/>
      <c r="K82" s="41"/>
      <c r="L82" s="135"/>
      <c r="S82" s="39"/>
      <c r="T82" s="39"/>
      <c r="U82" s="39"/>
      <c r="V82" s="39"/>
      <c r="W82" s="39"/>
      <c r="X82" s="39"/>
      <c r="Y82" s="39"/>
      <c r="Z82" s="39"/>
      <c r="AA82" s="39"/>
      <c r="AB82" s="39"/>
      <c r="AC82" s="39"/>
      <c r="AD82" s="39"/>
      <c r="AE82" s="39"/>
    </row>
    <row r="83" s="2" customFormat="1" ht="12" customHeight="1">
      <c r="A83" s="39"/>
      <c r="B83" s="40"/>
      <c r="C83" s="33" t="s">
        <v>21</v>
      </c>
      <c r="D83" s="41"/>
      <c r="E83" s="41"/>
      <c r="F83" s="28" t="str">
        <f>F12</f>
        <v>Ostrava</v>
      </c>
      <c r="G83" s="41"/>
      <c r="H83" s="41"/>
      <c r="I83" s="33" t="s">
        <v>23</v>
      </c>
      <c r="J83" s="73" t="str">
        <f>IF(J12="","",J12)</f>
        <v>23. 6. 2020</v>
      </c>
      <c r="K83" s="41"/>
      <c r="L83" s="135"/>
      <c r="S83" s="39"/>
      <c r="T83" s="39"/>
      <c r="U83" s="39"/>
      <c r="V83" s="39"/>
      <c r="W83" s="39"/>
      <c r="X83" s="39"/>
      <c r="Y83" s="39"/>
      <c r="Z83" s="39"/>
      <c r="AA83" s="39"/>
      <c r="AB83" s="39"/>
      <c r="AC83" s="39"/>
      <c r="AD83" s="39"/>
      <c r="AE83" s="39"/>
    </row>
    <row r="84" s="2" customFormat="1" ht="6.96" customHeight="1">
      <c r="A84" s="39"/>
      <c r="B84" s="40"/>
      <c r="C84" s="41"/>
      <c r="D84" s="41"/>
      <c r="E84" s="41"/>
      <c r="F84" s="41"/>
      <c r="G84" s="41"/>
      <c r="H84" s="41"/>
      <c r="I84" s="41"/>
      <c r="J84" s="41"/>
      <c r="K84" s="41"/>
      <c r="L84" s="135"/>
      <c r="S84" s="39"/>
      <c r="T84" s="39"/>
      <c r="U84" s="39"/>
      <c r="V84" s="39"/>
      <c r="W84" s="39"/>
      <c r="X84" s="39"/>
      <c r="Y84" s="39"/>
      <c r="Z84" s="39"/>
      <c r="AA84" s="39"/>
      <c r="AB84" s="39"/>
      <c r="AC84" s="39"/>
      <c r="AD84" s="39"/>
      <c r="AE84" s="39"/>
    </row>
    <row r="85" s="2" customFormat="1" ht="54.45" customHeight="1">
      <c r="A85" s="39"/>
      <c r="B85" s="40"/>
      <c r="C85" s="33" t="s">
        <v>25</v>
      </c>
      <c r="D85" s="41"/>
      <c r="E85" s="41"/>
      <c r="F85" s="28" t="str">
        <f>E15</f>
        <v xml:space="preserve"> Dopravní podnik Ostrava a.s.,Poděbradova 494/2, </v>
      </c>
      <c r="G85" s="41"/>
      <c r="H85" s="41"/>
      <c r="I85" s="33" t="s">
        <v>31</v>
      </c>
      <c r="J85" s="37" t="str">
        <f>E21</f>
        <v>Ing. Jiří Kolář_TZB PROJEKT, Anenská 121, Bohumín</v>
      </c>
      <c r="K85" s="41"/>
      <c r="L85" s="135"/>
      <c r="S85" s="39"/>
      <c r="T85" s="39"/>
      <c r="U85" s="39"/>
      <c r="V85" s="39"/>
      <c r="W85" s="39"/>
      <c r="X85" s="39"/>
      <c r="Y85" s="39"/>
      <c r="Z85" s="39"/>
      <c r="AA85" s="39"/>
      <c r="AB85" s="39"/>
      <c r="AC85" s="39"/>
      <c r="AD85" s="39"/>
      <c r="AE85" s="39"/>
    </row>
    <row r="86" s="2" customFormat="1" ht="15.15" customHeight="1">
      <c r="A86" s="39"/>
      <c r="B86" s="40"/>
      <c r="C86" s="33" t="s">
        <v>29</v>
      </c>
      <c r="D86" s="41"/>
      <c r="E86" s="41"/>
      <c r="F86" s="28" t="str">
        <f>IF(E18="","",E18)</f>
        <v>Vyplň údaj</v>
      </c>
      <c r="G86" s="41"/>
      <c r="H86" s="41"/>
      <c r="I86" s="33" t="s">
        <v>34</v>
      </c>
      <c r="J86" s="37" t="str">
        <f>E24</f>
        <v>Beránek</v>
      </c>
      <c r="K86" s="41"/>
      <c r="L86" s="135"/>
      <c r="S86" s="39"/>
      <c r="T86" s="39"/>
      <c r="U86" s="39"/>
      <c r="V86" s="39"/>
      <c r="W86" s="39"/>
      <c r="X86" s="39"/>
      <c r="Y86" s="39"/>
      <c r="Z86" s="39"/>
      <c r="AA86" s="39"/>
      <c r="AB86" s="39"/>
      <c r="AC86" s="39"/>
      <c r="AD86" s="39"/>
      <c r="AE86" s="39"/>
    </row>
    <row r="87" s="2" customFormat="1" ht="10.32" customHeight="1">
      <c r="A87" s="39"/>
      <c r="B87" s="40"/>
      <c r="C87" s="41"/>
      <c r="D87" s="41"/>
      <c r="E87" s="41"/>
      <c r="F87" s="41"/>
      <c r="G87" s="41"/>
      <c r="H87" s="41"/>
      <c r="I87" s="41"/>
      <c r="J87" s="41"/>
      <c r="K87" s="41"/>
      <c r="L87" s="135"/>
      <c r="S87" s="39"/>
      <c r="T87" s="39"/>
      <c r="U87" s="39"/>
      <c r="V87" s="39"/>
      <c r="W87" s="39"/>
      <c r="X87" s="39"/>
      <c r="Y87" s="39"/>
      <c r="Z87" s="39"/>
      <c r="AA87" s="39"/>
      <c r="AB87" s="39"/>
      <c r="AC87" s="39"/>
      <c r="AD87" s="39"/>
      <c r="AE87" s="39"/>
    </row>
    <row r="88" s="11" customFormat="1" ht="29.28" customHeight="1">
      <c r="A88" s="178"/>
      <c r="B88" s="179"/>
      <c r="C88" s="180" t="s">
        <v>104</v>
      </c>
      <c r="D88" s="181" t="s">
        <v>57</v>
      </c>
      <c r="E88" s="181" t="s">
        <v>53</v>
      </c>
      <c r="F88" s="181" t="s">
        <v>54</v>
      </c>
      <c r="G88" s="181" t="s">
        <v>105</v>
      </c>
      <c r="H88" s="181" t="s">
        <v>106</v>
      </c>
      <c r="I88" s="181" t="s">
        <v>107</v>
      </c>
      <c r="J88" s="181" t="s">
        <v>91</v>
      </c>
      <c r="K88" s="182" t="s">
        <v>108</v>
      </c>
      <c r="L88" s="183"/>
      <c r="M88" s="93" t="s">
        <v>19</v>
      </c>
      <c r="N88" s="94" t="s">
        <v>42</v>
      </c>
      <c r="O88" s="94" t="s">
        <v>109</v>
      </c>
      <c r="P88" s="94" t="s">
        <v>110</v>
      </c>
      <c r="Q88" s="94" t="s">
        <v>111</v>
      </c>
      <c r="R88" s="94" t="s">
        <v>112</v>
      </c>
      <c r="S88" s="94" t="s">
        <v>113</v>
      </c>
      <c r="T88" s="95" t="s">
        <v>114</v>
      </c>
      <c r="U88" s="178"/>
      <c r="V88" s="178"/>
      <c r="W88" s="178"/>
      <c r="X88" s="178"/>
      <c r="Y88" s="178"/>
      <c r="Z88" s="178"/>
      <c r="AA88" s="178"/>
      <c r="AB88" s="178"/>
      <c r="AC88" s="178"/>
      <c r="AD88" s="178"/>
      <c r="AE88" s="178"/>
    </row>
    <row r="89" s="2" customFormat="1" ht="22.8" customHeight="1">
      <c r="A89" s="39"/>
      <c r="B89" s="40"/>
      <c r="C89" s="100" t="s">
        <v>115</v>
      </c>
      <c r="D89" s="41"/>
      <c r="E89" s="41"/>
      <c r="F89" s="41"/>
      <c r="G89" s="41"/>
      <c r="H89" s="41"/>
      <c r="I89" s="41"/>
      <c r="J89" s="184">
        <f>BK89</f>
        <v>0</v>
      </c>
      <c r="K89" s="41"/>
      <c r="L89" s="45"/>
      <c r="M89" s="96"/>
      <c r="N89" s="185"/>
      <c r="O89" s="97"/>
      <c r="P89" s="186">
        <f>P90+P133+P221</f>
        <v>0</v>
      </c>
      <c r="Q89" s="97"/>
      <c r="R89" s="186">
        <f>R90+R133+R221</f>
        <v>1.3051632799999999</v>
      </c>
      <c r="S89" s="97"/>
      <c r="T89" s="187">
        <f>T90+T133+T221</f>
        <v>1.4411107999999999</v>
      </c>
      <c r="U89" s="39"/>
      <c r="V89" s="39"/>
      <c r="W89" s="39"/>
      <c r="X89" s="39"/>
      <c r="Y89" s="39"/>
      <c r="Z89" s="39"/>
      <c r="AA89" s="39"/>
      <c r="AB89" s="39"/>
      <c r="AC89" s="39"/>
      <c r="AD89" s="39"/>
      <c r="AE89" s="39"/>
      <c r="AT89" s="18" t="s">
        <v>71</v>
      </c>
      <c r="AU89" s="18" t="s">
        <v>92</v>
      </c>
      <c r="BK89" s="188">
        <f>BK90+BK133+BK221</f>
        <v>0</v>
      </c>
    </row>
    <row r="90" s="12" customFormat="1" ht="25.92" customHeight="1">
      <c r="A90" s="12"/>
      <c r="B90" s="189"/>
      <c r="C90" s="190"/>
      <c r="D90" s="191" t="s">
        <v>71</v>
      </c>
      <c r="E90" s="192" t="s">
        <v>116</v>
      </c>
      <c r="F90" s="192" t="s">
        <v>117</v>
      </c>
      <c r="G90" s="190"/>
      <c r="H90" s="190"/>
      <c r="I90" s="193"/>
      <c r="J90" s="194">
        <f>BK90</f>
        <v>0</v>
      </c>
      <c r="K90" s="190"/>
      <c r="L90" s="195"/>
      <c r="M90" s="196"/>
      <c r="N90" s="197"/>
      <c r="O90" s="197"/>
      <c r="P90" s="198">
        <f>P91+P102+P120+P130</f>
        <v>0</v>
      </c>
      <c r="Q90" s="197"/>
      <c r="R90" s="198">
        <f>R91+R102+R120+R130</f>
        <v>0.64275000000000004</v>
      </c>
      <c r="S90" s="197"/>
      <c r="T90" s="199">
        <f>T91+T102+T120+T130</f>
        <v>1.1299999999999999</v>
      </c>
      <c r="U90" s="12"/>
      <c r="V90" s="12"/>
      <c r="W90" s="12"/>
      <c r="X90" s="12"/>
      <c r="Y90" s="12"/>
      <c r="Z90" s="12"/>
      <c r="AA90" s="12"/>
      <c r="AB90" s="12"/>
      <c r="AC90" s="12"/>
      <c r="AD90" s="12"/>
      <c r="AE90" s="12"/>
      <c r="AR90" s="200" t="s">
        <v>80</v>
      </c>
      <c r="AT90" s="201" t="s">
        <v>71</v>
      </c>
      <c r="AU90" s="201" t="s">
        <v>72</v>
      </c>
      <c r="AY90" s="200" t="s">
        <v>118</v>
      </c>
      <c r="BK90" s="202">
        <f>BK91+BK102+BK120+BK130</f>
        <v>0</v>
      </c>
    </row>
    <row r="91" s="12" customFormat="1" ht="22.8" customHeight="1">
      <c r="A91" s="12"/>
      <c r="B91" s="189"/>
      <c r="C91" s="190"/>
      <c r="D91" s="191" t="s">
        <v>71</v>
      </c>
      <c r="E91" s="203" t="s">
        <v>119</v>
      </c>
      <c r="F91" s="203" t="s">
        <v>120</v>
      </c>
      <c r="G91" s="190"/>
      <c r="H91" s="190"/>
      <c r="I91" s="193"/>
      <c r="J91" s="204">
        <f>BK91</f>
        <v>0</v>
      </c>
      <c r="K91" s="190"/>
      <c r="L91" s="195"/>
      <c r="M91" s="196"/>
      <c r="N91" s="197"/>
      <c r="O91" s="197"/>
      <c r="P91" s="198">
        <f>SUM(P92:P101)</f>
        <v>0</v>
      </c>
      <c r="Q91" s="197"/>
      <c r="R91" s="198">
        <f>SUM(R92:R101)</f>
        <v>0.63300000000000001</v>
      </c>
      <c r="S91" s="197"/>
      <c r="T91" s="199">
        <f>SUM(T92:T101)</f>
        <v>0</v>
      </c>
      <c r="U91" s="12"/>
      <c r="V91" s="12"/>
      <c r="W91" s="12"/>
      <c r="X91" s="12"/>
      <c r="Y91" s="12"/>
      <c r="Z91" s="12"/>
      <c r="AA91" s="12"/>
      <c r="AB91" s="12"/>
      <c r="AC91" s="12"/>
      <c r="AD91" s="12"/>
      <c r="AE91" s="12"/>
      <c r="AR91" s="200" t="s">
        <v>80</v>
      </c>
      <c r="AT91" s="201" t="s">
        <v>71</v>
      </c>
      <c r="AU91" s="201" t="s">
        <v>80</v>
      </c>
      <c r="AY91" s="200" t="s">
        <v>118</v>
      </c>
      <c r="BK91" s="202">
        <f>SUM(BK92:BK101)</f>
        <v>0</v>
      </c>
    </row>
    <row r="92" s="2" customFormat="1" ht="14.4" customHeight="1">
      <c r="A92" s="39"/>
      <c r="B92" s="40"/>
      <c r="C92" s="205" t="s">
        <v>80</v>
      </c>
      <c r="D92" s="205" t="s">
        <v>121</v>
      </c>
      <c r="E92" s="206" t="s">
        <v>122</v>
      </c>
      <c r="F92" s="207" t="s">
        <v>123</v>
      </c>
      <c r="G92" s="208" t="s">
        <v>124</v>
      </c>
      <c r="H92" s="209">
        <v>10</v>
      </c>
      <c r="I92" s="210"/>
      <c r="J92" s="211">
        <f>ROUND(I92*H92,2)</f>
        <v>0</v>
      </c>
      <c r="K92" s="207" t="s">
        <v>125</v>
      </c>
      <c r="L92" s="45"/>
      <c r="M92" s="212" t="s">
        <v>19</v>
      </c>
      <c r="N92" s="213" t="s">
        <v>43</v>
      </c>
      <c r="O92" s="85"/>
      <c r="P92" s="214">
        <f>O92*H92</f>
        <v>0</v>
      </c>
      <c r="Q92" s="214">
        <v>0.0373</v>
      </c>
      <c r="R92" s="214">
        <f>Q92*H92</f>
        <v>0.373</v>
      </c>
      <c r="S92" s="214">
        <v>0</v>
      </c>
      <c r="T92" s="215">
        <f>S92*H92</f>
        <v>0</v>
      </c>
      <c r="U92" s="39"/>
      <c r="V92" s="39"/>
      <c r="W92" s="39"/>
      <c r="X92" s="39"/>
      <c r="Y92" s="39"/>
      <c r="Z92" s="39"/>
      <c r="AA92" s="39"/>
      <c r="AB92" s="39"/>
      <c r="AC92" s="39"/>
      <c r="AD92" s="39"/>
      <c r="AE92" s="39"/>
      <c r="AR92" s="216" t="s">
        <v>126</v>
      </c>
      <c r="AT92" s="216" t="s">
        <v>121</v>
      </c>
      <c r="AU92" s="216" t="s">
        <v>82</v>
      </c>
      <c r="AY92" s="18" t="s">
        <v>118</v>
      </c>
      <c r="BE92" s="217">
        <f>IF(N92="základní",J92,0)</f>
        <v>0</v>
      </c>
      <c r="BF92" s="217">
        <f>IF(N92="snížená",J92,0)</f>
        <v>0</v>
      </c>
      <c r="BG92" s="217">
        <f>IF(N92="zákl. přenesená",J92,0)</f>
        <v>0</v>
      </c>
      <c r="BH92" s="217">
        <f>IF(N92="sníž. přenesená",J92,0)</f>
        <v>0</v>
      </c>
      <c r="BI92" s="217">
        <f>IF(N92="nulová",J92,0)</f>
        <v>0</v>
      </c>
      <c r="BJ92" s="18" t="s">
        <v>80</v>
      </c>
      <c r="BK92" s="217">
        <f>ROUND(I92*H92,2)</f>
        <v>0</v>
      </c>
      <c r="BL92" s="18" t="s">
        <v>126</v>
      </c>
      <c r="BM92" s="216" t="s">
        <v>127</v>
      </c>
    </row>
    <row r="93" s="13" customFormat="1">
      <c r="A93" s="13"/>
      <c r="B93" s="218"/>
      <c r="C93" s="219"/>
      <c r="D93" s="220" t="s">
        <v>128</v>
      </c>
      <c r="E93" s="221" t="s">
        <v>19</v>
      </c>
      <c r="F93" s="222" t="s">
        <v>129</v>
      </c>
      <c r="G93" s="219"/>
      <c r="H93" s="221" t="s">
        <v>19</v>
      </c>
      <c r="I93" s="223"/>
      <c r="J93" s="219"/>
      <c r="K93" s="219"/>
      <c r="L93" s="224"/>
      <c r="M93" s="225"/>
      <c r="N93" s="226"/>
      <c r="O93" s="226"/>
      <c r="P93" s="226"/>
      <c r="Q93" s="226"/>
      <c r="R93" s="226"/>
      <c r="S93" s="226"/>
      <c r="T93" s="227"/>
      <c r="U93" s="13"/>
      <c r="V93" s="13"/>
      <c r="W93" s="13"/>
      <c r="X93" s="13"/>
      <c r="Y93" s="13"/>
      <c r="Z93" s="13"/>
      <c r="AA93" s="13"/>
      <c r="AB93" s="13"/>
      <c r="AC93" s="13"/>
      <c r="AD93" s="13"/>
      <c r="AE93" s="13"/>
      <c r="AT93" s="228" t="s">
        <v>128</v>
      </c>
      <c r="AU93" s="228" t="s">
        <v>82</v>
      </c>
      <c r="AV93" s="13" t="s">
        <v>80</v>
      </c>
      <c r="AW93" s="13" t="s">
        <v>33</v>
      </c>
      <c r="AX93" s="13" t="s">
        <v>72</v>
      </c>
      <c r="AY93" s="228" t="s">
        <v>118</v>
      </c>
    </row>
    <row r="94" s="14" customFormat="1">
      <c r="A94" s="14"/>
      <c r="B94" s="229"/>
      <c r="C94" s="230"/>
      <c r="D94" s="220" t="s">
        <v>128</v>
      </c>
      <c r="E94" s="231" t="s">
        <v>19</v>
      </c>
      <c r="F94" s="232" t="s">
        <v>130</v>
      </c>
      <c r="G94" s="230"/>
      <c r="H94" s="233">
        <v>10</v>
      </c>
      <c r="I94" s="234"/>
      <c r="J94" s="230"/>
      <c r="K94" s="230"/>
      <c r="L94" s="235"/>
      <c r="M94" s="236"/>
      <c r="N94" s="237"/>
      <c r="O94" s="237"/>
      <c r="P94" s="237"/>
      <c r="Q94" s="237"/>
      <c r="R94" s="237"/>
      <c r="S94" s="237"/>
      <c r="T94" s="238"/>
      <c r="U94" s="14"/>
      <c r="V94" s="14"/>
      <c r="W94" s="14"/>
      <c r="X94" s="14"/>
      <c r="Y94" s="14"/>
      <c r="Z94" s="14"/>
      <c r="AA94" s="14"/>
      <c r="AB94" s="14"/>
      <c r="AC94" s="14"/>
      <c r="AD94" s="14"/>
      <c r="AE94" s="14"/>
      <c r="AT94" s="239" t="s">
        <v>128</v>
      </c>
      <c r="AU94" s="239" t="s">
        <v>82</v>
      </c>
      <c r="AV94" s="14" t="s">
        <v>82</v>
      </c>
      <c r="AW94" s="14" t="s">
        <v>33</v>
      </c>
      <c r="AX94" s="14" t="s">
        <v>72</v>
      </c>
      <c r="AY94" s="239" t="s">
        <v>118</v>
      </c>
    </row>
    <row r="95" s="15" customFormat="1">
      <c r="A95" s="15"/>
      <c r="B95" s="240"/>
      <c r="C95" s="241"/>
      <c r="D95" s="220" t="s">
        <v>128</v>
      </c>
      <c r="E95" s="242" t="s">
        <v>19</v>
      </c>
      <c r="F95" s="243" t="s">
        <v>131</v>
      </c>
      <c r="G95" s="241"/>
      <c r="H95" s="244">
        <v>10</v>
      </c>
      <c r="I95" s="245"/>
      <c r="J95" s="241"/>
      <c r="K95" s="241"/>
      <c r="L95" s="246"/>
      <c r="M95" s="247"/>
      <c r="N95" s="248"/>
      <c r="O95" s="248"/>
      <c r="P95" s="248"/>
      <c r="Q95" s="248"/>
      <c r="R95" s="248"/>
      <c r="S95" s="248"/>
      <c r="T95" s="249"/>
      <c r="U95" s="15"/>
      <c r="V95" s="15"/>
      <c r="W95" s="15"/>
      <c r="X95" s="15"/>
      <c r="Y95" s="15"/>
      <c r="Z95" s="15"/>
      <c r="AA95" s="15"/>
      <c r="AB95" s="15"/>
      <c r="AC95" s="15"/>
      <c r="AD95" s="15"/>
      <c r="AE95" s="15"/>
      <c r="AT95" s="250" t="s">
        <v>128</v>
      </c>
      <c r="AU95" s="250" t="s">
        <v>82</v>
      </c>
      <c r="AV95" s="15" t="s">
        <v>126</v>
      </c>
      <c r="AW95" s="15" t="s">
        <v>33</v>
      </c>
      <c r="AX95" s="15" t="s">
        <v>80</v>
      </c>
      <c r="AY95" s="250" t="s">
        <v>118</v>
      </c>
    </row>
    <row r="96" s="2" customFormat="1" ht="14.4" customHeight="1">
      <c r="A96" s="39"/>
      <c r="B96" s="40"/>
      <c r="C96" s="205" t="s">
        <v>82</v>
      </c>
      <c r="D96" s="205" t="s">
        <v>121</v>
      </c>
      <c r="E96" s="206" t="s">
        <v>132</v>
      </c>
      <c r="F96" s="207" t="s">
        <v>133</v>
      </c>
      <c r="G96" s="208" t="s">
        <v>124</v>
      </c>
      <c r="H96" s="209">
        <v>6.5</v>
      </c>
      <c r="I96" s="210"/>
      <c r="J96" s="211">
        <f>ROUND(I96*H96,2)</f>
        <v>0</v>
      </c>
      <c r="K96" s="207" t="s">
        <v>125</v>
      </c>
      <c r="L96" s="45"/>
      <c r="M96" s="212" t="s">
        <v>19</v>
      </c>
      <c r="N96" s="213" t="s">
        <v>43</v>
      </c>
      <c r="O96" s="85"/>
      <c r="P96" s="214">
        <f>O96*H96</f>
        <v>0</v>
      </c>
      <c r="Q96" s="214">
        <v>0.040000000000000001</v>
      </c>
      <c r="R96" s="214">
        <f>Q96*H96</f>
        <v>0.26000000000000001</v>
      </c>
      <c r="S96" s="214">
        <v>0</v>
      </c>
      <c r="T96" s="215">
        <f>S96*H96</f>
        <v>0</v>
      </c>
      <c r="U96" s="39"/>
      <c r="V96" s="39"/>
      <c r="W96" s="39"/>
      <c r="X96" s="39"/>
      <c r="Y96" s="39"/>
      <c r="Z96" s="39"/>
      <c r="AA96" s="39"/>
      <c r="AB96" s="39"/>
      <c r="AC96" s="39"/>
      <c r="AD96" s="39"/>
      <c r="AE96" s="39"/>
      <c r="AR96" s="216" t="s">
        <v>126</v>
      </c>
      <c r="AT96" s="216" t="s">
        <v>121</v>
      </c>
      <c r="AU96" s="216" t="s">
        <v>82</v>
      </c>
      <c r="AY96" s="18" t="s">
        <v>118</v>
      </c>
      <c r="BE96" s="217">
        <f>IF(N96="základní",J96,0)</f>
        <v>0</v>
      </c>
      <c r="BF96" s="217">
        <f>IF(N96="snížená",J96,0)</f>
        <v>0</v>
      </c>
      <c r="BG96" s="217">
        <f>IF(N96="zákl. přenesená",J96,0)</f>
        <v>0</v>
      </c>
      <c r="BH96" s="217">
        <f>IF(N96="sníž. přenesená",J96,0)</f>
        <v>0</v>
      </c>
      <c r="BI96" s="217">
        <f>IF(N96="nulová",J96,0)</f>
        <v>0</v>
      </c>
      <c r="BJ96" s="18" t="s">
        <v>80</v>
      </c>
      <c r="BK96" s="217">
        <f>ROUND(I96*H96,2)</f>
        <v>0</v>
      </c>
      <c r="BL96" s="18" t="s">
        <v>126</v>
      </c>
      <c r="BM96" s="216" t="s">
        <v>134</v>
      </c>
    </row>
    <row r="97" s="2" customFormat="1">
      <c r="A97" s="39"/>
      <c r="B97" s="40"/>
      <c r="C97" s="41"/>
      <c r="D97" s="220" t="s">
        <v>135</v>
      </c>
      <c r="E97" s="41"/>
      <c r="F97" s="251" t="s">
        <v>136</v>
      </c>
      <c r="G97" s="41"/>
      <c r="H97" s="41"/>
      <c r="I97" s="252"/>
      <c r="J97" s="41"/>
      <c r="K97" s="41"/>
      <c r="L97" s="45"/>
      <c r="M97" s="253"/>
      <c r="N97" s="254"/>
      <c r="O97" s="85"/>
      <c r="P97" s="85"/>
      <c r="Q97" s="85"/>
      <c r="R97" s="85"/>
      <c r="S97" s="85"/>
      <c r="T97" s="86"/>
      <c r="U97" s="39"/>
      <c r="V97" s="39"/>
      <c r="W97" s="39"/>
      <c r="X97" s="39"/>
      <c r="Y97" s="39"/>
      <c r="Z97" s="39"/>
      <c r="AA97" s="39"/>
      <c r="AB97" s="39"/>
      <c r="AC97" s="39"/>
      <c r="AD97" s="39"/>
      <c r="AE97" s="39"/>
      <c r="AT97" s="18" t="s">
        <v>135</v>
      </c>
      <c r="AU97" s="18" t="s">
        <v>82</v>
      </c>
    </row>
    <row r="98" s="13" customFormat="1">
      <c r="A98" s="13"/>
      <c r="B98" s="218"/>
      <c r="C98" s="219"/>
      <c r="D98" s="220" t="s">
        <v>128</v>
      </c>
      <c r="E98" s="221" t="s">
        <v>19</v>
      </c>
      <c r="F98" s="222" t="s">
        <v>129</v>
      </c>
      <c r="G98" s="219"/>
      <c r="H98" s="221" t="s">
        <v>19</v>
      </c>
      <c r="I98" s="223"/>
      <c r="J98" s="219"/>
      <c r="K98" s="219"/>
      <c r="L98" s="224"/>
      <c r="M98" s="225"/>
      <c r="N98" s="226"/>
      <c r="O98" s="226"/>
      <c r="P98" s="226"/>
      <c r="Q98" s="226"/>
      <c r="R98" s="226"/>
      <c r="S98" s="226"/>
      <c r="T98" s="227"/>
      <c r="U98" s="13"/>
      <c r="V98" s="13"/>
      <c r="W98" s="13"/>
      <c r="X98" s="13"/>
      <c r="Y98" s="13"/>
      <c r="Z98" s="13"/>
      <c r="AA98" s="13"/>
      <c r="AB98" s="13"/>
      <c r="AC98" s="13"/>
      <c r="AD98" s="13"/>
      <c r="AE98" s="13"/>
      <c r="AT98" s="228" t="s">
        <v>128</v>
      </c>
      <c r="AU98" s="228" t="s">
        <v>82</v>
      </c>
      <c r="AV98" s="13" t="s">
        <v>80</v>
      </c>
      <c r="AW98" s="13" t="s">
        <v>33</v>
      </c>
      <c r="AX98" s="13" t="s">
        <v>72</v>
      </c>
      <c r="AY98" s="228" t="s">
        <v>118</v>
      </c>
    </row>
    <row r="99" s="14" customFormat="1">
      <c r="A99" s="14"/>
      <c r="B99" s="229"/>
      <c r="C99" s="230"/>
      <c r="D99" s="220" t="s">
        <v>128</v>
      </c>
      <c r="E99" s="231" t="s">
        <v>19</v>
      </c>
      <c r="F99" s="232" t="s">
        <v>137</v>
      </c>
      <c r="G99" s="230"/>
      <c r="H99" s="233">
        <v>3</v>
      </c>
      <c r="I99" s="234"/>
      <c r="J99" s="230"/>
      <c r="K99" s="230"/>
      <c r="L99" s="235"/>
      <c r="M99" s="236"/>
      <c r="N99" s="237"/>
      <c r="O99" s="237"/>
      <c r="P99" s="237"/>
      <c r="Q99" s="237"/>
      <c r="R99" s="237"/>
      <c r="S99" s="237"/>
      <c r="T99" s="238"/>
      <c r="U99" s="14"/>
      <c r="V99" s="14"/>
      <c r="W99" s="14"/>
      <c r="X99" s="14"/>
      <c r="Y99" s="14"/>
      <c r="Z99" s="14"/>
      <c r="AA99" s="14"/>
      <c r="AB99" s="14"/>
      <c r="AC99" s="14"/>
      <c r="AD99" s="14"/>
      <c r="AE99" s="14"/>
      <c r="AT99" s="239" t="s">
        <v>128</v>
      </c>
      <c r="AU99" s="239" t="s">
        <v>82</v>
      </c>
      <c r="AV99" s="14" t="s">
        <v>82</v>
      </c>
      <c r="AW99" s="14" t="s">
        <v>33</v>
      </c>
      <c r="AX99" s="14" t="s">
        <v>72</v>
      </c>
      <c r="AY99" s="239" t="s">
        <v>118</v>
      </c>
    </row>
    <row r="100" s="14" customFormat="1">
      <c r="A100" s="14"/>
      <c r="B100" s="229"/>
      <c r="C100" s="230"/>
      <c r="D100" s="220" t="s">
        <v>128</v>
      </c>
      <c r="E100" s="231" t="s">
        <v>19</v>
      </c>
      <c r="F100" s="232" t="s">
        <v>138</v>
      </c>
      <c r="G100" s="230"/>
      <c r="H100" s="233">
        <v>3.5</v>
      </c>
      <c r="I100" s="234"/>
      <c r="J100" s="230"/>
      <c r="K100" s="230"/>
      <c r="L100" s="235"/>
      <c r="M100" s="236"/>
      <c r="N100" s="237"/>
      <c r="O100" s="237"/>
      <c r="P100" s="237"/>
      <c r="Q100" s="237"/>
      <c r="R100" s="237"/>
      <c r="S100" s="237"/>
      <c r="T100" s="238"/>
      <c r="U100" s="14"/>
      <c r="V100" s="14"/>
      <c r="W100" s="14"/>
      <c r="X100" s="14"/>
      <c r="Y100" s="14"/>
      <c r="Z100" s="14"/>
      <c r="AA100" s="14"/>
      <c r="AB100" s="14"/>
      <c r="AC100" s="14"/>
      <c r="AD100" s="14"/>
      <c r="AE100" s="14"/>
      <c r="AT100" s="239" t="s">
        <v>128</v>
      </c>
      <c r="AU100" s="239" t="s">
        <v>82</v>
      </c>
      <c r="AV100" s="14" t="s">
        <v>82</v>
      </c>
      <c r="AW100" s="14" t="s">
        <v>33</v>
      </c>
      <c r="AX100" s="14" t="s">
        <v>72</v>
      </c>
      <c r="AY100" s="239" t="s">
        <v>118</v>
      </c>
    </row>
    <row r="101" s="15" customFormat="1">
      <c r="A101" s="15"/>
      <c r="B101" s="240"/>
      <c r="C101" s="241"/>
      <c r="D101" s="220" t="s">
        <v>128</v>
      </c>
      <c r="E101" s="242" t="s">
        <v>19</v>
      </c>
      <c r="F101" s="243" t="s">
        <v>131</v>
      </c>
      <c r="G101" s="241"/>
      <c r="H101" s="244">
        <v>6.5</v>
      </c>
      <c r="I101" s="245"/>
      <c r="J101" s="241"/>
      <c r="K101" s="241"/>
      <c r="L101" s="246"/>
      <c r="M101" s="247"/>
      <c r="N101" s="248"/>
      <c r="O101" s="248"/>
      <c r="P101" s="248"/>
      <c r="Q101" s="248"/>
      <c r="R101" s="248"/>
      <c r="S101" s="248"/>
      <c r="T101" s="249"/>
      <c r="U101" s="15"/>
      <c r="V101" s="15"/>
      <c r="W101" s="15"/>
      <c r="X101" s="15"/>
      <c r="Y101" s="15"/>
      <c r="Z101" s="15"/>
      <c r="AA101" s="15"/>
      <c r="AB101" s="15"/>
      <c r="AC101" s="15"/>
      <c r="AD101" s="15"/>
      <c r="AE101" s="15"/>
      <c r="AT101" s="250" t="s">
        <v>128</v>
      </c>
      <c r="AU101" s="250" t="s">
        <v>82</v>
      </c>
      <c r="AV101" s="15" t="s">
        <v>126</v>
      </c>
      <c r="AW101" s="15" t="s">
        <v>33</v>
      </c>
      <c r="AX101" s="15" t="s">
        <v>80</v>
      </c>
      <c r="AY101" s="250" t="s">
        <v>118</v>
      </c>
    </row>
    <row r="102" s="12" customFormat="1" ht="22.8" customHeight="1">
      <c r="A102" s="12"/>
      <c r="B102" s="189"/>
      <c r="C102" s="190"/>
      <c r="D102" s="191" t="s">
        <v>71</v>
      </c>
      <c r="E102" s="203" t="s">
        <v>139</v>
      </c>
      <c r="F102" s="203" t="s">
        <v>140</v>
      </c>
      <c r="G102" s="190"/>
      <c r="H102" s="190"/>
      <c r="I102" s="193"/>
      <c r="J102" s="204">
        <f>BK102</f>
        <v>0</v>
      </c>
      <c r="K102" s="190"/>
      <c r="L102" s="195"/>
      <c r="M102" s="196"/>
      <c r="N102" s="197"/>
      <c r="O102" s="197"/>
      <c r="P102" s="198">
        <f>SUM(P103:P119)</f>
        <v>0</v>
      </c>
      <c r="Q102" s="197"/>
      <c r="R102" s="198">
        <f>SUM(R103:R119)</f>
        <v>0.00975</v>
      </c>
      <c r="S102" s="197"/>
      <c r="T102" s="199">
        <f>SUM(T103:T119)</f>
        <v>1.1299999999999999</v>
      </c>
      <c r="U102" s="12"/>
      <c r="V102" s="12"/>
      <c r="W102" s="12"/>
      <c r="X102" s="12"/>
      <c r="Y102" s="12"/>
      <c r="Z102" s="12"/>
      <c r="AA102" s="12"/>
      <c r="AB102" s="12"/>
      <c r="AC102" s="12"/>
      <c r="AD102" s="12"/>
      <c r="AE102" s="12"/>
      <c r="AR102" s="200" t="s">
        <v>80</v>
      </c>
      <c r="AT102" s="201" t="s">
        <v>71</v>
      </c>
      <c r="AU102" s="201" t="s">
        <v>80</v>
      </c>
      <c r="AY102" s="200" t="s">
        <v>118</v>
      </c>
      <c r="BK102" s="202">
        <f>SUM(BK103:BK119)</f>
        <v>0</v>
      </c>
    </row>
    <row r="103" s="2" customFormat="1" ht="24.15" customHeight="1">
      <c r="A103" s="39"/>
      <c r="B103" s="40"/>
      <c r="C103" s="205" t="s">
        <v>141</v>
      </c>
      <c r="D103" s="205" t="s">
        <v>121</v>
      </c>
      <c r="E103" s="206" t="s">
        <v>142</v>
      </c>
      <c r="F103" s="207" t="s">
        <v>143</v>
      </c>
      <c r="G103" s="208" t="s">
        <v>124</v>
      </c>
      <c r="H103" s="209">
        <v>75</v>
      </c>
      <c r="I103" s="210"/>
      <c r="J103" s="211">
        <f>ROUND(I103*H103,2)</f>
        <v>0</v>
      </c>
      <c r="K103" s="207" t="s">
        <v>125</v>
      </c>
      <c r="L103" s="45"/>
      <c r="M103" s="212" t="s">
        <v>19</v>
      </c>
      <c r="N103" s="213" t="s">
        <v>43</v>
      </c>
      <c r="O103" s="85"/>
      <c r="P103" s="214">
        <f>O103*H103</f>
        <v>0</v>
      </c>
      <c r="Q103" s="214">
        <v>0.00012999999999999999</v>
      </c>
      <c r="R103" s="214">
        <f>Q103*H103</f>
        <v>0.00975</v>
      </c>
      <c r="S103" s="214">
        <v>0</v>
      </c>
      <c r="T103" s="215">
        <f>S103*H103</f>
        <v>0</v>
      </c>
      <c r="U103" s="39"/>
      <c r="V103" s="39"/>
      <c r="W103" s="39"/>
      <c r="X103" s="39"/>
      <c r="Y103" s="39"/>
      <c r="Z103" s="39"/>
      <c r="AA103" s="39"/>
      <c r="AB103" s="39"/>
      <c r="AC103" s="39"/>
      <c r="AD103" s="39"/>
      <c r="AE103" s="39"/>
      <c r="AR103" s="216" t="s">
        <v>126</v>
      </c>
      <c r="AT103" s="216" t="s">
        <v>121</v>
      </c>
      <c r="AU103" s="216" t="s">
        <v>82</v>
      </c>
      <c r="AY103" s="18" t="s">
        <v>118</v>
      </c>
      <c r="BE103" s="217">
        <f>IF(N103="základní",J103,0)</f>
        <v>0</v>
      </c>
      <c r="BF103" s="217">
        <f>IF(N103="snížená",J103,0)</f>
        <v>0</v>
      </c>
      <c r="BG103" s="217">
        <f>IF(N103="zákl. přenesená",J103,0)</f>
        <v>0</v>
      </c>
      <c r="BH103" s="217">
        <f>IF(N103="sníž. přenesená",J103,0)</f>
        <v>0</v>
      </c>
      <c r="BI103" s="217">
        <f>IF(N103="nulová",J103,0)</f>
        <v>0</v>
      </c>
      <c r="BJ103" s="18" t="s">
        <v>80</v>
      </c>
      <c r="BK103" s="217">
        <f>ROUND(I103*H103,2)</f>
        <v>0</v>
      </c>
      <c r="BL103" s="18" t="s">
        <v>126</v>
      </c>
      <c r="BM103" s="216" t="s">
        <v>144</v>
      </c>
    </row>
    <row r="104" s="2" customFormat="1">
      <c r="A104" s="39"/>
      <c r="B104" s="40"/>
      <c r="C104" s="41"/>
      <c r="D104" s="220" t="s">
        <v>135</v>
      </c>
      <c r="E104" s="41"/>
      <c r="F104" s="251" t="s">
        <v>145</v>
      </c>
      <c r="G104" s="41"/>
      <c r="H104" s="41"/>
      <c r="I104" s="252"/>
      <c r="J104" s="41"/>
      <c r="K104" s="41"/>
      <c r="L104" s="45"/>
      <c r="M104" s="253"/>
      <c r="N104" s="254"/>
      <c r="O104" s="85"/>
      <c r="P104" s="85"/>
      <c r="Q104" s="85"/>
      <c r="R104" s="85"/>
      <c r="S104" s="85"/>
      <c r="T104" s="86"/>
      <c r="U104" s="39"/>
      <c r="V104" s="39"/>
      <c r="W104" s="39"/>
      <c r="X104" s="39"/>
      <c r="Y104" s="39"/>
      <c r="Z104" s="39"/>
      <c r="AA104" s="39"/>
      <c r="AB104" s="39"/>
      <c r="AC104" s="39"/>
      <c r="AD104" s="39"/>
      <c r="AE104" s="39"/>
      <c r="AT104" s="18" t="s">
        <v>135</v>
      </c>
      <c r="AU104" s="18" t="s">
        <v>82</v>
      </c>
    </row>
    <row r="105" s="14" customFormat="1">
      <c r="A105" s="14"/>
      <c r="B105" s="229"/>
      <c r="C105" s="230"/>
      <c r="D105" s="220" t="s">
        <v>128</v>
      </c>
      <c r="E105" s="231" t="s">
        <v>19</v>
      </c>
      <c r="F105" s="232" t="s">
        <v>146</v>
      </c>
      <c r="G105" s="230"/>
      <c r="H105" s="233">
        <v>75</v>
      </c>
      <c r="I105" s="234"/>
      <c r="J105" s="230"/>
      <c r="K105" s="230"/>
      <c r="L105" s="235"/>
      <c r="M105" s="236"/>
      <c r="N105" s="237"/>
      <c r="O105" s="237"/>
      <c r="P105" s="237"/>
      <c r="Q105" s="237"/>
      <c r="R105" s="237"/>
      <c r="S105" s="237"/>
      <c r="T105" s="238"/>
      <c r="U105" s="14"/>
      <c r="V105" s="14"/>
      <c r="W105" s="14"/>
      <c r="X105" s="14"/>
      <c r="Y105" s="14"/>
      <c r="Z105" s="14"/>
      <c r="AA105" s="14"/>
      <c r="AB105" s="14"/>
      <c r="AC105" s="14"/>
      <c r="AD105" s="14"/>
      <c r="AE105" s="14"/>
      <c r="AT105" s="239" t="s">
        <v>128</v>
      </c>
      <c r="AU105" s="239" t="s">
        <v>82</v>
      </c>
      <c r="AV105" s="14" t="s">
        <v>82</v>
      </c>
      <c r="AW105" s="14" t="s">
        <v>33</v>
      </c>
      <c r="AX105" s="14" t="s">
        <v>72</v>
      </c>
      <c r="AY105" s="239" t="s">
        <v>118</v>
      </c>
    </row>
    <row r="106" s="15" customFormat="1">
      <c r="A106" s="15"/>
      <c r="B106" s="240"/>
      <c r="C106" s="241"/>
      <c r="D106" s="220" t="s">
        <v>128</v>
      </c>
      <c r="E106" s="242" t="s">
        <v>19</v>
      </c>
      <c r="F106" s="243" t="s">
        <v>131</v>
      </c>
      <c r="G106" s="241"/>
      <c r="H106" s="244">
        <v>75</v>
      </c>
      <c r="I106" s="245"/>
      <c r="J106" s="241"/>
      <c r="K106" s="241"/>
      <c r="L106" s="246"/>
      <c r="M106" s="247"/>
      <c r="N106" s="248"/>
      <c r="O106" s="248"/>
      <c r="P106" s="248"/>
      <c r="Q106" s="248"/>
      <c r="R106" s="248"/>
      <c r="S106" s="248"/>
      <c r="T106" s="249"/>
      <c r="U106" s="15"/>
      <c r="V106" s="15"/>
      <c r="W106" s="15"/>
      <c r="X106" s="15"/>
      <c r="Y106" s="15"/>
      <c r="Z106" s="15"/>
      <c r="AA106" s="15"/>
      <c r="AB106" s="15"/>
      <c r="AC106" s="15"/>
      <c r="AD106" s="15"/>
      <c r="AE106" s="15"/>
      <c r="AT106" s="250" t="s">
        <v>128</v>
      </c>
      <c r="AU106" s="250" t="s">
        <v>82</v>
      </c>
      <c r="AV106" s="15" t="s">
        <v>126</v>
      </c>
      <c r="AW106" s="15" t="s">
        <v>33</v>
      </c>
      <c r="AX106" s="15" t="s">
        <v>80</v>
      </c>
      <c r="AY106" s="250" t="s">
        <v>118</v>
      </c>
    </row>
    <row r="107" s="2" customFormat="1" ht="14.4" customHeight="1">
      <c r="A107" s="39"/>
      <c r="B107" s="40"/>
      <c r="C107" s="205" t="s">
        <v>126</v>
      </c>
      <c r="D107" s="205" t="s">
        <v>121</v>
      </c>
      <c r="E107" s="206" t="s">
        <v>147</v>
      </c>
      <c r="F107" s="207" t="s">
        <v>148</v>
      </c>
      <c r="G107" s="208" t="s">
        <v>149</v>
      </c>
      <c r="H107" s="209">
        <v>50</v>
      </c>
      <c r="I107" s="210"/>
      <c r="J107" s="211">
        <f>ROUND(I107*H107,2)</f>
        <v>0</v>
      </c>
      <c r="K107" s="207" t="s">
        <v>125</v>
      </c>
      <c r="L107" s="45"/>
      <c r="M107" s="212" t="s">
        <v>19</v>
      </c>
      <c r="N107" s="213" t="s">
        <v>43</v>
      </c>
      <c r="O107" s="85"/>
      <c r="P107" s="214">
        <f>O107*H107</f>
        <v>0</v>
      </c>
      <c r="Q107" s="214">
        <v>0</v>
      </c>
      <c r="R107" s="214">
        <f>Q107*H107</f>
        <v>0</v>
      </c>
      <c r="S107" s="214">
        <v>0.0060000000000000001</v>
      </c>
      <c r="T107" s="215">
        <f>S107*H107</f>
        <v>0.29999999999999999</v>
      </c>
      <c r="U107" s="39"/>
      <c r="V107" s="39"/>
      <c r="W107" s="39"/>
      <c r="X107" s="39"/>
      <c r="Y107" s="39"/>
      <c r="Z107" s="39"/>
      <c r="AA107" s="39"/>
      <c r="AB107" s="39"/>
      <c r="AC107" s="39"/>
      <c r="AD107" s="39"/>
      <c r="AE107" s="39"/>
      <c r="AR107" s="216" t="s">
        <v>126</v>
      </c>
      <c r="AT107" s="216" t="s">
        <v>121</v>
      </c>
      <c r="AU107" s="216" t="s">
        <v>82</v>
      </c>
      <c r="AY107" s="18" t="s">
        <v>118</v>
      </c>
      <c r="BE107" s="217">
        <f>IF(N107="základní",J107,0)</f>
        <v>0</v>
      </c>
      <c r="BF107" s="217">
        <f>IF(N107="snížená",J107,0)</f>
        <v>0</v>
      </c>
      <c r="BG107" s="217">
        <f>IF(N107="zákl. přenesená",J107,0)</f>
        <v>0</v>
      </c>
      <c r="BH107" s="217">
        <f>IF(N107="sníž. přenesená",J107,0)</f>
        <v>0</v>
      </c>
      <c r="BI107" s="217">
        <f>IF(N107="nulová",J107,0)</f>
        <v>0</v>
      </c>
      <c r="BJ107" s="18" t="s">
        <v>80</v>
      </c>
      <c r="BK107" s="217">
        <f>ROUND(I107*H107,2)</f>
        <v>0</v>
      </c>
      <c r="BL107" s="18" t="s">
        <v>126</v>
      </c>
      <c r="BM107" s="216" t="s">
        <v>150</v>
      </c>
    </row>
    <row r="108" s="13" customFormat="1">
      <c r="A108" s="13"/>
      <c r="B108" s="218"/>
      <c r="C108" s="219"/>
      <c r="D108" s="220" t="s">
        <v>128</v>
      </c>
      <c r="E108" s="221" t="s">
        <v>19</v>
      </c>
      <c r="F108" s="222" t="s">
        <v>129</v>
      </c>
      <c r="G108" s="219"/>
      <c r="H108" s="221" t="s">
        <v>19</v>
      </c>
      <c r="I108" s="223"/>
      <c r="J108" s="219"/>
      <c r="K108" s="219"/>
      <c r="L108" s="224"/>
      <c r="M108" s="225"/>
      <c r="N108" s="226"/>
      <c r="O108" s="226"/>
      <c r="P108" s="226"/>
      <c r="Q108" s="226"/>
      <c r="R108" s="226"/>
      <c r="S108" s="226"/>
      <c r="T108" s="227"/>
      <c r="U108" s="13"/>
      <c r="V108" s="13"/>
      <c r="W108" s="13"/>
      <c r="X108" s="13"/>
      <c r="Y108" s="13"/>
      <c r="Z108" s="13"/>
      <c r="AA108" s="13"/>
      <c r="AB108" s="13"/>
      <c r="AC108" s="13"/>
      <c r="AD108" s="13"/>
      <c r="AE108" s="13"/>
      <c r="AT108" s="228" t="s">
        <v>128</v>
      </c>
      <c r="AU108" s="228" t="s">
        <v>82</v>
      </c>
      <c r="AV108" s="13" t="s">
        <v>80</v>
      </c>
      <c r="AW108" s="13" t="s">
        <v>33</v>
      </c>
      <c r="AX108" s="13" t="s">
        <v>72</v>
      </c>
      <c r="AY108" s="228" t="s">
        <v>118</v>
      </c>
    </row>
    <row r="109" s="14" customFormat="1">
      <c r="A109" s="14"/>
      <c r="B109" s="229"/>
      <c r="C109" s="230"/>
      <c r="D109" s="220" t="s">
        <v>128</v>
      </c>
      <c r="E109" s="231" t="s">
        <v>19</v>
      </c>
      <c r="F109" s="232" t="s">
        <v>151</v>
      </c>
      <c r="G109" s="230"/>
      <c r="H109" s="233">
        <v>50</v>
      </c>
      <c r="I109" s="234"/>
      <c r="J109" s="230"/>
      <c r="K109" s="230"/>
      <c r="L109" s="235"/>
      <c r="M109" s="236"/>
      <c r="N109" s="237"/>
      <c r="O109" s="237"/>
      <c r="P109" s="237"/>
      <c r="Q109" s="237"/>
      <c r="R109" s="237"/>
      <c r="S109" s="237"/>
      <c r="T109" s="238"/>
      <c r="U109" s="14"/>
      <c r="V109" s="14"/>
      <c r="W109" s="14"/>
      <c r="X109" s="14"/>
      <c r="Y109" s="14"/>
      <c r="Z109" s="14"/>
      <c r="AA109" s="14"/>
      <c r="AB109" s="14"/>
      <c r="AC109" s="14"/>
      <c r="AD109" s="14"/>
      <c r="AE109" s="14"/>
      <c r="AT109" s="239" t="s">
        <v>128</v>
      </c>
      <c r="AU109" s="239" t="s">
        <v>82</v>
      </c>
      <c r="AV109" s="14" t="s">
        <v>82</v>
      </c>
      <c r="AW109" s="14" t="s">
        <v>33</v>
      </c>
      <c r="AX109" s="14" t="s">
        <v>72</v>
      </c>
      <c r="AY109" s="239" t="s">
        <v>118</v>
      </c>
    </row>
    <row r="110" s="15" customFormat="1">
      <c r="A110" s="15"/>
      <c r="B110" s="240"/>
      <c r="C110" s="241"/>
      <c r="D110" s="220" t="s">
        <v>128</v>
      </c>
      <c r="E110" s="242" t="s">
        <v>19</v>
      </c>
      <c r="F110" s="243" t="s">
        <v>131</v>
      </c>
      <c r="G110" s="241"/>
      <c r="H110" s="244">
        <v>50</v>
      </c>
      <c r="I110" s="245"/>
      <c r="J110" s="241"/>
      <c r="K110" s="241"/>
      <c r="L110" s="246"/>
      <c r="M110" s="247"/>
      <c r="N110" s="248"/>
      <c r="O110" s="248"/>
      <c r="P110" s="248"/>
      <c r="Q110" s="248"/>
      <c r="R110" s="248"/>
      <c r="S110" s="248"/>
      <c r="T110" s="249"/>
      <c r="U110" s="15"/>
      <c r="V110" s="15"/>
      <c r="W110" s="15"/>
      <c r="X110" s="15"/>
      <c r="Y110" s="15"/>
      <c r="Z110" s="15"/>
      <c r="AA110" s="15"/>
      <c r="AB110" s="15"/>
      <c r="AC110" s="15"/>
      <c r="AD110" s="15"/>
      <c r="AE110" s="15"/>
      <c r="AT110" s="250" t="s">
        <v>128</v>
      </c>
      <c r="AU110" s="250" t="s">
        <v>82</v>
      </c>
      <c r="AV110" s="15" t="s">
        <v>126</v>
      </c>
      <c r="AW110" s="15" t="s">
        <v>33</v>
      </c>
      <c r="AX110" s="15" t="s">
        <v>80</v>
      </c>
      <c r="AY110" s="250" t="s">
        <v>118</v>
      </c>
    </row>
    <row r="111" s="2" customFormat="1" ht="14.4" customHeight="1">
      <c r="A111" s="39"/>
      <c r="B111" s="40"/>
      <c r="C111" s="205" t="s">
        <v>152</v>
      </c>
      <c r="D111" s="205" t="s">
        <v>121</v>
      </c>
      <c r="E111" s="206" t="s">
        <v>153</v>
      </c>
      <c r="F111" s="207" t="s">
        <v>154</v>
      </c>
      <c r="G111" s="208" t="s">
        <v>149</v>
      </c>
      <c r="H111" s="209">
        <v>30</v>
      </c>
      <c r="I111" s="210"/>
      <c r="J111" s="211">
        <f>ROUND(I111*H111,2)</f>
        <v>0</v>
      </c>
      <c r="K111" s="207" t="s">
        <v>125</v>
      </c>
      <c r="L111" s="45"/>
      <c r="M111" s="212" t="s">
        <v>19</v>
      </c>
      <c r="N111" s="213" t="s">
        <v>43</v>
      </c>
      <c r="O111" s="85"/>
      <c r="P111" s="214">
        <f>O111*H111</f>
        <v>0</v>
      </c>
      <c r="Q111" s="214">
        <v>0</v>
      </c>
      <c r="R111" s="214">
        <f>Q111*H111</f>
        <v>0</v>
      </c>
      <c r="S111" s="214">
        <v>0.0050000000000000001</v>
      </c>
      <c r="T111" s="215">
        <f>S111*H111</f>
        <v>0.14999999999999999</v>
      </c>
      <c r="U111" s="39"/>
      <c r="V111" s="39"/>
      <c r="W111" s="39"/>
      <c r="X111" s="39"/>
      <c r="Y111" s="39"/>
      <c r="Z111" s="39"/>
      <c r="AA111" s="39"/>
      <c r="AB111" s="39"/>
      <c r="AC111" s="39"/>
      <c r="AD111" s="39"/>
      <c r="AE111" s="39"/>
      <c r="AR111" s="216" t="s">
        <v>126</v>
      </c>
      <c r="AT111" s="216" t="s">
        <v>121</v>
      </c>
      <c r="AU111" s="216" t="s">
        <v>82</v>
      </c>
      <c r="AY111" s="18" t="s">
        <v>118</v>
      </c>
      <c r="BE111" s="217">
        <f>IF(N111="základní",J111,0)</f>
        <v>0</v>
      </c>
      <c r="BF111" s="217">
        <f>IF(N111="snížená",J111,0)</f>
        <v>0</v>
      </c>
      <c r="BG111" s="217">
        <f>IF(N111="zákl. přenesená",J111,0)</f>
        <v>0</v>
      </c>
      <c r="BH111" s="217">
        <f>IF(N111="sníž. přenesená",J111,0)</f>
        <v>0</v>
      </c>
      <c r="BI111" s="217">
        <f>IF(N111="nulová",J111,0)</f>
        <v>0</v>
      </c>
      <c r="BJ111" s="18" t="s">
        <v>80</v>
      </c>
      <c r="BK111" s="217">
        <f>ROUND(I111*H111,2)</f>
        <v>0</v>
      </c>
      <c r="BL111" s="18" t="s">
        <v>126</v>
      </c>
      <c r="BM111" s="216" t="s">
        <v>155</v>
      </c>
    </row>
    <row r="112" s="13" customFormat="1">
      <c r="A112" s="13"/>
      <c r="B112" s="218"/>
      <c r="C112" s="219"/>
      <c r="D112" s="220" t="s">
        <v>128</v>
      </c>
      <c r="E112" s="221" t="s">
        <v>19</v>
      </c>
      <c r="F112" s="222" t="s">
        <v>129</v>
      </c>
      <c r="G112" s="219"/>
      <c r="H112" s="221" t="s">
        <v>19</v>
      </c>
      <c r="I112" s="223"/>
      <c r="J112" s="219"/>
      <c r="K112" s="219"/>
      <c r="L112" s="224"/>
      <c r="M112" s="225"/>
      <c r="N112" s="226"/>
      <c r="O112" s="226"/>
      <c r="P112" s="226"/>
      <c r="Q112" s="226"/>
      <c r="R112" s="226"/>
      <c r="S112" s="226"/>
      <c r="T112" s="227"/>
      <c r="U112" s="13"/>
      <c r="V112" s="13"/>
      <c r="W112" s="13"/>
      <c r="X112" s="13"/>
      <c r="Y112" s="13"/>
      <c r="Z112" s="13"/>
      <c r="AA112" s="13"/>
      <c r="AB112" s="13"/>
      <c r="AC112" s="13"/>
      <c r="AD112" s="13"/>
      <c r="AE112" s="13"/>
      <c r="AT112" s="228" t="s">
        <v>128</v>
      </c>
      <c r="AU112" s="228" t="s">
        <v>82</v>
      </c>
      <c r="AV112" s="13" t="s">
        <v>80</v>
      </c>
      <c r="AW112" s="13" t="s">
        <v>33</v>
      </c>
      <c r="AX112" s="13" t="s">
        <v>72</v>
      </c>
      <c r="AY112" s="228" t="s">
        <v>118</v>
      </c>
    </row>
    <row r="113" s="14" customFormat="1">
      <c r="A113" s="14"/>
      <c r="B113" s="229"/>
      <c r="C113" s="230"/>
      <c r="D113" s="220" t="s">
        <v>128</v>
      </c>
      <c r="E113" s="231" t="s">
        <v>19</v>
      </c>
      <c r="F113" s="232" t="s">
        <v>156</v>
      </c>
      <c r="G113" s="230"/>
      <c r="H113" s="233">
        <v>30</v>
      </c>
      <c r="I113" s="234"/>
      <c r="J113" s="230"/>
      <c r="K113" s="230"/>
      <c r="L113" s="235"/>
      <c r="M113" s="236"/>
      <c r="N113" s="237"/>
      <c r="O113" s="237"/>
      <c r="P113" s="237"/>
      <c r="Q113" s="237"/>
      <c r="R113" s="237"/>
      <c r="S113" s="237"/>
      <c r="T113" s="238"/>
      <c r="U113" s="14"/>
      <c r="V113" s="14"/>
      <c r="W113" s="14"/>
      <c r="X113" s="14"/>
      <c r="Y113" s="14"/>
      <c r="Z113" s="14"/>
      <c r="AA113" s="14"/>
      <c r="AB113" s="14"/>
      <c r="AC113" s="14"/>
      <c r="AD113" s="14"/>
      <c r="AE113" s="14"/>
      <c r="AT113" s="239" t="s">
        <v>128</v>
      </c>
      <c r="AU113" s="239" t="s">
        <v>82</v>
      </c>
      <c r="AV113" s="14" t="s">
        <v>82</v>
      </c>
      <c r="AW113" s="14" t="s">
        <v>33</v>
      </c>
      <c r="AX113" s="14" t="s">
        <v>72</v>
      </c>
      <c r="AY113" s="239" t="s">
        <v>118</v>
      </c>
    </row>
    <row r="114" s="15" customFormat="1">
      <c r="A114" s="15"/>
      <c r="B114" s="240"/>
      <c r="C114" s="241"/>
      <c r="D114" s="220" t="s">
        <v>128</v>
      </c>
      <c r="E114" s="242" t="s">
        <v>19</v>
      </c>
      <c r="F114" s="243" t="s">
        <v>131</v>
      </c>
      <c r="G114" s="241"/>
      <c r="H114" s="244">
        <v>30</v>
      </c>
      <c r="I114" s="245"/>
      <c r="J114" s="241"/>
      <c r="K114" s="241"/>
      <c r="L114" s="246"/>
      <c r="M114" s="247"/>
      <c r="N114" s="248"/>
      <c r="O114" s="248"/>
      <c r="P114" s="248"/>
      <c r="Q114" s="248"/>
      <c r="R114" s="248"/>
      <c r="S114" s="248"/>
      <c r="T114" s="249"/>
      <c r="U114" s="15"/>
      <c r="V114" s="15"/>
      <c r="W114" s="15"/>
      <c r="X114" s="15"/>
      <c r="Y114" s="15"/>
      <c r="Z114" s="15"/>
      <c r="AA114" s="15"/>
      <c r="AB114" s="15"/>
      <c r="AC114" s="15"/>
      <c r="AD114" s="15"/>
      <c r="AE114" s="15"/>
      <c r="AT114" s="250" t="s">
        <v>128</v>
      </c>
      <c r="AU114" s="250" t="s">
        <v>82</v>
      </c>
      <c r="AV114" s="15" t="s">
        <v>126</v>
      </c>
      <c r="AW114" s="15" t="s">
        <v>33</v>
      </c>
      <c r="AX114" s="15" t="s">
        <v>80</v>
      </c>
      <c r="AY114" s="250" t="s">
        <v>118</v>
      </c>
    </row>
    <row r="115" s="2" customFormat="1" ht="24.15" customHeight="1">
      <c r="A115" s="39"/>
      <c r="B115" s="40"/>
      <c r="C115" s="205" t="s">
        <v>119</v>
      </c>
      <c r="D115" s="205" t="s">
        <v>121</v>
      </c>
      <c r="E115" s="206" t="s">
        <v>157</v>
      </c>
      <c r="F115" s="207" t="s">
        <v>158</v>
      </c>
      <c r="G115" s="208" t="s">
        <v>124</v>
      </c>
      <c r="H115" s="209">
        <v>10</v>
      </c>
      <c r="I115" s="210"/>
      <c r="J115" s="211">
        <f>ROUND(I115*H115,2)</f>
        <v>0</v>
      </c>
      <c r="K115" s="207" t="s">
        <v>125</v>
      </c>
      <c r="L115" s="45"/>
      <c r="M115" s="212" t="s">
        <v>19</v>
      </c>
      <c r="N115" s="213" t="s">
        <v>43</v>
      </c>
      <c r="O115" s="85"/>
      <c r="P115" s="214">
        <f>O115*H115</f>
        <v>0</v>
      </c>
      <c r="Q115" s="214">
        <v>0</v>
      </c>
      <c r="R115" s="214">
        <f>Q115*H115</f>
        <v>0</v>
      </c>
      <c r="S115" s="214">
        <v>0.068000000000000005</v>
      </c>
      <c r="T115" s="215">
        <f>S115*H115</f>
        <v>0.68000000000000005</v>
      </c>
      <c r="U115" s="39"/>
      <c r="V115" s="39"/>
      <c r="W115" s="39"/>
      <c r="X115" s="39"/>
      <c r="Y115" s="39"/>
      <c r="Z115" s="39"/>
      <c r="AA115" s="39"/>
      <c r="AB115" s="39"/>
      <c r="AC115" s="39"/>
      <c r="AD115" s="39"/>
      <c r="AE115" s="39"/>
      <c r="AR115" s="216" t="s">
        <v>126</v>
      </c>
      <c r="AT115" s="216" t="s">
        <v>121</v>
      </c>
      <c r="AU115" s="216" t="s">
        <v>82</v>
      </c>
      <c r="AY115" s="18" t="s">
        <v>118</v>
      </c>
      <c r="BE115" s="217">
        <f>IF(N115="základní",J115,0)</f>
        <v>0</v>
      </c>
      <c r="BF115" s="217">
        <f>IF(N115="snížená",J115,0)</f>
        <v>0</v>
      </c>
      <c r="BG115" s="217">
        <f>IF(N115="zákl. přenesená",J115,0)</f>
        <v>0</v>
      </c>
      <c r="BH115" s="217">
        <f>IF(N115="sníž. přenesená",J115,0)</f>
        <v>0</v>
      </c>
      <c r="BI115" s="217">
        <f>IF(N115="nulová",J115,0)</f>
        <v>0</v>
      </c>
      <c r="BJ115" s="18" t="s">
        <v>80</v>
      </c>
      <c r="BK115" s="217">
        <f>ROUND(I115*H115,2)</f>
        <v>0</v>
      </c>
      <c r="BL115" s="18" t="s">
        <v>126</v>
      </c>
      <c r="BM115" s="216" t="s">
        <v>159</v>
      </c>
    </row>
    <row r="116" s="2" customFormat="1">
      <c r="A116" s="39"/>
      <c r="B116" s="40"/>
      <c r="C116" s="41"/>
      <c r="D116" s="220" t="s">
        <v>135</v>
      </c>
      <c r="E116" s="41"/>
      <c r="F116" s="251" t="s">
        <v>160</v>
      </c>
      <c r="G116" s="41"/>
      <c r="H116" s="41"/>
      <c r="I116" s="252"/>
      <c r="J116" s="41"/>
      <c r="K116" s="41"/>
      <c r="L116" s="45"/>
      <c r="M116" s="253"/>
      <c r="N116" s="254"/>
      <c r="O116" s="85"/>
      <c r="P116" s="85"/>
      <c r="Q116" s="85"/>
      <c r="R116" s="85"/>
      <c r="S116" s="85"/>
      <c r="T116" s="86"/>
      <c r="U116" s="39"/>
      <c r="V116" s="39"/>
      <c r="W116" s="39"/>
      <c r="X116" s="39"/>
      <c r="Y116" s="39"/>
      <c r="Z116" s="39"/>
      <c r="AA116" s="39"/>
      <c r="AB116" s="39"/>
      <c r="AC116" s="39"/>
      <c r="AD116" s="39"/>
      <c r="AE116" s="39"/>
      <c r="AT116" s="18" t="s">
        <v>135</v>
      </c>
      <c r="AU116" s="18" t="s">
        <v>82</v>
      </c>
    </row>
    <row r="117" s="13" customFormat="1">
      <c r="A117" s="13"/>
      <c r="B117" s="218"/>
      <c r="C117" s="219"/>
      <c r="D117" s="220" t="s">
        <v>128</v>
      </c>
      <c r="E117" s="221" t="s">
        <v>19</v>
      </c>
      <c r="F117" s="222" t="s">
        <v>129</v>
      </c>
      <c r="G117" s="219"/>
      <c r="H117" s="221" t="s">
        <v>19</v>
      </c>
      <c r="I117" s="223"/>
      <c r="J117" s="219"/>
      <c r="K117" s="219"/>
      <c r="L117" s="224"/>
      <c r="M117" s="225"/>
      <c r="N117" s="226"/>
      <c r="O117" s="226"/>
      <c r="P117" s="226"/>
      <c r="Q117" s="226"/>
      <c r="R117" s="226"/>
      <c r="S117" s="226"/>
      <c r="T117" s="227"/>
      <c r="U117" s="13"/>
      <c r="V117" s="13"/>
      <c r="W117" s="13"/>
      <c r="X117" s="13"/>
      <c r="Y117" s="13"/>
      <c r="Z117" s="13"/>
      <c r="AA117" s="13"/>
      <c r="AB117" s="13"/>
      <c r="AC117" s="13"/>
      <c r="AD117" s="13"/>
      <c r="AE117" s="13"/>
      <c r="AT117" s="228" t="s">
        <v>128</v>
      </c>
      <c r="AU117" s="228" t="s">
        <v>82</v>
      </c>
      <c r="AV117" s="13" t="s">
        <v>80</v>
      </c>
      <c r="AW117" s="13" t="s">
        <v>33</v>
      </c>
      <c r="AX117" s="13" t="s">
        <v>72</v>
      </c>
      <c r="AY117" s="228" t="s">
        <v>118</v>
      </c>
    </row>
    <row r="118" s="14" customFormat="1">
      <c r="A118" s="14"/>
      <c r="B118" s="229"/>
      <c r="C118" s="230"/>
      <c r="D118" s="220" t="s">
        <v>128</v>
      </c>
      <c r="E118" s="231" t="s">
        <v>19</v>
      </c>
      <c r="F118" s="232" t="s">
        <v>130</v>
      </c>
      <c r="G118" s="230"/>
      <c r="H118" s="233">
        <v>10</v>
      </c>
      <c r="I118" s="234"/>
      <c r="J118" s="230"/>
      <c r="K118" s="230"/>
      <c r="L118" s="235"/>
      <c r="M118" s="236"/>
      <c r="N118" s="237"/>
      <c r="O118" s="237"/>
      <c r="P118" s="237"/>
      <c r="Q118" s="237"/>
      <c r="R118" s="237"/>
      <c r="S118" s="237"/>
      <c r="T118" s="238"/>
      <c r="U118" s="14"/>
      <c r="V118" s="14"/>
      <c r="W118" s="14"/>
      <c r="X118" s="14"/>
      <c r="Y118" s="14"/>
      <c r="Z118" s="14"/>
      <c r="AA118" s="14"/>
      <c r="AB118" s="14"/>
      <c r="AC118" s="14"/>
      <c r="AD118" s="14"/>
      <c r="AE118" s="14"/>
      <c r="AT118" s="239" t="s">
        <v>128</v>
      </c>
      <c r="AU118" s="239" t="s">
        <v>82</v>
      </c>
      <c r="AV118" s="14" t="s">
        <v>82</v>
      </c>
      <c r="AW118" s="14" t="s">
        <v>33</v>
      </c>
      <c r="AX118" s="14" t="s">
        <v>72</v>
      </c>
      <c r="AY118" s="239" t="s">
        <v>118</v>
      </c>
    </row>
    <row r="119" s="15" customFormat="1">
      <c r="A119" s="15"/>
      <c r="B119" s="240"/>
      <c r="C119" s="241"/>
      <c r="D119" s="220" t="s">
        <v>128</v>
      </c>
      <c r="E119" s="242" t="s">
        <v>19</v>
      </c>
      <c r="F119" s="243" t="s">
        <v>131</v>
      </c>
      <c r="G119" s="241"/>
      <c r="H119" s="244">
        <v>10</v>
      </c>
      <c r="I119" s="245"/>
      <c r="J119" s="241"/>
      <c r="K119" s="241"/>
      <c r="L119" s="246"/>
      <c r="M119" s="247"/>
      <c r="N119" s="248"/>
      <c r="O119" s="248"/>
      <c r="P119" s="248"/>
      <c r="Q119" s="248"/>
      <c r="R119" s="248"/>
      <c r="S119" s="248"/>
      <c r="T119" s="249"/>
      <c r="U119" s="15"/>
      <c r="V119" s="15"/>
      <c r="W119" s="15"/>
      <c r="X119" s="15"/>
      <c r="Y119" s="15"/>
      <c r="Z119" s="15"/>
      <c r="AA119" s="15"/>
      <c r="AB119" s="15"/>
      <c r="AC119" s="15"/>
      <c r="AD119" s="15"/>
      <c r="AE119" s="15"/>
      <c r="AT119" s="250" t="s">
        <v>128</v>
      </c>
      <c r="AU119" s="250" t="s">
        <v>82</v>
      </c>
      <c r="AV119" s="15" t="s">
        <v>126</v>
      </c>
      <c r="AW119" s="15" t="s">
        <v>33</v>
      </c>
      <c r="AX119" s="15" t="s">
        <v>80</v>
      </c>
      <c r="AY119" s="250" t="s">
        <v>118</v>
      </c>
    </row>
    <row r="120" s="12" customFormat="1" ht="22.8" customHeight="1">
      <c r="A120" s="12"/>
      <c r="B120" s="189"/>
      <c r="C120" s="190"/>
      <c r="D120" s="191" t="s">
        <v>71</v>
      </c>
      <c r="E120" s="203" t="s">
        <v>161</v>
      </c>
      <c r="F120" s="203" t="s">
        <v>162</v>
      </c>
      <c r="G120" s="190"/>
      <c r="H120" s="190"/>
      <c r="I120" s="193"/>
      <c r="J120" s="204">
        <f>BK120</f>
        <v>0</v>
      </c>
      <c r="K120" s="190"/>
      <c r="L120" s="195"/>
      <c r="M120" s="196"/>
      <c r="N120" s="197"/>
      <c r="O120" s="197"/>
      <c r="P120" s="198">
        <f>SUM(P121:P129)</f>
        <v>0</v>
      </c>
      <c r="Q120" s="197"/>
      <c r="R120" s="198">
        <f>SUM(R121:R129)</f>
        <v>0</v>
      </c>
      <c r="S120" s="197"/>
      <c r="T120" s="199">
        <f>SUM(T121:T129)</f>
        <v>0</v>
      </c>
      <c r="U120" s="12"/>
      <c r="V120" s="12"/>
      <c r="W120" s="12"/>
      <c r="X120" s="12"/>
      <c r="Y120" s="12"/>
      <c r="Z120" s="12"/>
      <c r="AA120" s="12"/>
      <c r="AB120" s="12"/>
      <c r="AC120" s="12"/>
      <c r="AD120" s="12"/>
      <c r="AE120" s="12"/>
      <c r="AR120" s="200" t="s">
        <v>80</v>
      </c>
      <c r="AT120" s="201" t="s">
        <v>71</v>
      </c>
      <c r="AU120" s="201" t="s">
        <v>80</v>
      </c>
      <c r="AY120" s="200" t="s">
        <v>118</v>
      </c>
      <c r="BK120" s="202">
        <f>SUM(BK121:BK129)</f>
        <v>0</v>
      </c>
    </row>
    <row r="121" s="2" customFormat="1" ht="24.15" customHeight="1">
      <c r="A121" s="39"/>
      <c r="B121" s="40"/>
      <c r="C121" s="205" t="s">
        <v>163</v>
      </c>
      <c r="D121" s="205" t="s">
        <v>121</v>
      </c>
      <c r="E121" s="206" t="s">
        <v>164</v>
      </c>
      <c r="F121" s="207" t="s">
        <v>165</v>
      </c>
      <c r="G121" s="208" t="s">
        <v>166</v>
      </c>
      <c r="H121" s="209">
        <v>1.4410000000000001</v>
      </c>
      <c r="I121" s="210"/>
      <c r="J121" s="211">
        <f>ROUND(I121*H121,2)</f>
        <v>0</v>
      </c>
      <c r="K121" s="207" t="s">
        <v>125</v>
      </c>
      <c r="L121" s="45"/>
      <c r="M121" s="212" t="s">
        <v>19</v>
      </c>
      <c r="N121" s="213" t="s">
        <v>43</v>
      </c>
      <c r="O121" s="85"/>
      <c r="P121" s="214">
        <f>O121*H121</f>
        <v>0</v>
      </c>
      <c r="Q121" s="214">
        <v>0</v>
      </c>
      <c r="R121" s="214">
        <f>Q121*H121</f>
        <v>0</v>
      </c>
      <c r="S121" s="214">
        <v>0</v>
      </c>
      <c r="T121" s="215">
        <f>S121*H121</f>
        <v>0</v>
      </c>
      <c r="U121" s="39"/>
      <c r="V121" s="39"/>
      <c r="W121" s="39"/>
      <c r="X121" s="39"/>
      <c r="Y121" s="39"/>
      <c r="Z121" s="39"/>
      <c r="AA121" s="39"/>
      <c r="AB121" s="39"/>
      <c r="AC121" s="39"/>
      <c r="AD121" s="39"/>
      <c r="AE121" s="39"/>
      <c r="AR121" s="216" t="s">
        <v>126</v>
      </c>
      <c r="AT121" s="216" t="s">
        <v>121</v>
      </c>
      <c r="AU121" s="216" t="s">
        <v>82</v>
      </c>
      <c r="AY121" s="18" t="s">
        <v>118</v>
      </c>
      <c r="BE121" s="217">
        <f>IF(N121="základní",J121,0)</f>
        <v>0</v>
      </c>
      <c r="BF121" s="217">
        <f>IF(N121="snížená",J121,0)</f>
        <v>0</v>
      </c>
      <c r="BG121" s="217">
        <f>IF(N121="zákl. přenesená",J121,0)</f>
        <v>0</v>
      </c>
      <c r="BH121" s="217">
        <f>IF(N121="sníž. přenesená",J121,0)</f>
        <v>0</v>
      </c>
      <c r="BI121" s="217">
        <f>IF(N121="nulová",J121,0)</f>
        <v>0</v>
      </c>
      <c r="BJ121" s="18" t="s">
        <v>80</v>
      </c>
      <c r="BK121" s="217">
        <f>ROUND(I121*H121,2)</f>
        <v>0</v>
      </c>
      <c r="BL121" s="18" t="s">
        <v>126</v>
      </c>
      <c r="BM121" s="216" t="s">
        <v>167</v>
      </c>
    </row>
    <row r="122" s="2" customFormat="1">
      <c r="A122" s="39"/>
      <c r="B122" s="40"/>
      <c r="C122" s="41"/>
      <c r="D122" s="220" t="s">
        <v>135</v>
      </c>
      <c r="E122" s="41"/>
      <c r="F122" s="251" t="s">
        <v>168</v>
      </c>
      <c r="G122" s="41"/>
      <c r="H122" s="41"/>
      <c r="I122" s="252"/>
      <c r="J122" s="41"/>
      <c r="K122" s="41"/>
      <c r="L122" s="45"/>
      <c r="M122" s="253"/>
      <c r="N122" s="254"/>
      <c r="O122" s="85"/>
      <c r="P122" s="85"/>
      <c r="Q122" s="85"/>
      <c r="R122" s="85"/>
      <c r="S122" s="85"/>
      <c r="T122" s="86"/>
      <c r="U122" s="39"/>
      <c r="V122" s="39"/>
      <c r="W122" s="39"/>
      <c r="X122" s="39"/>
      <c r="Y122" s="39"/>
      <c r="Z122" s="39"/>
      <c r="AA122" s="39"/>
      <c r="AB122" s="39"/>
      <c r="AC122" s="39"/>
      <c r="AD122" s="39"/>
      <c r="AE122" s="39"/>
      <c r="AT122" s="18" t="s">
        <v>135</v>
      </c>
      <c r="AU122" s="18" t="s">
        <v>82</v>
      </c>
    </row>
    <row r="123" s="2" customFormat="1" ht="14.4" customHeight="1">
      <c r="A123" s="39"/>
      <c r="B123" s="40"/>
      <c r="C123" s="205" t="s">
        <v>169</v>
      </c>
      <c r="D123" s="205" t="s">
        <v>121</v>
      </c>
      <c r="E123" s="206" t="s">
        <v>170</v>
      </c>
      <c r="F123" s="207" t="s">
        <v>171</v>
      </c>
      <c r="G123" s="208" t="s">
        <v>166</v>
      </c>
      <c r="H123" s="209">
        <v>1.4410000000000001</v>
      </c>
      <c r="I123" s="210"/>
      <c r="J123" s="211">
        <f>ROUND(I123*H123,2)</f>
        <v>0</v>
      </c>
      <c r="K123" s="207" t="s">
        <v>125</v>
      </c>
      <c r="L123" s="45"/>
      <c r="M123" s="212" t="s">
        <v>19</v>
      </c>
      <c r="N123" s="213" t="s">
        <v>43</v>
      </c>
      <c r="O123" s="85"/>
      <c r="P123" s="214">
        <f>O123*H123</f>
        <v>0</v>
      </c>
      <c r="Q123" s="214">
        <v>0</v>
      </c>
      <c r="R123" s="214">
        <f>Q123*H123</f>
        <v>0</v>
      </c>
      <c r="S123" s="214">
        <v>0</v>
      </c>
      <c r="T123" s="215">
        <f>S123*H123</f>
        <v>0</v>
      </c>
      <c r="U123" s="39"/>
      <c r="V123" s="39"/>
      <c r="W123" s="39"/>
      <c r="X123" s="39"/>
      <c r="Y123" s="39"/>
      <c r="Z123" s="39"/>
      <c r="AA123" s="39"/>
      <c r="AB123" s="39"/>
      <c r="AC123" s="39"/>
      <c r="AD123" s="39"/>
      <c r="AE123" s="39"/>
      <c r="AR123" s="216" t="s">
        <v>126</v>
      </c>
      <c r="AT123" s="216" t="s">
        <v>121</v>
      </c>
      <c r="AU123" s="216" t="s">
        <v>82</v>
      </c>
      <c r="AY123" s="18" t="s">
        <v>118</v>
      </c>
      <c r="BE123" s="217">
        <f>IF(N123="základní",J123,0)</f>
        <v>0</v>
      </c>
      <c r="BF123" s="217">
        <f>IF(N123="snížená",J123,0)</f>
        <v>0</v>
      </c>
      <c r="BG123" s="217">
        <f>IF(N123="zákl. přenesená",J123,0)</f>
        <v>0</v>
      </c>
      <c r="BH123" s="217">
        <f>IF(N123="sníž. přenesená",J123,0)</f>
        <v>0</v>
      </c>
      <c r="BI123" s="217">
        <f>IF(N123="nulová",J123,0)</f>
        <v>0</v>
      </c>
      <c r="BJ123" s="18" t="s">
        <v>80</v>
      </c>
      <c r="BK123" s="217">
        <f>ROUND(I123*H123,2)</f>
        <v>0</v>
      </c>
      <c r="BL123" s="18" t="s">
        <v>126</v>
      </c>
      <c r="BM123" s="216" t="s">
        <v>172</v>
      </c>
    </row>
    <row r="124" s="2" customFormat="1">
      <c r="A124" s="39"/>
      <c r="B124" s="40"/>
      <c r="C124" s="41"/>
      <c r="D124" s="220" t="s">
        <v>135</v>
      </c>
      <c r="E124" s="41"/>
      <c r="F124" s="251" t="s">
        <v>173</v>
      </c>
      <c r="G124" s="41"/>
      <c r="H124" s="41"/>
      <c r="I124" s="252"/>
      <c r="J124" s="41"/>
      <c r="K124" s="41"/>
      <c r="L124" s="45"/>
      <c r="M124" s="253"/>
      <c r="N124" s="254"/>
      <c r="O124" s="85"/>
      <c r="P124" s="85"/>
      <c r="Q124" s="85"/>
      <c r="R124" s="85"/>
      <c r="S124" s="85"/>
      <c r="T124" s="86"/>
      <c r="U124" s="39"/>
      <c r="V124" s="39"/>
      <c r="W124" s="39"/>
      <c r="X124" s="39"/>
      <c r="Y124" s="39"/>
      <c r="Z124" s="39"/>
      <c r="AA124" s="39"/>
      <c r="AB124" s="39"/>
      <c r="AC124" s="39"/>
      <c r="AD124" s="39"/>
      <c r="AE124" s="39"/>
      <c r="AT124" s="18" t="s">
        <v>135</v>
      </c>
      <c r="AU124" s="18" t="s">
        <v>82</v>
      </c>
    </row>
    <row r="125" s="2" customFormat="1" ht="24.15" customHeight="1">
      <c r="A125" s="39"/>
      <c r="B125" s="40"/>
      <c r="C125" s="205" t="s">
        <v>139</v>
      </c>
      <c r="D125" s="205" t="s">
        <v>121</v>
      </c>
      <c r="E125" s="206" t="s">
        <v>174</v>
      </c>
      <c r="F125" s="207" t="s">
        <v>175</v>
      </c>
      <c r="G125" s="208" t="s">
        <v>166</v>
      </c>
      <c r="H125" s="209">
        <v>12.968999999999999</v>
      </c>
      <c r="I125" s="210"/>
      <c r="J125" s="211">
        <f>ROUND(I125*H125,2)</f>
        <v>0</v>
      </c>
      <c r="K125" s="207" t="s">
        <v>125</v>
      </c>
      <c r="L125" s="45"/>
      <c r="M125" s="212" t="s">
        <v>19</v>
      </c>
      <c r="N125" s="213" t="s">
        <v>43</v>
      </c>
      <c r="O125" s="85"/>
      <c r="P125" s="214">
        <f>O125*H125</f>
        <v>0</v>
      </c>
      <c r="Q125" s="214">
        <v>0</v>
      </c>
      <c r="R125" s="214">
        <f>Q125*H125</f>
        <v>0</v>
      </c>
      <c r="S125" s="214">
        <v>0</v>
      </c>
      <c r="T125" s="215">
        <f>S125*H125</f>
        <v>0</v>
      </c>
      <c r="U125" s="39"/>
      <c r="V125" s="39"/>
      <c r="W125" s="39"/>
      <c r="X125" s="39"/>
      <c r="Y125" s="39"/>
      <c r="Z125" s="39"/>
      <c r="AA125" s="39"/>
      <c r="AB125" s="39"/>
      <c r="AC125" s="39"/>
      <c r="AD125" s="39"/>
      <c r="AE125" s="39"/>
      <c r="AR125" s="216" t="s">
        <v>126</v>
      </c>
      <c r="AT125" s="216" t="s">
        <v>121</v>
      </c>
      <c r="AU125" s="216" t="s">
        <v>82</v>
      </c>
      <c r="AY125" s="18" t="s">
        <v>118</v>
      </c>
      <c r="BE125" s="217">
        <f>IF(N125="základní",J125,0)</f>
        <v>0</v>
      </c>
      <c r="BF125" s="217">
        <f>IF(N125="snížená",J125,0)</f>
        <v>0</v>
      </c>
      <c r="BG125" s="217">
        <f>IF(N125="zákl. přenesená",J125,0)</f>
        <v>0</v>
      </c>
      <c r="BH125" s="217">
        <f>IF(N125="sníž. přenesená",J125,0)</f>
        <v>0</v>
      </c>
      <c r="BI125" s="217">
        <f>IF(N125="nulová",J125,0)</f>
        <v>0</v>
      </c>
      <c r="BJ125" s="18" t="s">
        <v>80</v>
      </c>
      <c r="BK125" s="217">
        <f>ROUND(I125*H125,2)</f>
        <v>0</v>
      </c>
      <c r="BL125" s="18" t="s">
        <v>126</v>
      </c>
      <c r="BM125" s="216" t="s">
        <v>176</v>
      </c>
    </row>
    <row r="126" s="2" customFormat="1">
      <c r="A126" s="39"/>
      <c r="B126" s="40"/>
      <c r="C126" s="41"/>
      <c r="D126" s="220" t="s">
        <v>135</v>
      </c>
      <c r="E126" s="41"/>
      <c r="F126" s="251" t="s">
        <v>173</v>
      </c>
      <c r="G126" s="41"/>
      <c r="H126" s="41"/>
      <c r="I126" s="252"/>
      <c r="J126" s="41"/>
      <c r="K126" s="41"/>
      <c r="L126" s="45"/>
      <c r="M126" s="253"/>
      <c r="N126" s="254"/>
      <c r="O126" s="85"/>
      <c r="P126" s="85"/>
      <c r="Q126" s="85"/>
      <c r="R126" s="85"/>
      <c r="S126" s="85"/>
      <c r="T126" s="86"/>
      <c r="U126" s="39"/>
      <c r="V126" s="39"/>
      <c r="W126" s="39"/>
      <c r="X126" s="39"/>
      <c r="Y126" s="39"/>
      <c r="Z126" s="39"/>
      <c r="AA126" s="39"/>
      <c r="AB126" s="39"/>
      <c r="AC126" s="39"/>
      <c r="AD126" s="39"/>
      <c r="AE126" s="39"/>
      <c r="AT126" s="18" t="s">
        <v>135</v>
      </c>
      <c r="AU126" s="18" t="s">
        <v>82</v>
      </c>
    </row>
    <row r="127" s="14" customFormat="1">
      <c r="A127" s="14"/>
      <c r="B127" s="229"/>
      <c r="C127" s="230"/>
      <c r="D127" s="220" t="s">
        <v>128</v>
      </c>
      <c r="E127" s="230"/>
      <c r="F127" s="232" t="s">
        <v>177</v>
      </c>
      <c r="G127" s="230"/>
      <c r="H127" s="233">
        <v>12.968999999999999</v>
      </c>
      <c r="I127" s="234"/>
      <c r="J127" s="230"/>
      <c r="K127" s="230"/>
      <c r="L127" s="235"/>
      <c r="M127" s="236"/>
      <c r="N127" s="237"/>
      <c r="O127" s="237"/>
      <c r="P127" s="237"/>
      <c r="Q127" s="237"/>
      <c r="R127" s="237"/>
      <c r="S127" s="237"/>
      <c r="T127" s="238"/>
      <c r="U127" s="14"/>
      <c r="V127" s="14"/>
      <c r="W127" s="14"/>
      <c r="X127" s="14"/>
      <c r="Y127" s="14"/>
      <c r="Z127" s="14"/>
      <c r="AA127" s="14"/>
      <c r="AB127" s="14"/>
      <c r="AC127" s="14"/>
      <c r="AD127" s="14"/>
      <c r="AE127" s="14"/>
      <c r="AT127" s="239" t="s">
        <v>128</v>
      </c>
      <c r="AU127" s="239" t="s">
        <v>82</v>
      </c>
      <c r="AV127" s="14" t="s">
        <v>82</v>
      </c>
      <c r="AW127" s="14" t="s">
        <v>4</v>
      </c>
      <c r="AX127" s="14" t="s">
        <v>80</v>
      </c>
      <c r="AY127" s="239" t="s">
        <v>118</v>
      </c>
    </row>
    <row r="128" s="2" customFormat="1" ht="24.15" customHeight="1">
      <c r="A128" s="39"/>
      <c r="B128" s="40"/>
      <c r="C128" s="205" t="s">
        <v>178</v>
      </c>
      <c r="D128" s="205" t="s">
        <v>121</v>
      </c>
      <c r="E128" s="206" t="s">
        <v>179</v>
      </c>
      <c r="F128" s="207" t="s">
        <v>180</v>
      </c>
      <c r="G128" s="208" t="s">
        <v>166</v>
      </c>
      <c r="H128" s="209">
        <v>1.4410000000000001</v>
      </c>
      <c r="I128" s="210"/>
      <c r="J128" s="211">
        <f>ROUND(I128*H128,2)</f>
        <v>0</v>
      </c>
      <c r="K128" s="207" t="s">
        <v>125</v>
      </c>
      <c r="L128" s="45"/>
      <c r="M128" s="212" t="s">
        <v>19</v>
      </c>
      <c r="N128" s="213" t="s">
        <v>43</v>
      </c>
      <c r="O128" s="85"/>
      <c r="P128" s="214">
        <f>O128*H128</f>
        <v>0</v>
      </c>
      <c r="Q128" s="214">
        <v>0</v>
      </c>
      <c r="R128" s="214">
        <f>Q128*H128</f>
        <v>0</v>
      </c>
      <c r="S128" s="214">
        <v>0</v>
      </c>
      <c r="T128" s="215">
        <f>S128*H128</f>
        <v>0</v>
      </c>
      <c r="U128" s="39"/>
      <c r="V128" s="39"/>
      <c r="W128" s="39"/>
      <c r="X128" s="39"/>
      <c r="Y128" s="39"/>
      <c r="Z128" s="39"/>
      <c r="AA128" s="39"/>
      <c r="AB128" s="39"/>
      <c r="AC128" s="39"/>
      <c r="AD128" s="39"/>
      <c r="AE128" s="39"/>
      <c r="AR128" s="216" t="s">
        <v>126</v>
      </c>
      <c r="AT128" s="216" t="s">
        <v>121</v>
      </c>
      <c r="AU128" s="216" t="s">
        <v>82</v>
      </c>
      <c r="AY128" s="18" t="s">
        <v>118</v>
      </c>
      <c r="BE128" s="217">
        <f>IF(N128="základní",J128,0)</f>
        <v>0</v>
      </c>
      <c r="BF128" s="217">
        <f>IF(N128="snížená",J128,0)</f>
        <v>0</v>
      </c>
      <c r="BG128" s="217">
        <f>IF(N128="zákl. přenesená",J128,0)</f>
        <v>0</v>
      </c>
      <c r="BH128" s="217">
        <f>IF(N128="sníž. přenesená",J128,0)</f>
        <v>0</v>
      </c>
      <c r="BI128" s="217">
        <f>IF(N128="nulová",J128,0)</f>
        <v>0</v>
      </c>
      <c r="BJ128" s="18" t="s">
        <v>80</v>
      </c>
      <c r="BK128" s="217">
        <f>ROUND(I128*H128,2)</f>
        <v>0</v>
      </c>
      <c r="BL128" s="18" t="s">
        <v>126</v>
      </c>
      <c r="BM128" s="216" t="s">
        <v>181</v>
      </c>
    </row>
    <row r="129" s="2" customFormat="1">
      <c r="A129" s="39"/>
      <c r="B129" s="40"/>
      <c r="C129" s="41"/>
      <c r="D129" s="220" t="s">
        <v>135</v>
      </c>
      <c r="E129" s="41"/>
      <c r="F129" s="251" t="s">
        <v>182</v>
      </c>
      <c r="G129" s="41"/>
      <c r="H129" s="41"/>
      <c r="I129" s="252"/>
      <c r="J129" s="41"/>
      <c r="K129" s="41"/>
      <c r="L129" s="45"/>
      <c r="M129" s="253"/>
      <c r="N129" s="254"/>
      <c r="O129" s="85"/>
      <c r="P129" s="85"/>
      <c r="Q129" s="85"/>
      <c r="R129" s="85"/>
      <c r="S129" s="85"/>
      <c r="T129" s="86"/>
      <c r="U129" s="39"/>
      <c r="V129" s="39"/>
      <c r="W129" s="39"/>
      <c r="X129" s="39"/>
      <c r="Y129" s="39"/>
      <c r="Z129" s="39"/>
      <c r="AA129" s="39"/>
      <c r="AB129" s="39"/>
      <c r="AC129" s="39"/>
      <c r="AD129" s="39"/>
      <c r="AE129" s="39"/>
      <c r="AT129" s="18" t="s">
        <v>135</v>
      </c>
      <c r="AU129" s="18" t="s">
        <v>82</v>
      </c>
    </row>
    <row r="130" s="12" customFormat="1" ht="22.8" customHeight="1">
      <c r="A130" s="12"/>
      <c r="B130" s="189"/>
      <c r="C130" s="190"/>
      <c r="D130" s="191" t="s">
        <v>71</v>
      </c>
      <c r="E130" s="203" t="s">
        <v>183</v>
      </c>
      <c r="F130" s="203" t="s">
        <v>184</v>
      </c>
      <c r="G130" s="190"/>
      <c r="H130" s="190"/>
      <c r="I130" s="193"/>
      <c r="J130" s="204">
        <f>BK130</f>
        <v>0</v>
      </c>
      <c r="K130" s="190"/>
      <c r="L130" s="195"/>
      <c r="M130" s="196"/>
      <c r="N130" s="197"/>
      <c r="O130" s="197"/>
      <c r="P130" s="198">
        <f>SUM(P131:P132)</f>
        <v>0</v>
      </c>
      <c r="Q130" s="197"/>
      <c r="R130" s="198">
        <f>SUM(R131:R132)</f>
        <v>0</v>
      </c>
      <c r="S130" s="197"/>
      <c r="T130" s="199">
        <f>SUM(T131:T132)</f>
        <v>0</v>
      </c>
      <c r="U130" s="12"/>
      <c r="V130" s="12"/>
      <c r="W130" s="12"/>
      <c r="X130" s="12"/>
      <c r="Y130" s="12"/>
      <c r="Z130" s="12"/>
      <c r="AA130" s="12"/>
      <c r="AB130" s="12"/>
      <c r="AC130" s="12"/>
      <c r="AD130" s="12"/>
      <c r="AE130" s="12"/>
      <c r="AR130" s="200" t="s">
        <v>80</v>
      </c>
      <c r="AT130" s="201" t="s">
        <v>71</v>
      </c>
      <c r="AU130" s="201" t="s">
        <v>80</v>
      </c>
      <c r="AY130" s="200" t="s">
        <v>118</v>
      </c>
      <c r="BK130" s="202">
        <f>SUM(BK131:BK132)</f>
        <v>0</v>
      </c>
    </row>
    <row r="131" s="2" customFormat="1" ht="24.15" customHeight="1">
      <c r="A131" s="39"/>
      <c r="B131" s="40"/>
      <c r="C131" s="205" t="s">
        <v>185</v>
      </c>
      <c r="D131" s="205" t="s">
        <v>121</v>
      </c>
      <c r="E131" s="206" t="s">
        <v>186</v>
      </c>
      <c r="F131" s="207" t="s">
        <v>187</v>
      </c>
      <c r="G131" s="208" t="s">
        <v>166</v>
      </c>
      <c r="H131" s="209">
        <v>0.64300000000000002</v>
      </c>
      <c r="I131" s="210"/>
      <c r="J131" s="211">
        <f>ROUND(I131*H131,2)</f>
        <v>0</v>
      </c>
      <c r="K131" s="207" t="s">
        <v>125</v>
      </c>
      <c r="L131" s="45"/>
      <c r="M131" s="212" t="s">
        <v>19</v>
      </c>
      <c r="N131" s="213" t="s">
        <v>43</v>
      </c>
      <c r="O131" s="85"/>
      <c r="P131" s="214">
        <f>O131*H131</f>
        <v>0</v>
      </c>
      <c r="Q131" s="214">
        <v>0</v>
      </c>
      <c r="R131" s="214">
        <f>Q131*H131</f>
        <v>0</v>
      </c>
      <c r="S131" s="214">
        <v>0</v>
      </c>
      <c r="T131" s="215">
        <f>S131*H131</f>
        <v>0</v>
      </c>
      <c r="U131" s="39"/>
      <c r="V131" s="39"/>
      <c r="W131" s="39"/>
      <c r="X131" s="39"/>
      <c r="Y131" s="39"/>
      <c r="Z131" s="39"/>
      <c r="AA131" s="39"/>
      <c r="AB131" s="39"/>
      <c r="AC131" s="39"/>
      <c r="AD131" s="39"/>
      <c r="AE131" s="39"/>
      <c r="AR131" s="216" t="s">
        <v>126</v>
      </c>
      <c r="AT131" s="216" t="s">
        <v>121</v>
      </c>
      <c r="AU131" s="216" t="s">
        <v>82</v>
      </c>
      <c r="AY131" s="18" t="s">
        <v>118</v>
      </c>
      <c r="BE131" s="217">
        <f>IF(N131="základní",J131,0)</f>
        <v>0</v>
      </c>
      <c r="BF131" s="217">
        <f>IF(N131="snížená",J131,0)</f>
        <v>0</v>
      </c>
      <c r="BG131" s="217">
        <f>IF(N131="zákl. přenesená",J131,0)</f>
        <v>0</v>
      </c>
      <c r="BH131" s="217">
        <f>IF(N131="sníž. přenesená",J131,0)</f>
        <v>0</v>
      </c>
      <c r="BI131" s="217">
        <f>IF(N131="nulová",J131,0)</f>
        <v>0</v>
      </c>
      <c r="BJ131" s="18" t="s">
        <v>80</v>
      </c>
      <c r="BK131" s="217">
        <f>ROUND(I131*H131,2)</f>
        <v>0</v>
      </c>
      <c r="BL131" s="18" t="s">
        <v>126</v>
      </c>
      <c r="BM131" s="216" t="s">
        <v>188</v>
      </c>
    </row>
    <row r="132" s="2" customFormat="1">
      <c r="A132" s="39"/>
      <c r="B132" s="40"/>
      <c r="C132" s="41"/>
      <c r="D132" s="220" t="s">
        <v>135</v>
      </c>
      <c r="E132" s="41"/>
      <c r="F132" s="251" t="s">
        <v>189</v>
      </c>
      <c r="G132" s="41"/>
      <c r="H132" s="41"/>
      <c r="I132" s="252"/>
      <c r="J132" s="41"/>
      <c r="K132" s="41"/>
      <c r="L132" s="45"/>
      <c r="M132" s="253"/>
      <c r="N132" s="254"/>
      <c r="O132" s="85"/>
      <c r="P132" s="85"/>
      <c r="Q132" s="85"/>
      <c r="R132" s="85"/>
      <c r="S132" s="85"/>
      <c r="T132" s="86"/>
      <c r="U132" s="39"/>
      <c r="V132" s="39"/>
      <c r="W132" s="39"/>
      <c r="X132" s="39"/>
      <c r="Y132" s="39"/>
      <c r="Z132" s="39"/>
      <c r="AA132" s="39"/>
      <c r="AB132" s="39"/>
      <c r="AC132" s="39"/>
      <c r="AD132" s="39"/>
      <c r="AE132" s="39"/>
      <c r="AT132" s="18" t="s">
        <v>135</v>
      </c>
      <c r="AU132" s="18" t="s">
        <v>82</v>
      </c>
    </row>
    <row r="133" s="12" customFormat="1" ht="25.92" customHeight="1">
      <c r="A133" s="12"/>
      <c r="B133" s="189"/>
      <c r="C133" s="190"/>
      <c r="D133" s="191" t="s">
        <v>71</v>
      </c>
      <c r="E133" s="192" t="s">
        <v>190</v>
      </c>
      <c r="F133" s="192" t="s">
        <v>191</v>
      </c>
      <c r="G133" s="190"/>
      <c r="H133" s="190"/>
      <c r="I133" s="193"/>
      <c r="J133" s="194">
        <f>BK133</f>
        <v>0</v>
      </c>
      <c r="K133" s="190"/>
      <c r="L133" s="195"/>
      <c r="M133" s="196"/>
      <c r="N133" s="197"/>
      <c r="O133" s="197"/>
      <c r="P133" s="198">
        <f>P134+P149+P205</f>
        <v>0</v>
      </c>
      <c r="Q133" s="197"/>
      <c r="R133" s="198">
        <f>R134+R149+R205</f>
        <v>0.66241327999999999</v>
      </c>
      <c r="S133" s="197"/>
      <c r="T133" s="199">
        <f>T134+T149+T205</f>
        <v>0.31111080000000002</v>
      </c>
      <c r="U133" s="12"/>
      <c r="V133" s="12"/>
      <c r="W133" s="12"/>
      <c r="X133" s="12"/>
      <c r="Y133" s="12"/>
      <c r="Z133" s="12"/>
      <c r="AA133" s="12"/>
      <c r="AB133" s="12"/>
      <c r="AC133" s="12"/>
      <c r="AD133" s="12"/>
      <c r="AE133" s="12"/>
      <c r="AR133" s="200" t="s">
        <v>82</v>
      </c>
      <c r="AT133" s="201" t="s">
        <v>71</v>
      </c>
      <c r="AU133" s="201" t="s">
        <v>72</v>
      </c>
      <c r="AY133" s="200" t="s">
        <v>118</v>
      </c>
      <c r="BK133" s="202">
        <f>BK134+BK149+BK205</f>
        <v>0</v>
      </c>
    </row>
    <row r="134" s="12" customFormat="1" ht="22.8" customHeight="1">
      <c r="A134" s="12"/>
      <c r="B134" s="189"/>
      <c r="C134" s="190"/>
      <c r="D134" s="191" t="s">
        <v>71</v>
      </c>
      <c r="E134" s="203" t="s">
        <v>192</v>
      </c>
      <c r="F134" s="203" t="s">
        <v>193</v>
      </c>
      <c r="G134" s="190"/>
      <c r="H134" s="190"/>
      <c r="I134" s="193"/>
      <c r="J134" s="204">
        <f>BK134</f>
        <v>0</v>
      </c>
      <c r="K134" s="190"/>
      <c r="L134" s="195"/>
      <c r="M134" s="196"/>
      <c r="N134" s="197"/>
      <c r="O134" s="197"/>
      <c r="P134" s="198">
        <f>SUM(P135:P148)</f>
        <v>0</v>
      </c>
      <c r="Q134" s="197"/>
      <c r="R134" s="198">
        <f>SUM(R135:R148)</f>
        <v>0.067500000000000004</v>
      </c>
      <c r="S134" s="197"/>
      <c r="T134" s="199">
        <f>SUM(T135:T148)</f>
        <v>0</v>
      </c>
      <c r="U134" s="12"/>
      <c r="V134" s="12"/>
      <c r="W134" s="12"/>
      <c r="X134" s="12"/>
      <c r="Y134" s="12"/>
      <c r="Z134" s="12"/>
      <c r="AA134" s="12"/>
      <c r="AB134" s="12"/>
      <c r="AC134" s="12"/>
      <c r="AD134" s="12"/>
      <c r="AE134" s="12"/>
      <c r="AR134" s="200" t="s">
        <v>82</v>
      </c>
      <c r="AT134" s="201" t="s">
        <v>71</v>
      </c>
      <c r="AU134" s="201" t="s">
        <v>80</v>
      </c>
      <c r="AY134" s="200" t="s">
        <v>118</v>
      </c>
      <c r="BK134" s="202">
        <f>SUM(BK135:BK148)</f>
        <v>0</v>
      </c>
    </row>
    <row r="135" s="2" customFormat="1" ht="14.4" customHeight="1">
      <c r="A135" s="39"/>
      <c r="B135" s="40"/>
      <c r="C135" s="205" t="s">
        <v>194</v>
      </c>
      <c r="D135" s="205" t="s">
        <v>121</v>
      </c>
      <c r="E135" s="206" t="s">
        <v>195</v>
      </c>
      <c r="F135" s="207" t="s">
        <v>196</v>
      </c>
      <c r="G135" s="208" t="s">
        <v>149</v>
      </c>
      <c r="H135" s="209">
        <v>50</v>
      </c>
      <c r="I135" s="210"/>
      <c r="J135" s="211">
        <f>ROUND(I135*H135,2)</f>
        <v>0</v>
      </c>
      <c r="K135" s="207" t="s">
        <v>125</v>
      </c>
      <c r="L135" s="45"/>
      <c r="M135" s="212" t="s">
        <v>19</v>
      </c>
      <c r="N135" s="213" t="s">
        <v>43</v>
      </c>
      <c r="O135" s="85"/>
      <c r="P135" s="214">
        <f>O135*H135</f>
        <v>0</v>
      </c>
      <c r="Q135" s="214">
        <v>0.00116</v>
      </c>
      <c r="R135" s="214">
        <f>Q135*H135</f>
        <v>0.058000000000000003</v>
      </c>
      <c r="S135" s="214">
        <v>0</v>
      </c>
      <c r="T135" s="215">
        <f>S135*H135</f>
        <v>0</v>
      </c>
      <c r="U135" s="39"/>
      <c r="V135" s="39"/>
      <c r="W135" s="39"/>
      <c r="X135" s="39"/>
      <c r="Y135" s="39"/>
      <c r="Z135" s="39"/>
      <c r="AA135" s="39"/>
      <c r="AB135" s="39"/>
      <c r="AC135" s="39"/>
      <c r="AD135" s="39"/>
      <c r="AE135" s="39"/>
      <c r="AR135" s="216" t="s">
        <v>197</v>
      </c>
      <c r="AT135" s="216" t="s">
        <v>121</v>
      </c>
      <c r="AU135" s="216" t="s">
        <v>82</v>
      </c>
      <c r="AY135" s="18" t="s">
        <v>118</v>
      </c>
      <c r="BE135" s="217">
        <f>IF(N135="základní",J135,0)</f>
        <v>0</v>
      </c>
      <c r="BF135" s="217">
        <f>IF(N135="snížená",J135,0)</f>
        <v>0</v>
      </c>
      <c r="BG135" s="217">
        <f>IF(N135="zákl. přenesená",J135,0)</f>
        <v>0</v>
      </c>
      <c r="BH135" s="217">
        <f>IF(N135="sníž. přenesená",J135,0)</f>
        <v>0</v>
      </c>
      <c r="BI135" s="217">
        <f>IF(N135="nulová",J135,0)</f>
        <v>0</v>
      </c>
      <c r="BJ135" s="18" t="s">
        <v>80</v>
      </c>
      <c r="BK135" s="217">
        <f>ROUND(I135*H135,2)</f>
        <v>0</v>
      </c>
      <c r="BL135" s="18" t="s">
        <v>197</v>
      </c>
      <c r="BM135" s="216" t="s">
        <v>198</v>
      </c>
    </row>
    <row r="136" s="2" customFormat="1">
      <c r="A136" s="39"/>
      <c r="B136" s="40"/>
      <c r="C136" s="41"/>
      <c r="D136" s="220" t="s">
        <v>135</v>
      </c>
      <c r="E136" s="41"/>
      <c r="F136" s="251" t="s">
        <v>199</v>
      </c>
      <c r="G136" s="41"/>
      <c r="H136" s="41"/>
      <c r="I136" s="252"/>
      <c r="J136" s="41"/>
      <c r="K136" s="41"/>
      <c r="L136" s="45"/>
      <c r="M136" s="253"/>
      <c r="N136" s="254"/>
      <c r="O136" s="85"/>
      <c r="P136" s="85"/>
      <c r="Q136" s="85"/>
      <c r="R136" s="85"/>
      <c r="S136" s="85"/>
      <c r="T136" s="86"/>
      <c r="U136" s="39"/>
      <c r="V136" s="39"/>
      <c r="W136" s="39"/>
      <c r="X136" s="39"/>
      <c r="Y136" s="39"/>
      <c r="Z136" s="39"/>
      <c r="AA136" s="39"/>
      <c r="AB136" s="39"/>
      <c r="AC136" s="39"/>
      <c r="AD136" s="39"/>
      <c r="AE136" s="39"/>
      <c r="AT136" s="18" t="s">
        <v>135</v>
      </c>
      <c r="AU136" s="18" t="s">
        <v>82</v>
      </c>
    </row>
    <row r="137" s="13" customFormat="1">
      <c r="A137" s="13"/>
      <c r="B137" s="218"/>
      <c r="C137" s="219"/>
      <c r="D137" s="220" t="s">
        <v>128</v>
      </c>
      <c r="E137" s="221" t="s">
        <v>19</v>
      </c>
      <c r="F137" s="222" t="s">
        <v>129</v>
      </c>
      <c r="G137" s="219"/>
      <c r="H137" s="221" t="s">
        <v>19</v>
      </c>
      <c r="I137" s="223"/>
      <c r="J137" s="219"/>
      <c r="K137" s="219"/>
      <c r="L137" s="224"/>
      <c r="M137" s="225"/>
      <c r="N137" s="226"/>
      <c r="O137" s="226"/>
      <c r="P137" s="226"/>
      <c r="Q137" s="226"/>
      <c r="R137" s="226"/>
      <c r="S137" s="226"/>
      <c r="T137" s="227"/>
      <c r="U137" s="13"/>
      <c r="V137" s="13"/>
      <c r="W137" s="13"/>
      <c r="X137" s="13"/>
      <c r="Y137" s="13"/>
      <c r="Z137" s="13"/>
      <c r="AA137" s="13"/>
      <c r="AB137" s="13"/>
      <c r="AC137" s="13"/>
      <c r="AD137" s="13"/>
      <c r="AE137" s="13"/>
      <c r="AT137" s="228" t="s">
        <v>128</v>
      </c>
      <c r="AU137" s="228" t="s">
        <v>82</v>
      </c>
      <c r="AV137" s="13" t="s">
        <v>80</v>
      </c>
      <c r="AW137" s="13" t="s">
        <v>33</v>
      </c>
      <c r="AX137" s="13" t="s">
        <v>72</v>
      </c>
      <c r="AY137" s="228" t="s">
        <v>118</v>
      </c>
    </row>
    <row r="138" s="14" customFormat="1">
      <c r="A138" s="14"/>
      <c r="B138" s="229"/>
      <c r="C138" s="230"/>
      <c r="D138" s="220" t="s">
        <v>128</v>
      </c>
      <c r="E138" s="231" t="s">
        <v>19</v>
      </c>
      <c r="F138" s="232" t="s">
        <v>151</v>
      </c>
      <c r="G138" s="230"/>
      <c r="H138" s="233">
        <v>50</v>
      </c>
      <c r="I138" s="234"/>
      <c r="J138" s="230"/>
      <c r="K138" s="230"/>
      <c r="L138" s="235"/>
      <c r="M138" s="236"/>
      <c r="N138" s="237"/>
      <c r="O138" s="237"/>
      <c r="P138" s="237"/>
      <c r="Q138" s="237"/>
      <c r="R138" s="237"/>
      <c r="S138" s="237"/>
      <c r="T138" s="238"/>
      <c r="U138" s="14"/>
      <c r="V138" s="14"/>
      <c r="W138" s="14"/>
      <c r="X138" s="14"/>
      <c r="Y138" s="14"/>
      <c r="Z138" s="14"/>
      <c r="AA138" s="14"/>
      <c r="AB138" s="14"/>
      <c r="AC138" s="14"/>
      <c r="AD138" s="14"/>
      <c r="AE138" s="14"/>
      <c r="AT138" s="239" t="s">
        <v>128</v>
      </c>
      <c r="AU138" s="239" t="s">
        <v>82</v>
      </c>
      <c r="AV138" s="14" t="s">
        <v>82</v>
      </c>
      <c r="AW138" s="14" t="s">
        <v>33</v>
      </c>
      <c r="AX138" s="14" t="s">
        <v>72</v>
      </c>
      <c r="AY138" s="239" t="s">
        <v>118</v>
      </c>
    </row>
    <row r="139" s="15" customFormat="1">
      <c r="A139" s="15"/>
      <c r="B139" s="240"/>
      <c r="C139" s="241"/>
      <c r="D139" s="220" t="s">
        <v>128</v>
      </c>
      <c r="E139" s="242" t="s">
        <v>19</v>
      </c>
      <c r="F139" s="243" t="s">
        <v>131</v>
      </c>
      <c r="G139" s="241"/>
      <c r="H139" s="244">
        <v>50</v>
      </c>
      <c r="I139" s="245"/>
      <c r="J139" s="241"/>
      <c r="K139" s="241"/>
      <c r="L139" s="246"/>
      <c r="M139" s="247"/>
      <c r="N139" s="248"/>
      <c r="O139" s="248"/>
      <c r="P139" s="248"/>
      <c r="Q139" s="248"/>
      <c r="R139" s="248"/>
      <c r="S139" s="248"/>
      <c r="T139" s="249"/>
      <c r="U139" s="15"/>
      <c r="V139" s="15"/>
      <c r="W139" s="15"/>
      <c r="X139" s="15"/>
      <c r="Y139" s="15"/>
      <c r="Z139" s="15"/>
      <c r="AA139" s="15"/>
      <c r="AB139" s="15"/>
      <c r="AC139" s="15"/>
      <c r="AD139" s="15"/>
      <c r="AE139" s="15"/>
      <c r="AT139" s="250" t="s">
        <v>128</v>
      </c>
      <c r="AU139" s="250" t="s">
        <v>82</v>
      </c>
      <c r="AV139" s="15" t="s">
        <v>126</v>
      </c>
      <c r="AW139" s="15" t="s">
        <v>33</v>
      </c>
      <c r="AX139" s="15" t="s">
        <v>80</v>
      </c>
      <c r="AY139" s="250" t="s">
        <v>118</v>
      </c>
    </row>
    <row r="140" s="2" customFormat="1" ht="24.15" customHeight="1">
      <c r="A140" s="39"/>
      <c r="B140" s="40"/>
      <c r="C140" s="205" t="s">
        <v>200</v>
      </c>
      <c r="D140" s="205" t="s">
        <v>121</v>
      </c>
      <c r="E140" s="206" t="s">
        <v>201</v>
      </c>
      <c r="F140" s="207" t="s">
        <v>202</v>
      </c>
      <c r="G140" s="208" t="s">
        <v>149</v>
      </c>
      <c r="H140" s="209">
        <v>50</v>
      </c>
      <c r="I140" s="210"/>
      <c r="J140" s="211">
        <f>ROUND(I140*H140,2)</f>
        <v>0</v>
      </c>
      <c r="K140" s="207" t="s">
        <v>125</v>
      </c>
      <c r="L140" s="45"/>
      <c r="M140" s="212" t="s">
        <v>19</v>
      </c>
      <c r="N140" s="213" t="s">
        <v>43</v>
      </c>
      <c r="O140" s="85"/>
      <c r="P140" s="214">
        <f>O140*H140</f>
        <v>0</v>
      </c>
      <c r="Q140" s="214">
        <v>0.00019000000000000001</v>
      </c>
      <c r="R140" s="214">
        <f>Q140*H140</f>
        <v>0.0094999999999999998</v>
      </c>
      <c r="S140" s="214">
        <v>0</v>
      </c>
      <c r="T140" s="215">
        <f>S140*H140</f>
        <v>0</v>
      </c>
      <c r="U140" s="39"/>
      <c r="V140" s="39"/>
      <c r="W140" s="39"/>
      <c r="X140" s="39"/>
      <c r="Y140" s="39"/>
      <c r="Z140" s="39"/>
      <c r="AA140" s="39"/>
      <c r="AB140" s="39"/>
      <c r="AC140" s="39"/>
      <c r="AD140" s="39"/>
      <c r="AE140" s="39"/>
      <c r="AR140" s="216" t="s">
        <v>197</v>
      </c>
      <c r="AT140" s="216" t="s">
        <v>121</v>
      </c>
      <c r="AU140" s="216" t="s">
        <v>82</v>
      </c>
      <c r="AY140" s="18" t="s">
        <v>118</v>
      </c>
      <c r="BE140" s="217">
        <f>IF(N140="základní",J140,0)</f>
        <v>0</v>
      </c>
      <c r="BF140" s="217">
        <f>IF(N140="snížená",J140,0)</f>
        <v>0</v>
      </c>
      <c r="BG140" s="217">
        <f>IF(N140="zákl. přenesená",J140,0)</f>
        <v>0</v>
      </c>
      <c r="BH140" s="217">
        <f>IF(N140="sníž. přenesená",J140,0)</f>
        <v>0</v>
      </c>
      <c r="BI140" s="217">
        <f>IF(N140="nulová",J140,0)</f>
        <v>0</v>
      </c>
      <c r="BJ140" s="18" t="s">
        <v>80</v>
      </c>
      <c r="BK140" s="217">
        <f>ROUND(I140*H140,2)</f>
        <v>0</v>
      </c>
      <c r="BL140" s="18" t="s">
        <v>197</v>
      </c>
      <c r="BM140" s="216" t="s">
        <v>203</v>
      </c>
    </row>
    <row r="141" s="2" customFormat="1">
      <c r="A141" s="39"/>
      <c r="B141" s="40"/>
      <c r="C141" s="41"/>
      <c r="D141" s="220" t="s">
        <v>135</v>
      </c>
      <c r="E141" s="41"/>
      <c r="F141" s="251" t="s">
        <v>204</v>
      </c>
      <c r="G141" s="41"/>
      <c r="H141" s="41"/>
      <c r="I141" s="252"/>
      <c r="J141" s="41"/>
      <c r="K141" s="41"/>
      <c r="L141" s="45"/>
      <c r="M141" s="253"/>
      <c r="N141" s="254"/>
      <c r="O141" s="85"/>
      <c r="P141" s="85"/>
      <c r="Q141" s="85"/>
      <c r="R141" s="85"/>
      <c r="S141" s="85"/>
      <c r="T141" s="86"/>
      <c r="U141" s="39"/>
      <c r="V141" s="39"/>
      <c r="W141" s="39"/>
      <c r="X141" s="39"/>
      <c r="Y141" s="39"/>
      <c r="Z141" s="39"/>
      <c r="AA141" s="39"/>
      <c r="AB141" s="39"/>
      <c r="AC141" s="39"/>
      <c r="AD141" s="39"/>
      <c r="AE141" s="39"/>
      <c r="AT141" s="18" t="s">
        <v>135</v>
      </c>
      <c r="AU141" s="18" t="s">
        <v>82</v>
      </c>
    </row>
    <row r="142" s="13" customFormat="1">
      <c r="A142" s="13"/>
      <c r="B142" s="218"/>
      <c r="C142" s="219"/>
      <c r="D142" s="220" t="s">
        <v>128</v>
      </c>
      <c r="E142" s="221" t="s">
        <v>19</v>
      </c>
      <c r="F142" s="222" t="s">
        <v>129</v>
      </c>
      <c r="G142" s="219"/>
      <c r="H142" s="221" t="s">
        <v>19</v>
      </c>
      <c r="I142" s="223"/>
      <c r="J142" s="219"/>
      <c r="K142" s="219"/>
      <c r="L142" s="224"/>
      <c r="M142" s="225"/>
      <c r="N142" s="226"/>
      <c r="O142" s="226"/>
      <c r="P142" s="226"/>
      <c r="Q142" s="226"/>
      <c r="R142" s="226"/>
      <c r="S142" s="226"/>
      <c r="T142" s="227"/>
      <c r="U142" s="13"/>
      <c r="V142" s="13"/>
      <c r="W142" s="13"/>
      <c r="X142" s="13"/>
      <c r="Y142" s="13"/>
      <c r="Z142" s="13"/>
      <c r="AA142" s="13"/>
      <c r="AB142" s="13"/>
      <c r="AC142" s="13"/>
      <c r="AD142" s="13"/>
      <c r="AE142" s="13"/>
      <c r="AT142" s="228" t="s">
        <v>128</v>
      </c>
      <c r="AU142" s="228" t="s">
        <v>82</v>
      </c>
      <c r="AV142" s="13" t="s">
        <v>80</v>
      </c>
      <c r="AW142" s="13" t="s">
        <v>33</v>
      </c>
      <c r="AX142" s="13" t="s">
        <v>72</v>
      </c>
      <c r="AY142" s="228" t="s">
        <v>118</v>
      </c>
    </row>
    <row r="143" s="14" customFormat="1">
      <c r="A143" s="14"/>
      <c r="B143" s="229"/>
      <c r="C143" s="230"/>
      <c r="D143" s="220" t="s">
        <v>128</v>
      </c>
      <c r="E143" s="231" t="s">
        <v>19</v>
      </c>
      <c r="F143" s="232" t="s">
        <v>151</v>
      </c>
      <c r="G143" s="230"/>
      <c r="H143" s="233">
        <v>50</v>
      </c>
      <c r="I143" s="234"/>
      <c r="J143" s="230"/>
      <c r="K143" s="230"/>
      <c r="L143" s="235"/>
      <c r="M143" s="236"/>
      <c r="N143" s="237"/>
      <c r="O143" s="237"/>
      <c r="P143" s="237"/>
      <c r="Q143" s="237"/>
      <c r="R143" s="237"/>
      <c r="S143" s="237"/>
      <c r="T143" s="238"/>
      <c r="U143" s="14"/>
      <c r="V143" s="14"/>
      <c r="W143" s="14"/>
      <c r="X143" s="14"/>
      <c r="Y143" s="14"/>
      <c r="Z143" s="14"/>
      <c r="AA143" s="14"/>
      <c r="AB143" s="14"/>
      <c r="AC143" s="14"/>
      <c r="AD143" s="14"/>
      <c r="AE143" s="14"/>
      <c r="AT143" s="239" t="s">
        <v>128</v>
      </c>
      <c r="AU143" s="239" t="s">
        <v>82</v>
      </c>
      <c r="AV143" s="14" t="s">
        <v>82</v>
      </c>
      <c r="AW143" s="14" t="s">
        <v>33</v>
      </c>
      <c r="AX143" s="14" t="s">
        <v>72</v>
      </c>
      <c r="AY143" s="239" t="s">
        <v>118</v>
      </c>
    </row>
    <row r="144" s="15" customFormat="1">
      <c r="A144" s="15"/>
      <c r="B144" s="240"/>
      <c r="C144" s="241"/>
      <c r="D144" s="220" t="s">
        <v>128</v>
      </c>
      <c r="E144" s="242" t="s">
        <v>19</v>
      </c>
      <c r="F144" s="243" t="s">
        <v>131</v>
      </c>
      <c r="G144" s="241"/>
      <c r="H144" s="244">
        <v>50</v>
      </c>
      <c r="I144" s="245"/>
      <c r="J144" s="241"/>
      <c r="K144" s="241"/>
      <c r="L144" s="246"/>
      <c r="M144" s="247"/>
      <c r="N144" s="248"/>
      <c r="O144" s="248"/>
      <c r="P144" s="248"/>
      <c r="Q144" s="248"/>
      <c r="R144" s="248"/>
      <c r="S144" s="248"/>
      <c r="T144" s="249"/>
      <c r="U144" s="15"/>
      <c r="V144" s="15"/>
      <c r="W144" s="15"/>
      <c r="X144" s="15"/>
      <c r="Y144" s="15"/>
      <c r="Z144" s="15"/>
      <c r="AA144" s="15"/>
      <c r="AB144" s="15"/>
      <c r="AC144" s="15"/>
      <c r="AD144" s="15"/>
      <c r="AE144" s="15"/>
      <c r="AT144" s="250" t="s">
        <v>128</v>
      </c>
      <c r="AU144" s="250" t="s">
        <v>82</v>
      </c>
      <c r="AV144" s="15" t="s">
        <v>126</v>
      </c>
      <c r="AW144" s="15" t="s">
        <v>33</v>
      </c>
      <c r="AX144" s="15" t="s">
        <v>80</v>
      </c>
      <c r="AY144" s="250" t="s">
        <v>118</v>
      </c>
    </row>
    <row r="145" s="2" customFormat="1" ht="24.15" customHeight="1">
      <c r="A145" s="39"/>
      <c r="B145" s="40"/>
      <c r="C145" s="205" t="s">
        <v>205</v>
      </c>
      <c r="D145" s="205" t="s">
        <v>121</v>
      </c>
      <c r="E145" s="206" t="s">
        <v>206</v>
      </c>
      <c r="F145" s="207" t="s">
        <v>207</v>
      </c>
      <c r="G145" s="208" t="s">
        <v>166</v>
      </c>
      <c r="H145" s="209">
        <v>0.068000000000000005</v>
      </c>
      <c r="I145" s="210"/>
      <c r="J145" s="211">
        <f>ROUND(I145*H145,2)</f>
        <v>0</v>
      </c>
      <c r="K145" s="207" t="s">
        <v>125</v>
      </c>
      <c r="L145" s="45"/>
      <c r="M145" s="212" t="s">
        <v>19</v>
      </c>
      <c r="N145" s="213" t="s">
        <v>43</v>
      </c>
      <c r="O145" s="85"/>
      <c r="P145" s="214">
        <f>O145*H145</f>
        <v>0</v>
      </c>
      <c r="Q145" s="214">
        <v>0</v>
      </c>
      <c r="R145" s="214">
        <f>Q145*H145</f>
        <v>0</v>
      </c>
      <c r="S145" s="214">
        <v>0</v>
      </c>
      <c r="T145" s="215">
        <f>S145*H145</f>
        <v>0</v>
      </c>
      <c r="U145" s="39"/>
      <c r="V145" s="39"/>
      <c r="W145" s="39"/>
      <c r="X145" s="39"/>
      <c r="Y145" s="39"/>
      <c r="Z145" s="39"/>
      <c r="AA145" s="39"/>
      <c r="AB145" s="39"/>
      <c r="AC145" s="39"/>
      <c r="AD145" s="39"/>
      <c r="AE145" s="39"/>
      <c r="AR145" s="216" t="s">
        <v>197</v>
      </c>
      <c r="AT145" s="216" t="s">
        <v>121</v>
      </c>
      <c r="AU145" s="216" t="s">
        <v>82</v>
      </c>
      <c r="AY145" s="18" t="s">
        <v>118</v>
      </c>
      <c r="BE145" s="217">
        <f>IF(N145="základní",J145,0)</f>
        <v>0</v>
      </c>
      <c r="BF145" s="217">
        <f>IF(N145="snížená",J145,0)</f>
        <v>0</v>
      </c>
      <c r="BG145" s="217">
        <f>IF(N145="zákl. přenesená",J145,0)</f>
        <v>0</v>
      </c>
      <c r="BH145" s="217">
        <f>IF(N145="sníž. přenesená",J145,0)</f>
        <v>0</v>
      </c>
      <c r="BI145" s="217">
        <f>IF(N145="nulová",J145,0)</f>
        <v>0</v>
      </c>
      <c r="BJ145" s="18" t="s">
        <v>80</v>
      </c>
      <c r="BK145" s="217">
        <f>ROUND(I145*H145,2)</f>
        <v>0</v>
      </c>
      <c r="BL145" s="18" t="s">
        <v>197</v>
      </c>
      <c r="BM145" s="216" t="s">
        <v>208</v>
      </c>
    </row>
    <row r="146" s="2" customFormat="1">
      <c r="A146" s="39"/>
      <c r="B146" s="40"/>
      <c r="C146" s="41"/>
      <c r="D146" s="220" t="s">
        <v>135</v>
      </c>
      <c r="E146" s="41"/>
      <c r="F146" s="251" t="s">
        <v>209</v>
      </c>
      <c r="G146" s="41"/>
      <c r="H146" s="41"/>
      <c r="I146" s="252"/>
      <c r="J146" s="41"/>
      <c r="K146" s="41"/>
      <c r="L146" s="45"/>
      <c r="M146" s="253"/>
      <c r="N146" s="254"/>
      <c r="O146" s="85"/>
      <c r="P146" s="85"/>
      <c r="Q146" s="85"/>
      <c r="R146" s="85"/>
      <c r="S146" s="85"/>
      <c r="T146" s="86"/>
      <c r="U146" s="39"/>
      <c r="V146" s="39"/>
      <c r="W146" s="39"/>
      <c r="X146" s="39"/>
      <c r="Y146" s="39"/>
      <c r="Z146" s="39"/>
      <c r="AA146" s="39"/>
      <c r="AB146" s="39"/>
      <c r="AC146" s="39"/>
      <c r="AD146" s="39"/>
      <c r="AE146" s="39"/>
      <c r="AT146" s="18" t="s">
        <v>135</v>
      </c>
      <c r="AU146" s="18" t="s">
        <v>82</v>
      </c>
    </row>
    <row r="147" s="2" customFormat="1" ht="24.15" customHeight="1">
      <c r="A147" s="39"/>
      <c r="B147" s="40"/>
      <c r="C147" s="205" t="s">
        <v>8</v>
      </c>
      <c r="D147" s="205" t="s">
        <v>121</v>
      </c>
      <c r="E147" s="206" t="s">
        <v>210</v>
      </c>
      <c r="F147" s="207" t="s">
        <v>211</v>
      </c>
      <c r="G147" s="208" t="s">
        <v>166</v>
      </c>
      <c r="H147" s="209">
        <v>0.068000000000000005</v>
      </c>
      <c r="I147" s="210"/>
      <c r="J147" s="211">
        <f>ROUND(I147*H147,2)</f>
        <v>0</v>
      </c>
      <c r="K147" s="207" t="s">
        <v>125</v>
      </c>
      <c r="L147" s="45"/>
      <c r="M147" s="212" t="s">
        <v>19</v>
      </c>
      <c r="N147" s="213" t="s">
        <v>43</v>
      </c>
      <c r="O147" s="85"/>
      <c r="P147" s="214">
        <f>O147*H147</f>
        <v>0</v>
      </c>
      <c r="Q147" s="214">
        <v>0</v>
      </c>
      <c r="R147" s="214">
        <f>Q147*H147</f>
        <v>0</v>
      </c>
      <c r="S147" s="214">
        <v>0</v>
      </c>
      <c r="T147" s="215">
        <f>S147*H147</f>
        <v>0</v>
      </c>
      <c r="U147" s="39"/>
      <c r="V147" s="39"/>
      <c r="W147" s="39"/>
      <c r="X147" s="39"/>
      <c r="Y147" s="39"/>
      <c r="Z147" s="39"/>
      <c r="AA147" s="39"/>
      <c r="AB147" s="39"/>
      <c r="AC147" s="39"/>
      <c r="AD147" s="39"/>
      <c r="AE147" s="39"/>
      <c r="AR147" s="216" t="s">
        <v>197</v>
      </c>
      <c r="AT147" s="216" t="s">
        <v>121</v>
      </c>
      <c r="AU147" s="216" t="s">
        <v>82</v>
      </c>
      <c r="AY147" s="18" t="s">
        <v>118</v>
      </c>
      <c r="BE147" s="217">
        <f>IF(N147="základní",J147,0)</f>
        <v>0</v>
      </c>
      <c r="BF147" s="217">
        <f>IF(N147="snížená",J147,0)</f>
        <v>0</v>
      </c>
      <c r="BG147" s="217">
        <f>IF(N147="zákl. přenesená",J147,0)</f>
        <v>0</v>
      </c>
      <c r="BH147" s="217">
        <f>IF(N147="sníž. přenesená",J147,0)</f>
        <v>0</v>
      </c>
      <c r="BI147" s="217">
        <f>IF(N147="nulová",J147,0)</f>
        <v>0</v>
      </c>
      <c r="BJ147" s="18" t="s">
        <v>80</v>
      </c>
      <c r="BK147" s="217">
        <f>ROUND(I147*H147,2)</f>
        <v>0</v>
      </c>
      <c r="BL147" s="18" t="s">
        <v>197</v>
      </c>
      <c r="BM147" s="216" t="s">
        <v>212</v>
      </c>
    </row>
    <row r="148" s="2" customFormat="1">
      <c r="A148" s="39"/>
      <c r="B148" s="40"/>
      <c r="C148" s="41"/>
      <c r="D148" s="220" t="s">
        <v>135</v>
      </c>
      <c r="E148" s="41"/>
      <c r="F148" s="251" t="s">
        <v>209</v>
      </c>
      <c r="G148" s="41"/>
      <c r="H148" s="41"/>
      <c r="I148" s="252"/>
      <c r="J148" s="41"/>
      <c r="K148" s="41"/>
      <c r="L148" s="45"/>
      <c r="M148" s="253"/>
      <c r="N148" s="254"/>
      <c r="O148" s="85"/>
      <c r="P148" s="85"/>
      <c r="Q148" s="85"/>
      <c r="R148" s="85"/>
      <c r="S148" s="85"/>
      <c r="T148" s="86"/>
      <c r="U148" s="39"/>
      <c r="V148" s="39"/>
      <c r="W148" s="39"/>
      <c r="X148" s="39"/>
      <c r="Y148" s="39"/>
      <c r="Z148" s="39"/>
      <c r="AA148" s="39"/>
      <c r="AB148" s="39"/>
      <c r="AC148" s="39"/>
      <c r="AD148" s="39"/>
      <c r="AE148" s="39"/>
      <c r="AT148" s="18" t="s">
        <v>135</v>
      </c>
      <c r="AU148" s="18" t="s">
        <v>82</v>
      </c>
    </row>
    <row r="149" s="12" customFormat="1" ht="22.8" customHeight="1">
      <c r="A149" s="12"/>
      <c r="B149" s="189"/>
      <c r="C149" s="190"/>
      <c r="D149" s="191" t="s">
        <v>71</v>
      </c>
      <c r="E149" s="203" t="s">
        <v>213</v>
      </c>
      <c r="F149" s="203" t="s">
        <v>214</v>
      </c>
      <c r="G149" s="190"/>
      <c r="H149" s="190"/>
      <c r="I149" s="193"/>
      <c r="J149" s="204">
        <f>BK149</f>
        <v>0</v>
      </c>
      <c r="K149" s="190"/>
      <c r="L149" s="195"/>
      <c r="M149" s="196"/>
      <c r="N149" s="197"/>
      <c r="O149" s="197"/>
      <c r="P149" s="198">
        <f>SUM(P150:P204)</f>
        <v>0</v>
      </c>
      <c r="Q149" s="197"/>
      <c r="R149" s="198">
        <f>SUM(R150:R204)</f>
        <v>0.42000000000000004</v>
      </c>
      <c r="S149" s="197"/>
      <c r="T149" s="199">
        <f>SUM(T150:T204)</f>
        <v>0</v>
      </c>
      <c r="U149" s="12"/>
      <c r="V149" s="12"/>
      <c r="W149" s="12"/>
      <c r="X149" s="12"/>
      <c r="Y149" s="12"/>
      <c r="Z149" s="12"/>
      <c r="AA149" s="12"/>
      <c r="AB149" s="12"/>
      <c r="AC149" s="12"/>
      <c r="AD149" s="12"/>
      <c r="AE149" s="12"/>
      <c r="AR149" s="200" t="s">
        <v>82</v>
      </c>
      <c r="AT149" s="201" t="s">
        <v>71</v>
      </c>
      <c r="AU149" s="201" t="s">
        <v>80</v>
      </c>
      <c r="AY149" s="200" t="s">
        <v>118</v>
      </c>
      <c r="BK149" s="202">
        <f>SUM(BK150:BK204)</f>
        <v>0</v>
      </c>
    </row>
    <row r="150" s="2" customFormat="1" ht="14.4" customHeight="1">
      <c r="A150" s="39"/>
      <c r="B150" s="40"/>
      <c r="C150" s="205" t="s">
        <v>197</v>
      </c>
      <c r="D150" s="205" t="s">
        <v>121</v>
      </c>
      <c r="E150" s="206" t="s">
        <v>215</v>
      </c>
      <c r="F150" s="207" t="s">
        <v>216</v>
      </c>
      <c r="G150" s="208" t="s">
        <v>217</v>
      </c>
      <c r="H150" s="209">
        <v>2</v>
      </c>
      <c r="I150" s="210"/>
      <c r="J150" s="211">
        <f>ROUND(I150*H150,2)</f>
        <v>0</v>
      </c>
      <c r="K150" s="207" t="s">
        <v>125</v>
      </c>
      <c r="L150" s="45"/>
      <c r="M150" s="212" t="s">
        <v>19</v>
      </c>
      <c r="N150" s="213" t="s">
        <v>43</v>
      </c>
      <c r="O150" s="85"/>
      <c r="P150" s="214">
        <f>O150*H150</f>
        <v>0</v>
      </c>
      <c r="Q150" s="214">
        <v>0</v>
      </c>
      <c r="R150" s="214">
        <f>Q150*H150</f>
        <v>0</v>
      </c>
      <c r="S150" s="214">
        <v>0</v>
      </c>
      <c r="T150" s="215">
        <f>S150*H150</f>
        <v>0</v>
      </c>
      <c r="U150" s="39"/>
      <c r="V150" s="39"/>
      <c r="W150" s="39"/>
      <c r="X150" s="39"/>
      <c r="Y150" s="39"/>
      <c r="Z150" s="39"/>
      <c r="AA150" s="39"/>
      <c r="AB150" s="39"/>
      <c r="AC150" s="39"/>
      <c r="AD150" s="39"/>
      <c r="AE150" s="39"/>
      <c r="AR150" s="216" t="s">
        <v>197</v>
      </c>
      <c r="AT150" s="216" t="s">
        <v>121</v>
      </c>
      <c r="AU150" s="216" t="s">
        <v>82</v>
      </c>
      <c r="AY150" s="18" t="s">
        <v>118</v>
      </c>
      <c r="BE150" s="217">
        <f>IF(N150="základní",J150,0)</f>
        <v>0</v>
      </c>
      <c r="BF150" s="217">
        <f>IF(N150="snížená",J150,0)</f>
        <v>0</v>
      </c>
      <c r="BG150" s="217">
        <f>IF(N150="zákl. přenesená",J150,0)</f>
        <v>0</v>
      </c>
      <c r="BH150" s="217">
        <f>IF(N150="sníž. přenesená",J150,0)</f>
        <v>0</v>
      </c>
      <c r="BI150" s="217">
        <f>IF(N150="nulová",J150,0)</f>
        <v>0</v>
      </c>
      <c r="BJ150" s="18" t="s">
        <v>80</v>
      </c>
      <c r="BK150" s="217">
        <f>ROUND(I150*H150,2)</f>
        <v>0</v>
      </c>
      <c r="BL150" s="18" t="s">
        <v>197</v>
      </c>
      <c r="BM150" s="216" t="s">
        <v>218</v>
      </c>
    </row>
    <row r="151" s="13" customFormat="1">
      <c r="A151" s="13"/>
      <c r="B151" s="218"/>
      <c r="C151" s="219"/>
      <c r="D151" s="220" t="s">
        <v>128</v>
      </c>
      <c r="E151" s="221" t="s">
        <v>19</v>
      </c>
      <c r="F151" s="222" t="s">
        <v>129</v>
      </c>
      <c r="G151" s="219"/>
      <c r="H151" s="221" t="s">
        <v>19</v>
      </c>
      <c r="I151" s="223"/>
      <c r="J151" s="219"/>
      <c r="K151" s="219"/>
      <c r="L151" s="224"/>
      <c r="M151" s="225"/>
      <c r="N151" s="226"/>
      <c r="O151" s="226"/>
      <c r="P151" s="226"/>
      <c r="Q151" s="226"/>
      <c r="R151" s="226"/>
      <c r="S151" s="226"/>
      <c r="T151" s="227"/>
      <c r="U151" s="13"/>
      <c r="V151" s="13"/>
      <c r="W151" s="13"/>
      <c r="X151" s="13"/>
      <c r="Y151" s="13"/>
      <c r="Z151" s="13"/>
      <c r="AA151" s="13"/>
      <c r="AB151" s="13"/>
      <c r="AC151" s="13"/>
      <c r="AD151" s="13"/>
      <c r="AE151" s="13"/>
      <c r="AT151" s="228" t="s">
        <v>128</v>
      </c>
      <c r="AU151" s="228" t="s">
        <v>82</v>
      </c>
      <c r="AV151" s="13" t="s">
        <v>80</v>
      </c>
      <c r="AW151" s="13" t="s">
        <v>33</v>
      </c>
      <c r="AX151" s="13" t="s">
        <v>72</v>
      </c>
      <c r="AY151" s="228" t="s">
        <v>118</v>
      </c>
    </row>
    <row r="152" s="13" customFormat="1">
      <c r="A152" s="13"/>
      <c r="B152" s="218"/>
      <c r="C152" s="219"/>
      <c r="D152" s="220" t="s">
        <v>128</v>
      </c>
      <c r="E152" s="221" t="s">
        <v>19</v>
      </c>
      <c r="F152" s="222" t="s">
        <v>219</v>
      </c>
      <c r="G152" s="219"/>
      <c r="H152" s="221" t="s">
        <v>19</v>
      </c>
      <c r="I152" s="223"/>
      <c r="J152" s="219"/>
      <c r="K152" s="219"/>
      <c r="L152" s="224"/>
      <c r="M152" s="225"/>
      <c r="N152" s="226"/>
      <c r="O152" s="226"/>
      <c r="P152" s="226"/>
      <c r="Q152" s="226"/>
      <c r="R152" s="226"/>
      <c r="S152" s="226"/>
      <c r="T152" s="227"/>
      <c r="U152" s="13"/>
      <c r="V152" s="13"/>
      <c r="W152" s="13"/>
      <c r="X152" s="13"/>
      <c r="Y152" s="13"/>
      <c r="Z152" s="13"/>
      <c r="AA152" s="13"/>
      <c r="AB152" s="13"/>
      <c r="AC152" s="13"/>
      <c r="AD152" s="13"/>
      <c r="AE152" s="13"/>
      <c r="AT152" s="228" t="s">
        <v>128</v>
      </c>
      <c r="AU152" s="228" t="s">
        <v>82</v>
      </c>
      <c r="AV152" s="13" t="s">
        <v>80</v>
      </c>
      <c r="AW152" s="13" t="s">
        <v>33</v>
      </c>
      <c r="AX152" s="13" t="s">
        <v>72</v>
      </c>
      <c r="AY152" s="228" t="s">
        <v>118</v>
      </c>
    </row>
    <row r="153" s="14" customFormat="1">
      <c r="A153" s="14"/>
      <c r="B153" s="229"/>
      <c r="C153" s="230"/>
      <c r="D153" s="220" t="s">
        <v>128</v>
      </c>
      <c r="E153" s="231" t="s">
        <v>19</v>
      </c>
      <c r="F153" s="232" t="s">
        <v>80</v>
      </c>
      <c r="G153" s="230"/>
      <c r="H153" s="233">
        <v>1</v>
      </c>
      <c r="I153" s="234"/>
      <c r="J153" s="230"/>
      <c r="K153" s="230"/>
      <c r="L153" s="235"/>
      <c r="M153" s="236"/>
      <c r="N153" s="237"/>
      <c r="O153" s="237"/>
      <c r="P153" s="237"/>
      <c r="Q153" s="237"/>
      <c r="R153" s="237"/>
      <c r="S153" s="237"/>
      <c r="T153" s="238"/>
      <c r="U153" s="14"/>
      <c r="V153" s="14"/>
      <c r="W153" s="14"/>
      <c r="X153" s="14"/>
      <c r="Y153" s="14"/>
      <c r="Z153" s="14"/>
      <c r="AA153" s="14"/>
      <c r="AB153" s="14"/>
      <c r="AC153" s="14"/>
      <c r="AD153" s="14"/>
      <c r="AE153" s="14"/>
      <c r="AT153" s="239" t="s">
        <v>128</v>
      </c>
      <c r="AU153" s="239" t="s">
        <v>82</v>
      </c>
      <c r="AV153" s="14" t="s">
        <v>82</v>
      </c>
      <c r="AW153" s="14" t="s">
        <v>33</v>
      </c>
      <c r="AX153" s="14" t="s">
        <v>72</v>
      </c>
      <c r="AY153" s="239" t="s">
        <v>118</v>
      </c>
    </row>
    <row r="154" s="13" customFormat="1">
      <c r="A154" s="13"/>
      <c r="B154" s="218"/>
      <c r="C154" s="219"/>
      <c r="D154" s="220" t="s">
        <v>128</v>
      </c>
      <c r="E154" s="221" t="s">
        <v>19</v>
      </c>
      <c r="F154" s="222" t="s">
        <v>220</v>
      </c>
      <c r="G154" s="219"/>
      <c r="H154" s="221" t="s">
        <v>19</v>
      </c>
      <c r="I154" s="223"/>
      <c r="J154" s="219"/>
      <c r="K154" s="219"/>
      <c r="L154" s="224"/>
      <c r="M154" s="225"/>
      <c r="N154" s="226"/>
      <c r="O154" s="226"/>
      <c r="P154" s="226"/>
      <c r="Q154" s="226"/>
      <c r="R154" s="226"/>
      <c r="S154" s="226"/>
      <c r="T154" s="227"/>
      <c r="U154" s="13"/>
      <c r="V154" s="13"/>
      <c r="W154" s="13"/>
      <c r="X154" s="13"/>
      <c r="Y154" s="13"/>
      <c r="Z154" s="13"/>
      <c r="AA154" s="13"/>
      <c r="AB154" s="13"/>
      <c r="AC154" s="13"/>
      <c r="AD154" s="13"/>
      <c r="AE154" s="13"/>
      <c r="AT154" s="228" t="s">
        <v>128</v>
      </c>
      <c r="AU154" s="228" t="s">
        <v>82</v>
      </c>
      <c r="AV154" s="13" t="s">
        <v>80</v>
      </c>
      <c r="AW154" s="13" t="s">
        <v>33</v>
      </c>
      <c r="AX154" s="13" t="s">
        <v>72</v>
      </c>
      <c r="AY154" s="228" t="s">
        <v>118</v>
      </c>
    </row>
    <row r="155" s="14" customFormat="1">
      <c r="A155" s="14"/>
      <c r="B155" s="229"/>
      <c r="C155" s="230"/>
      <c r="D155" s="220" t="s">
        <v>128</v>
      </c>
      <c r="E155" s="231" t="s">
        <v>19</v>
      </c>
      <c r="F155" s="232" t="s">
        <v>80</v>
      </c>
      <c r="G155" s="230"/>
      <c r="H155" s="233">
        <v>1</v>
      </c>
      <c r="I155" s="234"/>
      <c r="J155" s="230"/>
      <c r="K155" s="230"/>
      <c r="L155" s="235"/>
      <c r="M155" s="236"/>
      <c r="N155" s="237"/>
      <c r="O155" s="237"/>
      <c r="P155" s="237"/>
      <c r="Q155" s="237"/>
      <c r="R155" s="237"/>
      <c r="S155" s="237"/>
      <c r="T155" s="238"/>
      <c r="U155" s="14"/>
      <c r="V155" s="14"/>
      <c r="W155" s="14"/>
      <c r="X155" s="14"/>
      <c r="Y155" s="14"/>
      <c r="Z155" s="14"/>
      <c r="AA155" s="14"/>
      <c r="AB155" s="14"/>
      <c r="AC155" s="14"/>
      <c r="AD155" s="14"/>
      <c r="AE155" s="14"/>
      <c r="AT155" s="239" t="s">
        <v>128</v>
      </c>
      <c r="AU155" s="239" t="s">
        <v>82</v>
      </c>
      <c r="AV155" s="14" t="s">
        <v>82</v>
      </c>
      <c r="AW155" s="14" t="s">
        <v>33</v>
      </c>
      <c r="AX155" s="14" t="s">
        <v>72</v>
      </c>
      <c r="AY155" s="239" t="s">
        <v>118</v>
      </c>
    </row>
    <row r="156" s="15" customFormat="1">
      <c r="A156" s="15"/>
      <c r="B156" s="240"/>
      <c r="C156" s="241"/>
      <c r="D156" s="220" t="s">
        <v>128</v>
      </c>
      <c r="E156" s="242" t="s">
        <v>19</v>
      </c>
      <c r="F156" s="243" t="s">
        <v>131</v>
      </c>
      <c r="G156" s="241"/>
      <c r="H156" s="244">
        <v>2</v>
      </c>
      <c r="I156" s="245"/>
      <c r="J156" s="241"/>
      <c r="K156" s="241"/>
      <c r="L156" s="246"/>
      <c r="M156" s="247"/>
      <c r="N156" s="248"/>
      <c r="O156" s="248"/>
      <c r="P156" s="248"/>
      <c r="Q156" s="248"/>
      <c r="R156" s="248"/>
      <c r="S156" s="248"/>
      <c r="T156" s="249"/>
      <c r="U156" s="15"/>
      <c r="V156" s="15"/>
      <c r="W156" s="15"/>
      <c r="X156" s="15"/>
      <c r="Y156" s="15"/>
      <c r="Z156" s="15"/>
      <c r="AA156" s="15"/>
      <c r="AB156" s="15"/>
      <c r="AC156" s="15"/>
      <c r="AD156" s="15"/>
      <c r="AE156" s="15"/>
      <c r="AT156" s="250" t="s">
        <v>128</v>
      </c>
      <c r="AU156" s="250" t="s">
        <v>82</v>
      </c>
      <c r="AV156" s="15" t="s">
        <v>126</v>
      </c>
      <c r="AW156" s="15" t="s">
        <v>33</v>
      </c>
      <c r="AX156" s="15" t="s">
        <v>80</v>
      </c>
      <c r="AY156" s="250" t="s">
        <v>118</v>
      </c>
    </row>
    <row r="157" s="2" customFormat="1" ht="14.4" customHeight="1">
      <c r="A157" s="39"/>
      <c r="B157" s="40"/>
      <c r="C157" s="255" t="s">
        <v>221</v>
      </c>
      <c r="D157" s="255" t="s">
        <v>222</v>
      </c>
      <c r="E157" s="256" t="s">
        <v>223</v>
      </c>
      <c r="F157" s="257" t="s">
        <v>224</v>
      </c>
      <c r="G157" s="258" t="s">
        <v>217</v>
      </c>
      <c r="H157" s="259">
        <v>2</v>
      </c>
      <c r="I157" s="260"/>
      <c r="J157" s="261">
        <f>ROUND(I157*H157,2)</f>
        <v>0</v>
      </c>
      <c r="K157" s="257" t="s">
        <v>19</v>
      </c>
      <c r="L157" s="262"/>
      <c r="M157" s="263" t="s">
        <v>19</v>
      </c>
      <c r="N157" s="264" t="s">
        <v>43</v>
      </c>
      <c r="O157" s="85"/>
      <c r="P157" s="214">
        <f>O157*H157</f>
        <v>0</v>
      </c>
      <c r="Q157" s="214">
        <v>0.01</v>
      </c>
      <c r="R157" s="214">
        <f>Q157*H157</f>
        <v>0.02</v>
      </c>
      <c r="S157" s="214">
        <v>0</v>
      </c>
      <c r="T157" s="215">
        <f>S157*H157</f>
        <v>0</v>
      </c>
      <c r="U157" s="39"/>
      <c r="V157" s="39"/>
      <c r="W157" s="39"/>
      <c r="X157" s="39"/>
      <c r="Y157" s="39"/>
      <c r="Z157" s="39"/>
      <c r="AA157" s="39"/>
      <c r="AB157" s="39"/>
      <c r="AC157" s="39"/>
      <c r="AD157" s="39"/>
      <c r="AE157" s="39"/>
      <c r="AR157" s="216" t="s">
        <v>225</v>
      </c>
      <c r="AT157" s="216" t="s">
        <v>222</v>
      </c>
      <c r="AU157" s="216" t="s">
        <v>82</v>
      </c>
      <c r="AY157" s="18" t="s">
        <v>118</v>
      </c>
      <c r="BE157" s="217">
        <f>IF(N157="základní",J157,0)</f>
        <v>0</v>
      </c>
      <c r="BF157" s="217">
        <f>IF(N157="snížená",J157,0)</f>
        <v>0</v>
      </c>
      <c r="BG157" s="217">
        <f>IF(N157="zákl. přenesená",J157,0)</f>
        <v>0</v>
      </c>
      <c r="BH157" s="217">
        <f>IF(N157="sníž. přenesená",J157,0)</f>
        <v>0</v>
      </c>
      <c r="BI157" s="217">
        <f>IF(N157="nulová",J157,0)</f>
        <v>0</v>
      </c>
      <c r="BJ157" s="18" t="s">
        <v>80</v>
      </c>
      <c r="BK157" s="217">
        <f>ROUND(I157*H157,2)</f>
        <v>0</v>
      </c>
      <c r="BL157" s="18" t="s">
        <v>197</v>
      </c>
      <c r="BM157" s="216" t="s">
        <v>226</v>
      </c>
    </row>
    <row r="158" s="2" customFormat="1" ht="24.15" customHeight="1">
      <c r="A158" s="39"/>
      <c r="B158" s="40"/>
      <c r="C158" s="205" t="s">
        <v>227</v>
      </c>
      <c r="D158" s="205" t="s">
        <v>121</v>
      </c>
      <c r="E158" s="206" t="s">
        <v>228</v>
      </c>
      <c r="F158" s="207" t="s">
        <v>229</v>
      </c>
      <c r="G158" s="208" t="s">
        <v>217</v>
      </c>
      <c r="H158" s="209">
        <v>3</v>
      </c>
      <c r="I158" s="210"/>
      <c r="J158" s="211">
        <f>ROUND(I158*H158,2)</f>
        <v>0</v>
      </c>
      <c r="K158" s="207" t="s">
        <v>125</v>
      </c>
      <c r="L158" s="45"/>
      <c r="M158" s="212" t="s">
        <v>19</v>
      </c>
      <c r="N158" s="213" t="s">
        <v>43</v>
      </c>
      <c r="O158" s="85"/>
      <c r="P158" s="214">
        <f>O158*H158</f>
        <v>0</v>
      </c>
      <c r="Q158" s="214">
        <v>0</v>
      </c>
      <c r="R158" s="214">
        <f>Q158*H158</f>
        <v>0</v>
      </c>
      <c r="S158" s="214">
        <v>0</v>
      </c>
      <c r="T158" s="215">
        <f>S158*H158</f>
        <v>0</v>
      </c>
      <c r="U158" s="39"/>
      <c r="V158" s="39"/>
      <c r="W158" s="39"/>
      <c r="X158" s="39"/>
      <c r="Y158" s="39"/>
      <c r="Z158" s="39"/>
      <c r="AA158" s="39"/>
      <c r="AB158" s="39"/>
      <c r="AC158" s="39"/>
      <c r="AD158" s="39"/>
      <c r="AE158" s="39"/>
      <c r="AR158" s="216" t="s">
        <v>197</v>
      </c>
      <c r="AT158" s="216" t="s">
        <v>121</v>
      </c>
      <c r="AU158" s="216" t="s">
        <v>82</v>
      </c>
      <c r="AY158" s="18" t="s">
        <v>118</v>
      </c>
      <c r="BE158" s="217">
        <f>IF(N158="základní",J158,0)</f>
        <v>0</v>
      </c>
      <c r="BF158" s="217">
        <f>IF(N158="snížená",J158,0)</f>
        <v>0</v>
      </c>
      <c r="BG158" s="217">
        <f>IF(N158="zákl. přenesená",J158,0)</f>
        <v>0</v>
      </c>
      <c r="BH158" s="217">
        <f>IF(N158="sníž. přenesená",J158,0)</f>
        <v>0</v>
      </c>
      <c r="BI158" s="217">
        <f>IF(N158="nulová",J158,0)</f>
        <v>0</v>
      </c>
      <c r="BJ158" s="18" t="s">
        <v>80</v>
      </c>
      <c r="BK158" s="217">
        <f>ROUND(I158*H158,2)</f>
        <v>0</v>
      </c>
      <c r="BL158" s="18" t="s">
        <v>197</v>
      </c>
      <c r="BM158" s="216" t="s">
        <v>230</v>
      </c>
    </row>
    <row r="159" s="13" customFormat="1">
      <c r="A159" s="13"/>
      <c r="B159" s="218"/>
      <c r="C159" s="219"/>
      <c r="D159" s="220" t="s">
        <v>128</v>
      </c>
      <c r="E159" s="221" t="s">
        <v>19</v>
      </c>
      <c r="F159" s="222" t="s">
        <v>129</v>
      </c>
      <c r="G159" s="219"/>
      <c r="H159" s="221" t="s">
        <v>19</v>
      </c>
      <c r="I159" s="223"/>
      <c r="J159" s="219"/>
      <c r="K159" s="219"/>
      <c r="L159" s="224"/>
      <c r="M159" s="225"/>
      <c r="N159" s="226"/>
      <c r="O159" s="226"/>
      <c r="P159" s="226"/>
      <c r="Q159" s="226"/>
      <c r="R159" s="226"/>
      <c r="S159" s="226"/>
      <c r="T159" s="227"/>
      <c r="U159" s="13"/>
      <c r="V159" s="13"/>
      <c r="W159" s="13"/>
      <c r="X159" s="13"/>
      <c r="Y159" s="13"/>
      <c r="Z159" s="13"/>
      <c r="AA159" s="13"/>
      <c r="AB159" s="13"/>
      <c r="AC159" s="13"/>
      <c r="AD159" s="13"/>
      <c r="AE159" s="13"/>
      <c r="AT159" s="228" t="s">
        <v>128</v>
      </c>
      <c r="AU159" s="228" t="s">
        <v>82</v>
      </c>
      <c r="AV159" s="13" t="s">
        <v>80</v>
      </c>
      <c r="AW159" s="13" t="s">
        <v>33</v>
      </c>
      <c r="AX159" s="13" t="s">
        <v>72</v>
      </c>
      <c r="AY159" s="228" t="s">
        <v>118</v>
      </c>
    </row>
    <row r="160" s="13" customFormat="1">
      <c r="A160" s="13"/>
      <c r="B160" s="218"/>
      <c r="C160" s="219"/>
      <c r="D160" s="220" t="s">
        <v>128</v>
      </c>
      <c r="E160" s="221" t="s">
        <v>19</v>
      </c>
      <c r="F160" s="222" t="s">
        <v>231</v>
      </c>
      <c r="G160" s="219"/>
      <c r="H160" s="221" t="s">
        <v>19</v>
      </c>
      <c r="I160" s="223"/>
      <c r="J160" s="219"/>
      <c r="K160" s="219"/>
      <c r="L160" s="224"/>
      <c r="M160" s="225"/>
      <c r="N160" s="226"/>
      <c r="O160" s="226"/>
      <c r="P160" s="226"/>
      <c r="Q160" s="226"/>
      <c r="R160" s="226"/>
      <c r="S160" s="226"/>
      <c r="T160" s="227"/>
      <c r="U160" s="13"/>
      <c r="V160" s="13"/>
      <c r="W160" s="13"/>
      <c r="X160" s="13"/>
      <c r="Y160" s="13"/>
      <c r="Z160" s="13"/>
      <c r="AA160" s="13"/>
      <c r="AB160" s="13"/>
      <c r="AC160" s="13"/>
      <c r="AD160" s="13"/>
      <c r="AE160" s="13"/>
      <c r="AT160" s="228" t="s">
        <v>128</v>
      </c>
      <c r="AU160" s="228" t="s">
        <v>82</v>
      </c>
      <c r="AV160" s="13" t="s">
        <v>80</v>
      </c>
      <c r="AW160" s="13" t="s">
        <v>33</v>
      </c>
      <c r="AX160" s="13" t="s">
        <v>72</v>
      </c>
      <c r="AY160" s="228" t="s">
        <v>118</v>
      </c>
    </row>
    <row r="161" s="14" customFormat="1">
      <c r="A161" s="14"/>
      <c r="B161" s="229"/>
      <c r="C161" s="230"/>
      <c r="D161" s="220" t="s">
        <v>128</v>
      </c>
      <c r="E161" s="231" t="s">
        <v>19</v>
      </c>
      <c r="F161" s="232" t="s">
        <v>80</v>
      </c>
      <c r="G161" s="230"/>
      <c r="H161" s="233">
        <v>1</v>
      </c>
      <c r="I161" s="234"/>
      <c r="J161" s="230"/>
      <c r="K161" s="230"/>
      <c r="L161" s="235"/>
      <c r="M161" s="236"/>
      <c r="N161" s="237"/>
      <c r="O161" s="237"/>
      <c r="P161" s="237"/>
      <c r="Q161" s="237"/>
      <c r="R161" s="237"/>
      <c r="S161" s="237"/>
      <c r="T161" s="238"/>
      <c r="U161" s="14"/>
      <c r="V161" s="14"/>
      <c r="W161" s="14"/>
      <c r="X161" s="14"/>
      <c r="Y161" s="14"/>
      <c r="Z161" s="14"/>
      <c r="AA161" s="14"/>
      <c r="AB161" s="14"/>
      <c r="AC161" s="14"/>
      <c r="AD161" s="14"/>
      <c r="AE161" s="14"/>
      <c r="AT161" s="239" t="s">
        <v>128</v>
      </c>
      <c r="AU161" s="239" t="s">
        <v>82</v>
      </c>
      <c r="AV161" s="14" t="s">
        <v>82</v>
      </c>
      <c r="AW161" s="14" t="s">
        <v>33</v>
      </c>
      <c r="AX161" s="14" t="s">
        <v>72</v>
      </c>
      <c r="AY161" s="239" t="s">
        <v>118</v>
      </c>
    </row>
    <row r="162" s="13" customFormat="1">
      <c r="A162" s="13"/>
      <c r="B162" s="218"/>
      <c r="C162" s="219"/>
      <c r="D162" s="220" t="s">
        <v>128</v>
      </c>
      <c r="E162" s="221" t="s">
        <v>19</v>
      </c>
      <c r="F162" s="222" t="s">
        <v>232</v>
      </c>
      <c r="G162" s="219"/>
      <c r="H162" s="221" t="s">
        <v>19</v>
      </c>
      <c r="I162" s="223"/>
      <c r="J162" s="219"/>
      <c r="K162" s="219"/>
      <c r="L162" s="224"/>
      <c r="M162" s="225"/>
      <c r="N162" s="226"/>
      <c r="O162" s="226"/>
      <c r="P162" s="226"/>
      <c r="Q162" s="226"/>
      <c r="R162" s="226"/>
      <c r="S162" s="226"/>
      <c r="T162" s="227"/>
      <c r="U162" s="13"/>
      <c r="V162" s="13"/>
      <c r="W162" s="13"/>
      <c r="X162" s="13"/>
      <c r="Y162" s="13"/>
      <c r="Z162" s="13"/>
      <c r="AA162" s="13"/>
      <c r="AB162" s="13"/>
      <c r="AC162" s="13"/>
      <c r="AD162" s="13"/>
      <c r="AE162" s="13"/>
      <c r="AT162" s="228" t="s">
        <v>128</v>
      </c>
      <c r="AU162" s="228" t="s">
        <v>82</v>
      </c>
      <c r="AV162" s="13" t="s">
        <v>80</v>
      </c>
      <c r="AW162" s="13" t="s">
        <v>33</v>
      </c>
      <c r="AX162" s="13" t="s">
        <v>72</v>
      </c>
      <c r="AY162" s="228" t="s">
        <v>118</v>
      </c>
    </row>
    <row r="163" s="14" customFormat="1">
      <c r="A163" s="14"/>
      <c r="B163" s="229"/>
      <c r="C163" s="230"/>
      <c r="D163" s="220" t="s">
        <v>128</v>
      </c>
      <c r="E163" s="231" t="s">
        <v>19</v>
      </c>
      <c r="F163" s="232" t="s">
        <v>80</v>
      </c>
      <c r="G163" s="230"/>
      <c r="H163" s="233">
        <v>1</v>
      </c>
      <c r="I163" s="234"/>
      <c r="J163" s="230"/>
      <c r="K163" s="230"/>
      <c r="L163" s="235"/>
      <c r="M163" s="236"/>
      <c r="N163" s="237"/>
      <c r="O163" s="237"/>
      <c r="P163" s="237"/>
      <c r="Q163" s="237"/>
      <c r="R163" s="237"/>
      <c r="S163" s="237"/>
      <c r="T163" s="238"/>
      <c r="U163" s="14"/>
      <c r="V163" s="14"/>
      <c r="W163" s="14"/>
      <c r="X163" s="14"/>
      <c r="Y163" s="14"/>
      <c r="Z163" s="14"/>
      <c r="AA163" s="14"/>
      <c r="AB163" s="14"/>
      <c r="AC163" s="14"/>
      <c r="AD163" s="14"/>
      <c r="AE163" s="14"/>
      <c r="AT163" s="239" t="s">
        <v>128</v>
      </c>
      <c r="AU163" s="239" t="s">
        <v>82</v>
      </c>
      <c r="AV163" s="14" t="s">
        <v>82</v>
      </c>
      <c r="AW163" s="14" t="s">
        <v>33</v>
      </c>
      <c r="AX163" s="14" t="s">
        <v>72</v>
      </c>
      <c r="AY163" s="239" t="s">
        <v>118</v>
      </c>
    </row>
    <row r="164" s="13" customFormat="1">
      <c r="A164" s="13"/>
      <c r="B164" s="218"/>
      <c r="C164" s="219"/>
      <c r="D164" s="220" t="s">
        <v>128</v>
      </c>
      <c r="E164" s="221" t="s">
        <v>19</v>
      </c>
      <c r="F164" s="222" t="s">
        <v>233</v>
      </c>
      <c r="G164" s="219"/>
      <c r="H164" s="221" t="s">
        <v>19</v>
      </c>
      <c r="I164" s="223"/>
      <c r="J164" s="219"/>
      <c r="K164" s="219"/>
      <c r="L164" s="224"/>
      <c r="M164" s="225"/>
      <c r="N164" s="226"/>
      <c r="O164" s="226"/>
      <c r="P164" s="226"/>
      <c r="Q164" s="226"/>
      <c r="R164" s="226"/>
      <c r="S164" s="226"/>
      <c r="T164" s="227"/>
      <c r="U164" s="13"/>
      <c r="V164" s="13"/>
      <c r="W164" s="13"/>
      <c r="X164" s="13"/>
      <c r="Y164" s="13"/>
      <c r="Z164" s="13"/>
      <c r="AA164" s="13"/>
      <c r="AB164" s="13"/>
      <c r="AC164" s="13"/>
      <c r="AD164" s="13"/>
      <c r="AE164" s="13"/>
      <c r="AT164" s="228" t="s">
        <v>128</v>
      </c>
      <c r="AU164" s="228" t="s">
        <v>82</v>
      </c>
      <c r="AV164" s="13" t="s">
        <v>80</v>
      </c>
      <c r="AW164" s="13" t="s">
        <v>33</v>
      </c>
      <c r="AX164" s="13" t="s">
        <v>72</v>
      </c>
      <c r="AY164" s="228" t="s">
        <v>118</v>
      </c>
    </row>
    <row r="165" s="14" customFormat="1">
      <c r="A165" s="14"/>
      <c r="B165" s="229"/>
      <c r="C165" s="230"/>
      <c r="D165" s="220" t="s">
        <v>128</v>
      </c>
      <c r="E165" s="231" t="s">
        <v>19</v>
      </c>
      <c r="F165" s="232" t="s">
        <v>80</v>
      </c>
      <c r="G165" s="230"/>
      <c r="H165" s="233">
        <v>1</v>
      </c>
      <c r="I165" s="234"/>
      <c r="J165" s="230"/>
      <c r="K165" s="230"/>
      <c r="L165" s="235"/>
      <c r="M165" s="236"/>
      <c r="N165" s="237"/>
      <c r="O165" s="237"/>
      <c r="P165" s="237"/>
      <c r="Q165" s="237"/>
      <c r="R165" s="237"/>
      <c r="S165" s="237"/>
      <c r="T165" s="238"/>
      <c r="U165" s="14"/>
      <c r="V165" s="14"/>
      <c r="W165" s="14"/>
      <c r="X165" s="14"/>
      <c r="Y165" s="14"/>
      <c r="Z165" s="14"/>
      <c r="AA165" s="14"/>
      <c r="AB165" s="14"/>
      <c r="AC165" s="14"/>
      <c r="AD165" s="14"/>
      <c r="AE165" s="14"/>
      <c r="AT165" s="239" t="s">
        <v>128</v>
      </c>
      <c r="AU165" s="239" t="s">
        <v>82</v>
      </c>
      <c r="AV165" s="14" t="s">
        <v>82</v>
      </c>
      <c r="AW165" s="14" t="s">
        <v>33</v>
      </c>
      <c r="AX165" s="14" t="s">
        <v>72</v>
      </c>
      <c r="AY165" s="239" t="s">
        <v>118</v>
      </c>
    </row>
    <row r="166" s="15" customFormat="1">
      <c r="A166" s="15"/>
      <c r="B166" s="240"/>
      <c r="C166" s="241"/>
      <c r="D166" s="220" t="s">
        <v>128</v>
      </c>
      <c r="E166" s="242" t="s">
        <v>19</v>
      </c>
      <c r="F166" s="243" t="s">
        <v>131</v>
      </c>
      <c r="G166" s="241"/>
      <c r="H166" s="244">
        <v>3</v>
      </c>
      <c r="I166" s="245"/>
      <c r="J166" s="241"/>
      <c r="K166" s="241"/>
      <c r="L166" s="246"/>
      <c r="M166" s="247"/>
      <c r="N166" s="248"/>
      <c r="O166" s="248"/>
      <c r="P166" s="248"/>
      <c r="Q166" s="248"/>
      <c r="R166" s="248"/>
      <c r="S166" s="248"/>
      <c r="T166" s="249"/>
      <c r="U166" s="15"/>
      <c r="V166" s="15"/>
      <c r="W166" s="15"/>
      <c r="X166" s="15"/>
      <c r="Y166" s="15"/>
      <c r="Z166" s="15"/>
      <c r="AA166" s="15"/>
      <c r="AB166" s="15"/>
      <c r="AC166" s="15"/>
      <c r="AD166" s="15"/>
      <c r="AE166" s="15"/>
      <c r="AT166" s="250" t="s">
        <v>128</v>
      </c>
      <c r="AU166" s="250" t="s">
        <v>82</v>
      </c>
      <c r="AV166" s="15" t="s">
        <v>126</v>
      </c>
      <c r="AW166" s="15" t="s">
        <v>33</v>
      </c>
      <c r="AX166" s="15" t="s">
        <v>80</v>
      </c>
      <c r="AY166" s="250" t="s">
        <v>118</v>
      </c>
    </row>
    <row r="167" s="2" customFormat="1" ht="14.4" customHeight="1">
      <c r="A167" s="39"/>
      <c r="B167" s="40"/>
      <c r="C167" s="255" t="s">
        <v>234</v>
      </c>
      <c r="D167" s="255" t="s">
        <v>222</v>
      </c>
      <c r="E167" s="256" t="s">
        <v>235</v>
      </c>
      <c r="F167" s="257" t="s">
        <v>236</v>
      </c>
      <c r="G167" s="258" t="s">
        <v>19</v>
      </c>
      <c r="H167" s="259">
        <v>3</v>
      </c>
      <c r="I167" s="260"/>
      <c r="J167" s="261">
        <f>ROUND(I167*H167,2)</f>
        <v>0</v>
      </c>
      <c r="K167" s="257" t="s">
        <v>19</v>
      </c>
      <c r="L167" s="262"/>
      <c r="M167" s="263" t="s">
        <v>19</v>
      </c>
      <c r="N167" s="264" t="s">
        <v>43</v>
      </c>
      <c r="O167" s="85"/>
      <c r="P167" s="214">
        <f>O167*H167</f>
        <v>0</v>
      </c>
      <c r="Q167" s="214">
        <v>0.014999999999999999</v>
      </c>
      <c r="R167" s="214">
        <f>Q167*H167</f>
        <v>0.044999999999999998</v>
      </c>
      <c r="S167" s="214">
        <v>0</v>
      </c>
      <c r="T167" s="215">
        <f>S167*H167</f>
        <v>0</v>
      </c>
      <c r="U167" s="39"/>
      <c r="V167" s="39"/>
      <c r="W167" s="39"/>
      <c r="X167" s="39"/>
      <c r="Y167" s="39"/>
      <c r="Z167" s="39"/>
      <c r="AA167" s="39"/>
      <c r="AB167" s="39"/>
      <c r="AC167" s="39"/>
      <c r="AD167" s="39"/>
      <c r="AE167" s="39"/>
      <c r="AR167" s="216" t="s">
        <v>225</v>
      </c>
      <c r="AT167" s="216" t="s">
        <v>222</v>
      </c>
      <c r="AU167" s="216" t="s">
        <v>82</v>
      </c>
      <c r="AY167" s="18" t="s">
        <v>118</v>
      </c>
      <c r="BE167" s="217">
        <f>IF(N167="základní",J167,0)</f>
        <v>0</v>
      </c>
      <c r="BF167" s="217">
        <f>IF(N167="snížená",J167,0)</f>
        <v>0</v>
      </c>
      <c r="BG167" s="217">
        <f>IF(N167="zákl. přenesená",J167,0)</f>
        <v>0</v>
      </c>
      <c r="BH167" s="217">
        <f>IF(N167="sníž. přenesená",J167,0)</f>
        <v>0</v>
      </c>
      <c r="BI167" s="217">
        <f>IF(N167="nulová",J167,0)</f>
        <v>0</v>
      </c>
      <c r="BJ167" s="18" t="s">
        <v>80</v>
      </c>
      <c r="BK167" s="217">
        <f>ROUND(I167*H167,2)</f>
        <v>0</v>
      </c>
      <c r="BL167" s="18" t="s">
        <v>197</v>
      </c>
      <c r="BM167" s="216" t="s">
        <v>237</v>
      </c>
    </row>
    <row r="168" s="2" customFormat="1" ht="24.15" customHeight="1">
      <c r="A168" s="39"/>
      <c r="B168" s="40"/>
      <c r="C168" s="205" t="s">
        <v>238</v>
      </c>
      <c r="D168" s="205" t="s">
        <v>121</v>
      </c>
      <c r="E168" s="206" t="s">
        <v>239</v>
      </c>
      <c r="F168" s="207" t="s">
        <v>240</v>
      </c>
      <c r="G168" s="208" t="s">
        <v>217</v>
      </c>
      <c r="H168" s="209">
        <v>2</v>
      </c>
      <c r="I168" s="210"/>
      <c r="J168" s="211">
        <f>ROUND(I168*H168,2)</f>
        <v>0</v>
      </c>
      <c r="K168" s="207" t="s">
        <v>125</v>
      </c>
      <c r="L168" s="45"/>
      <c r="M168" s="212" t="s">
        <v>19</v>
      </c>
      <c r="N168" s="213" t="s">
        <v>43</v>
      </c>
      <c r="O168" s="85"/>
      <c r="P168" s="214">
        <f>O168*H168</f>
        <v>0</v>
      </c>
      <c r="Q168" s="214">
        <v>0</v>
      </c>
      <c r="R168" s="214">
        <f>Q168*H168</f>
        <v>0</v>
      </c>
      <c r="S168" s="214">
        <v>0</v>
      </c>
      <c r="T168" s="215">
        <f>S168*H168</f>
        <v>0</v>
      </c>
      <c r="U168" s="39"/>
      <c r="V168" s="39"/>
      <c r="W168" s="39"/>
      <c r="X168" s="39"/>
      <c r="Y168" s="39"/>
      <c r="Z168" s="39"/>
      <c r="AA168" s="39"/>
      <c r="AB168" s="39"/>
      <c r="AC168" s="39"/>
      <c r="AD168" s="39"/>
      <c r="AE168" s="39"/>
      <c r="AR168" s="216" t="s">
        <v>197</v>
      </c>
      <c r="AT168" s="216" t="s">
        <v>121</v>
      </c>
      <c r="AU168" s="216" t="s">
        <v>82</v>
      </c>
      <c r="AY168" s="18" t="s">
        <v>118</v>
      </c>
      <c r="BE168" s="217">
        <f>IF(N168="základní",J168,0)</f>
        <v>0</v>
      </c>
      <c r="BF168" s="217">
        <f>IF(N168="snížená",J168,0)</f>
        <v>0</v>
      </c>
      <c r="BG168" s="217">
        <f>IF(N168="zákl. přenesená",J168,0)</f>
        <v>0</v>
      </c>
      <c r="BH168" s="217">
        <f>IF(N168="sníž. přenesená",J168,0)</f>
        <v>0</v>
      </c>
      <c r="BI168" s="217">
        <f>IF(N168="nulová",J168,0)</f>
        <v>0</v>
      </c>
      <c r="BJ168" s="18" t="s">
        <v>80</v>
      </c>
      <c r="BK168" s="217">
        <f>ROUND(I168*H168,2)</f>
        <v>0</v>
      </c>
      <c r="BL168" s="18" t="s">
        <v>197</v>
      </c>
      <c r="BM168" s="216" t="s">
        <v>241</v>
      </c>
    </row>
    <row r="169" s="13" customFormat="1">
      <c r="A169" s="13"/>
      <c r="B169" s="218"/>
      <c r="C169" s="219"/>
      <c r="D169" s="220" t="s">
        <v>128</v>
      </c>
      <c r="E169" s="221" t="s">
        <v>19</v>
      </c>
      <c r="F169" s="222" t="s">
        <v>129</v>
      </c>
      <c r="G169" s="219"/>
      <c r="H169" s="221" t="s">
        <v>19</v>
      </c>
      <c r="I169" s="223"/>
      <c r="J169" s="219"/>
      <c r="K169" s="219"/>
      <c r="L169" s="224"/>
      <c r="M169" s="225"/>
      <c r="N169" s="226"/>
      <c r="O169" s="226"/>
      <c r="P169" s="226"/>
      <c r="Q169" s="226"/>
      <c r="R169" s="226"/>
      <c r="S169" s="226"/>
      <c r="T169" s="227"/>
      <c r="U169" s="13"/>
      <c r="V169" s="13"/>
      <c r="W169" s="13"/>
      <c r="X169" s="13"/>
      <c r="Y169" s="13"/>
      <c r="Z169" s="13"/>
      <c r="AA169" s="13"/>
      <c r="AB169" s="13"/>
      <c r="AC169" s="13"/>
      <c r="AD169" s="13"/>
      <c r="AE169" s="13"/>
      <c r="AT169" s="228" t="s">
        <v>128</v>
      </c>
      <c r="AU169" s="228" t="s">
        <v>82</v>
      </c>
      <c r="AV169" s="13" t="s">
        <v>80</v>
      </c>
      <c r="AW169" s="13" t="s">
        <v>33</v>
      </c>
      <c r="AX169" s="13" t="s">
        <v>72</v>
      </c>
      <c r="AY169" s="228" t="s">
        <v>118</v>
      </c>
    </row>
    <row r="170" s="13" customFormat="1">
      <c r="A170" s="13"/>
      <c r="B170" s="218"/>
      <c r="C170" s="219"/>
      <c r="D170" s="220" t="s">
        <v>128</v>
      </c>
      <c r="E170" s="221" t="s">
        <v>19</v>
      </c>
      <c r="F170" s="222" t="s">
        <v>242</v>
      </c>
      <c r="G170" s="219"/>
      <c r="H170" s="221" t="s">
        <v>19</v>
      </c>
      <c r="I170" s="223"/>
      <c r="J170" s="219"/>
      <c r="K170" s="219"/>
      <c r="L170" s="224"/>
      <c r="M170" s="225"/>
      <c r="N170" s="226"/>
      <c r="O170" s="226"/>
      <c r="P170" s="226"/>
      <c r="Q170" s="226"/>
      <c r="R170" s="226"/>
      <c r="S170" s="226"/>
      <c r="T170" s="227"/>
      <c r="U170" s="13"/>
      <c r="V170" s="13"/>
      <c r="W170" s="13"/>
      <c r="X170" s="13"/>
      <c r="Y170" s="13"/>
      <c r="Z170" s="13"/>
      <c r="AA170" s="13"/>
      <c r="AB170" s="13"/>
      <c r="AC170" s="13"/>
      <c r="AD170" s="13"/>
      <c r="AE170" s="13"/>
      <c r="AT170" s="228" t="s">
        <v>128</v>
      </c>
      <c r="AU170" s="228" t="s">
        <v>82</v>
      </c>
      <c r="AV170" s="13" t="s">
        <v>80</v>
      </c>
      <c r="AW170" s="13" t="s">
        <v>33</v>
      </c>
      <c r="AX170" s="13" t="s">
        <v>72</v>
      </c>
      <c r="AY170" s="228" t="s">
        <v>118</v>
      </c>
    </row>
    <row r="171" s="14" customFormat="1">
      <c r="A171" s="14"/>
      <c r="B171" s="229"/>
      <c r="C171" s="230"/>
      <c r="D171" s="220" t="s">
        <v>128</v>
      </c>
      <c r="E171" s="231" t="s">
        <v>19</v>
      </c>
      <c r="F171" s="232" t="s">
        <v>80</v>
      </c>
      <c r="G171" s="230"/>
      <c r="H171" s="233">
        <v>1</v>
      </c>
      <c r="I171" s="234"/>
      <c r="J171" s="230"/>
      <c r="K171" s="230"/>
      <c r="L171" s="235"/>
      <c r="M171" s="236"/>
      <c r="N171" s="237"/>
      <c r="O171" s="237"/>
      <c r="P171" s="237"/>
      <c r="Q171" s="237"/>
      <c r="R171" s="237"/>
      <c r="S171" s="237"/>
      <c r="T171" s="238"/>
      <c r="U171" s="14"/>
      <c r="V171" s="14"/>
      <c r="W171" s="14"/>
      <c r="X171" s="14"/>
      <c r="Y171" s="14"/>
      <c r="Z171" s="14"/>
      <c r="AA171" s="14"/>
      <c r="AB171" s="14"/>
      <c r="AC171" s="14"/>
      <c r="AD171" s="14"/>
      <c r="AE171" s="14"/>
      <c r="AT171" s="239" t="s">
        <v>128</v>
      </c>
      <c r="AU171" s="239" t="s">
        <v>82</v>
      </c>
      <c r="AV171" s="14" t="s">
        <v>82</v>
      </c>
      <c r="AW171" s="14" t="s">
        <v>33</v>
      </c>
      <c r="AX171" s="14" t="s">
        <v>72</v>
      </c>
      <c r="AY171" s="239" t="s">
        <v>118</v>
      </c>
    </row>
    <row r="172" s="13" customFormat="1">
      <c r="A172" s="13"/>
      <c r="B172" s="218"/>
      <c r="C172" s="219"/>
      <c r="D172" s="220" t="s">
        <v>128</v>
      </c>
      <c r="E172" s="221" t="s">
        <v>19</v>
      </c>
      <c r="F172" s="222" t="s">
        <v>243</v>
      </c>
      <c r="G172" s="219"/>
      <c r="H172" s="221" t="s">
        <v>19</v>
      </c>
      <c r="I172" s="223"/>
      <c r="J172" s="219"/>
      <c r="K172" s="219"/>
      <c r="L172" s="224"/>
      <c r="M172" s="225"/>
      <c r="N172" s="226"/>
      <c r="O172" s="226"/>
      <c r="P172" s="226"/>
      <c r="Q172" s="226"/>
      <c r="R172" s="226"/>
      <c r="S172" s="226"/>
      <c r="T172" s="227"/>
      <c r="U172" s="13"/>
      <c r="V172" s="13"/>
      <c r="W172" s="13"/>
      <c r="X172" s="13"/>
      <c r="Y172" s="13"/>
      <c r="Z172" s="13"/>
      <c r="AA172" s="13"/>
      <c r="AB172" s="13"/>
      <c r="AC172" s="13"/>
      <c r="AD172" s="13"/>
      <c r="AE172" s="13"/>
      <c r="AT172" s="228" t="s">
        <v>128</v>
      </c>
      <c r="AU172" s="228" t="s">
        <v>82</v>
      </c>
      <c r="AV172" s="13" t="s">
        <v>80</v>
      </c>
      <c r="AW172" s="13" t="s">
        <v>33</v>
      </c>
      <c r="AX172" s="13" t="s">
        <v>72</v>
      </c>
      <c r="AY172" s="228" t="s">
        <v>118</v>
      </c>
    </row>
    <row r="173" s="14" customFormat="1">
      <c r="A173" s="14"/>
      <c r="B173" s="229"/>
      <c r="C173" s="230"/>
      <c r="D173" s="220" t="s">
        <v>128</v>
      </c>
      <c r="E173" s="231" t="s">
        <v>19</v>
      </c>
      <c r="F173" s="232" t="s">
        <v>80</v>
      </c>
      <c r="G173" s="230"/>
      <c r="H173" s="233">
        <v>1</v>
      </c>
      <c r="I173" s="234"/>
      <c r="J173" s="230"/>
      <c r="K173" s="230"/>
      <c r="L173" s="235"/>
      <c r="M173" s="236"/>
      <c r="N173" s="237"/>
      <c r="O173" s="237"/>
      <c r="P173" s="237"/>
      <c r="Q173" s="237"/>
      <c r="R173" s="237"/>
      <c r="S173" s="237"/>
      <c r="T173" s="238"/>
      <c r="U173" s="14"/>
      <c r="V173" s="14"/>
      <c r="W173" s="14"/>
      <c r="X173" s="14"/>
      <c r="Y173" s="14"/>
      <c r="Z173" s="14"/>
      <c r="AA173" s="14"/>
      <c r="AB173" s="14"/>
      <c r="AC173" s="14"/>
      <c r="AD173" s="14"/>
      <c r="AE173" s="14"/>
      <c r="AT173" s="239" t="s">
        <v>128</v>
      </c>
      <c r="AU173" s="239" t="s">
        <v>82</v>
      </c>
      <c r="AV173" s="14" t="s">
        <v>82</v>
      </c>
      <c r="AW173" s="14" t="s">
        <v>33</v>
      </c>
      <c r="AX173" s="14" t="s">
        <v>72</v>
      </c>
      <c r="AY173" s="239" t="s">
        <v>118</v>
      </c>
    </row>
    <row r="174" s="15" customFormat="1">
      <c r="A174" s="15"/>
      <c r="B174" s="240"/>
      <c r="C174" s="241"/>
      <c r="D174" s="220" t="s">
        <v>128</v>
      </c>
      <c r="E174" s="242" t="s">
        <v>19</v>
      </c>
      <c r="F174" s="243" t="s">
        <v>131</v>
      </c>
      <c r="G174" s="241"/>
      <c r="H174" s="244">
        <v>2</v>
      </c>
      <c r="I174" s="245"/>
      <c r="J174" s="241"/>
      <c r="K174" s="241"/>
      <c r="L174" s="246"/>
      <c r="M174" s="247"/>
      <c r="N174" s="248"/>
      <c r="O174" s="248"/>
      <c r="P174" s="248"/>
      <c r="Q174" s="248"/>
      <c r="R174" s="248"/>
      <c r="S174" s="248"/>
      <c r="T174" s="249"/>
      <c r="U174" s="15"/>
      <c r="V174" s="15"/>
      <c r="W174" s="15"/>
      <c r="X174" s="15"/>
      <c r="Y174" s="15"/>
      <c r="Z174" s="15"/>
      <c r="AA174" s="15"/>
      <c r="AB174" s="15"/>
      <c r="AC174" s="15"/>
      <c r="AD174" s="15"/>
      <c r="AE174" s="15"/>
      <c r="AT174" s="250" t="s">
        <v>128</v>
      </c>
      <c r="AU174" s="250" t="s">
        <v>82</v>
      </c>
      <c r="AV174" s="15" t="s">
        <v>126</v>
      </c>
      <c r="AW174" s="15" t="s">
        <v>33</v>
      </c>
      <c r="AX174" s="15" t="s">
        <v>80</v>
      </c>
      <c r="AY174" s="250" t="s">
        <v>118</v>
      </c>
    </row>
    <row r="175" s="2" customFormat="1" ht="14.4" customHeight="1">
      <c r="A175" s="39"/>
      <c r="B175" s="40"/>
      <c r="C175" s="205" t="s">
        <v>7</v>
      </c>
      <c r="D175" s="205" t="s">
        <v>121</v>
      </c>
      <c r="E175" s="206" t="s">
        <v>244</v>
      </c>
      <c r="F175" s="207" t="s">
        <v>245</v>
      </c>
      <c r="G175" s="208" t="s">
        <v>217</v>
      </c>
      <c r="H175" s="209">
        <v>1</v>
      </c>
      <c r="I175" s="210"/>
      <c r="J175" s="211">
        <f>ROUND(I175*H175,2)</f>
        <v>0</v>
      </c>
      <c r="K175" s="207" t="s">
        <v>125</v>
      </c>
      <c r="L175" s="45"/>
      <c r="M175" s="212" t="s">
        <v>19</v>
      </c>
      <c r="N175" s="213" t="s">
        <v>43</v>
      </c>
      <c r="O175" s="85"/>
      <c r="P175" s="214">
        <f>O175*H175</f>
        <v>0</v>
      </c>
      <c r="Q175" s="214">
        <v>0</v>
      </c>
      <c r="R175" s="214">
        <f>Q175*H175</f>
        <v>0</v>
      </c>
      <c r="S175" s="214">
        <v>0</v>
      </c>
      <c r="T175" s="215">
        <f>S175*H175</f>
        <v>0</v>
      </c>
      <c r="U175" s="39"/>
      <c r="V175" s="39"/>
      <c r="W175" s="39"/>
      <c r="X175" s="39"/>
      <c r="Y175" s="39"/>
      <c r="Z175" s="39"/>
      <c r="AA175" s="39"/>
      <c r="AB175" s="39"/>
      <c r="AC175" s="39"/>
      <c r="AD175" s="39"/>
      <c r="AE175" s="39"/>
      <c r="AR175" s="216" t="s">
        <v>197</v>
      </c>
      <c r="AT175" s="216" t="s">
        <v>121</v>
      </c>
      <c r="AU175" s="216" t="s">
        <v>82</v>
      </c>
      <c r="AY175" s="18" t="s">
        <v>118</v>
      </c>
      <c r="BE175" s="217">
        <f>IF(N175="základní",J175,0)</f>
        <v>0</v>
      </c>
      <c r="BF175" s="217">
        <f>IF(N175="snížená",J175,0)</f>
        <v>0</v>
      </c>
      <c r="BG175" s="217">
        <f>IF(N175="zákl. přenesená",J175,0)</f>
        <v>0</v>
      </c>
      <c r="BH175" s="217">
        <f>IF(N175="sníž. přenesená",J175,0)</f>
        <v>0</v>
      </c>
      <c r="BI175" s="217">
        <f>IF(N175="nulová",J175,0)</f>
        <v>0</v>
      </c>
      <c r="BJ175" s="18" t="s">
        <v>80</v>
      </c>
      <c r="BK175" s="217">
        <f>ROUND(I175*H175,2)</f>
        <v>0</v>
      </c>
      <c r="BL175" s="18" t="s">
        <v>197</v>
      </c>
      <c r="BM175" s="216" t="s">
        <v>246</v>
      </c>
    </row>
    <row r="176" s="13" customFormat="1">
      <c r="A176" s="13"/>
      <c r="B176" s="218"/>
      <c r="C176" s="219"/>
      <c r="D176" s="220" t="s">
        <v>128</v>
      </c>
      <c r="E176" s="221" t="s">
        <v>19</v>
      </c>
      <c r="F176" s="222" t="s">
        <v>129</v>
      </c>
      <c r="G176" s="219"/>
      <c r="H176" s="221" t="s">
        <v>19</v>
      </c>
      <c r="I176" s="223"/>
      <c r="J176" s="219"/>
      <c r="K176" s="219"/>
      <c r="L176" s="224"/>
      <c r="M176" s="225"/>
      <c r="N176" s="226"/>
      <c r="O176" s="226"/>
      <c r="P176" s="226"/>
      <c r="Q176" s="226"/>
      <c r="R176" s="226"/>
      <c r="S176" s="226"/>
      <c r="T176" s="227"/>
      <c r="U176" s="13"/>
      <c r="V176" s="13"/>
      <c r="W176" s="13"/>
      <c r="X176" s="13"/>
      <c r="Y176" s="13"/>
      <c r="Z176" s="13"/>
      <c r="AA176" s="13"/>
      <c r="AB176" s="13"/>
      <c r="AC176" s="13"/>
      <c r="AD176" s="13"/>
      <c r="AE176" s="13"/>
      <c r="AT176" s="228" t="s">
        <v>128</v>
      </c>
      <c r="AU176" s="228" t="s">
        <v>82</v>
      </c>
      <c r="AV176" s="13" t="s">
        <v>80</v>
      </c>
      <c r="AW176" s="13" t="s">
        <v>33</v>
      </c>
      <c r="AX176" s="13" t="s">
        <v>72</v>
      </c>
      <c r="AY176" s="228" t="s">
        <v>118</v>
      </c>
    </row>
    <row r="177" s="13" customFormat="1">
      <c r="A177" s="13"/>
      <c r="B177" s="218"/>
      <c r="C177" s="219"/>
      <c r="D177" s="220" t="s">
        <v>128</v>
      </c>
      <c r="E177" s="221" t="s">
        <v>19</v>
      </c>
      <c r="F177" s="222" t="s">
        <v>247</v>
      </c>
      <c r="G177" s="219"/>
      <c r="H177" s="221" t="s">
        <v>19</v>
      </c>
      <c r="I177" s="223"/>
      <c r="J177" s="219"/>
      <c r="K177" s="219"/>
      <c r="L177" s="224"/>
      <c r="M177" s="225"/>
      <c r="N177" s="226"/>
      <c r="O177" s="226"/>
      <c r="P177" s="226"/>
      <c r="Q177" s="226"/>
      <c r="R177" s="226"/>
      <c r="S177" s="226"/>
      <c r="T177" s="227"/>
      <c r="U177" s="13"/>
      <c r="V177" s="13"/>
      <c r="W177" s="13"/>
      <c r="X177" s="13"/>
      <c r="Y177" s="13"/>
      <c r="Z177" s="13"/>
      <c r="AA177" s="13"/>
      <c r="AB177" s="13"/>
      <c r="AC177" s="13"/>
      <c r="AD177" s="13"/>
      <c r="AE177" s="13"/>
      <c r="AT177" s="228" t="s">
        <v>128</v>
      </c>
      <c r="AU177" s="228" t="s">
        <v>82</v>
      </c>
      <c r="AV177" s="13" t="s">
        <v>80</v>
      </c>
      <c r="AW177" s="13" t="s">
        <v>33</v>
      </c>
      <c r="AX177" s="13" t="s">
        <v>72</v>
      </c>
      <c r="AY177" s="228" t="s">
        <v>118</v>
      </c>
    </row>
    <row r="178" s="14" customFormat="1">
      <c r="A178" s="14"/>
      <c r="B178" s="229"/>
      <c r="C178" s="230"/>
      <c r="D178" s="220" t="s">
        <v>128</v>
      </c>
      <c r="E178" s="231" t="s">
        <v>19</v>
      </c>
      <c r="F178" s="232" t="s">
        <v>80</v>
      </c>
      <c r="G178" s="230"/>
      <c r="H178" s="233">
        <v>1</v>
      </c>
      <c r="I178" s="234"/>
      <c r="J178" s="230"/>
      <c r="K178" s="230"/>
      <c r="L178" s="235"/>
      <c r="M178" s="236"/>
      <c r="N178" s="237"/>
      <c r="O178" s="237"/>
      <c r="P178" s="237"/>
      <c r="Q178" s="237"/>
      <c r="R178" s="237"/>
      <c r="S178" s="237"/>
      <c r="T178" s="238"/>
      <c r="U178" s="14"/>
      <c r="V178" s="14"/>
      <c r="W178" s="14"/>
      <c r="X178" s="14"/>
      <c r="Y178" s="14"/>
      <c r="Z178" s="14"/>
      <c r="AA178" s="14"/>
      <c r="AB178" s="14"/>
      <c r="AC178" s="14"/>
      <c r="AD178" s="14"/>
      <c r="AE178" s="14"/>
      <c r="AT178" s="239" t="s">
        <v>128</v>
      </c>
      <c r="AU178" s="239" t="s">
        <v>82</v>
      </c>
      <c r="AV178" s="14" t="s">
        <v>82</v>
      </c>
      <c r="AW178" s="14" t="s">
        <v>33</v>
      </c>
      <c r="AX178" s="14" t="s">
        <v>72</v>
      </c>
      <c r="AY178" s="239" t="s">
        <v>118</v>
      </c>
    </row>
    <row r="179" s="15" customFormat="1">
      <c r="A179" s="15"/>
      <c r="B179" s="240"/>
      <c r="C179" s="241"/>
      <c r="D179" s="220" t="s">
        <v>128</v>
      </c>
      <c r="E179" s="242" t="s">
        <v>19</v>
      </c>
      <c r="F179" s="243" t="s">
        <v>131</v>
      </c>
      <c r="G179" s="241"/>
      <c r="H179" s="244">
        <v>1</v>
      </c>
      <c r="I179" s="245"/>
      <c r="J179" s="241"/>
      <c r="K179" s="241"/>
      <c r="L179" s="246"/>
      <c r="M179" s="247"/>
      <c r="N179" s="248"/>
      <c r="O179" s="248"/>
      <c r="P179" s="248"/>
      <c r="Q179" s="248"/>
      <c r="R179" s="248"/>
      <c r="S179" s="248"/>
      <c r="T179" s="249"/>
      <c r="U179" s="15"/>
      <c r="V179" s="15"/>
      <c r="W179" s="15"/>
      <c r="X179" s="15"/>
      <c r="Y179" s="15"/>
      <c r="Z179" s="15"/>
      <c r="AA179" s="15"/>
      <c r="AB179" s="15"/>
      <c r="AC179" s="15"/>
      <c r="AD179" s="15"/>
      <c r="AE179" s="15"/>
      <c r="AT179" s="250" t="s">
        <v>128</v>
      </c>
      <c r="AU179" s="250" t="s">
        <v>82</v>
      </c>
      <c r="AV179" s="15" t="s">
        <v>126</v>
      </c>
      <c r="AW179" s="15" t="s">
        <v>33</v>
      </c>
      <c r="AX179" s="15" t="s">
        <v>80</v>
      </c>
      <c r="AY179" s="250" t="s">
        <v>118</v>
      </c>
    </row>
    <row r="180" s="2" customFormat="1" ht="14.4" customHeight="1">
      <c r="A180" s="39"/>
      <c r="B180" s="40"/>
      <c r="C180" s="255" t="s">
        <v>248</v>
      </c>
      <c r="D180" s="255" t="s">
        <v>222</v>
      </c>
      <c r="E180" s="256" t="s">
        <v>249</v>
      </c>
      <c r="F180" s="257" t="s">
        <v>250</v>
      </c>
      <c r="G180" s="258" t="s">
        <v>19</v>
      </c>
      <c r="H180" s="259">
        <v>1</v>
      </c>
      <c r="I180" s="260"/>
      <c r="J180" s="261">
        <f>ROUND(I180*H180,2)</f>
        <v>0</v>
      </c>
      <c r="K180" s="257" t="s">
        <v>19</v>
      </c>
      <c r="L180" s="262"/>
      <c r="M180" s="263" t="s">
        <v>19</v>
      </c>
      <c r="N180" s="264" t="s">
        <v>43</v>
      </c>
      <c r="O180" s="85"/>
      <c r="P180" s="214">
        <f>O180*H180</f>
        <v>0</v>
      </c>
      <c r="Q180" s="214">
        <v>0.074999999999999997</v>
      </c>
      <c r="R180" s="214">
        <f>Q180*H180</f>
        <v>0.074999999999999997</v>
      </c>
      <c r="S180" s="214">
        <v>0</v>
      </c>
      <c r="T180" s="215">
        <f>S180*H180</f>
        <v>0</v>
      </c>
      <c r="U180" s="39"/>
      <c r="V180" s="39"/>
      <c r="W180" s="39"/>
      <c r="X180" s="39"/>
      <c r="Y180" s="39"/>
      <c r="Z180" s="39"/>
      <c r="AA180" s="39"/>
      <c r="AB180" s="39"/>
      <c r="AC180" s="39"/>
      <c r="AD180" s="39"/>
      <c r="AE180" s="39"/>
      <c r="AR180" s="216" t="s">
        <v>225</v>
      </c>
      <c r="AT180" s="216" t="s">
        <v>222</v>
      </c>
      <c r="AU180" s="216" t="s">
        <v>82</v>
      </c>
      <c r="AY180" s="18" t="s">
        <v>118</v>
      </c>
      <c r="BE180" s="217">
        <f>IF(N180="základní",J180,0)</f>
        <v>0</v>
      </c>
      <c r="BF180" s="217">
        <f>IF(N180="snížená",J180,0)</f>
        <v>0</v>
      </c>
      <c r="BG180" s="217">
        <f>IF(N180="zákl. přenesená",J180,0)</f>
        <v>0</v>
      </c>
      <c r="BH180" s="217">
        <f>IF(N180="sníž. přenesená",J180,0)</f>
        <v>0</v>
      </c>
      <c r="BI180" s="217">
        <f>IF(N180="nulová",J180,0)</f>
        <v>0</v>
      </c>
      <c r="BJ180" s="18" t="s">
        <v>80</v>
      </c>
      <c r="BK180" s="217">
        <f>ROUND(I180*H180,2)</f>
        <v>0</v>
      </c>
      <c r="BL180" s="18" t="s">
        <v>197</v>
      </c>
      <c r="BM180" s="216" t="s">
        <v>251</v>
      </c>
    </row>
    <row r="181" s="2" customFormat="1" ht="14.4" customHeight="1">
      <c r="A181" s="39"/>
      <c r="B181" s="40"/>
      <c r="C181" s="205" t="s">
        <v>252</v>
      </c>
      <c r="D181" s="205" t="s">
        <v>121</v>
      </c>
      <c r="E181" s="206" t="s">
        <v>244</v>
      </c>
      <c r="F181" s="207" t="s">
        <v>245</v>
      </c>
      <c r="G181" s="208" t="s">
        <v>217</v>
      </c>
      <c r="H181" s="209">
        <v>2</v>
      </c>
      <c r="I181" s="210"/>
      <c r="J181" s="211">
        <f>ROUND(I181*H181,2)</f>
        <v>0</v>
      </c>
      <c r="K181" s="207" t="s">
        <v>125</v>
      </c>
      <c r="L181" s="45"/>
      <c r="M181" s="212" t="s">
        <v>19</v>
      </c>
      <c r="N181" s="213" t="s">
        <v>43</v>
      </c>
      <c r="O181" s="85"/>
      <c r="P181" s="214">
        <f>O181*H181</f>
        <v>0</v>
      </c>
      <c r="Q181" s="214">
        <v>0</v>
      </c>
      <c r="R181" s="214">
        <f>Q181*H181</f>
        <v>0</v>
      </c>
      <c r="S181" s="214">
        <v>0</v>
      </c>
      <c r="T181" s="215">
        <f>S181*H181</f>
        <v>0</v>
      </c>
      <c r="U181" s="39"/>
      <c r="V181" s="39"/>
      <c r="W181" s="39"/>
      <c r="X181" s="39"/>
      <c r="Y181" s="39"/>
      <c r="Z181" s="39"/>
      <c r="AA181" s="39"/>
      <c r="AB181" s="39"/>
      <c r="AC181" s="39"/>
      <c r="AD181" s="39"/>
      <c r="AE181" s="39"/>
      <c r="AR181" s="216" t="s">
        <v>197</v>
      </c>
      <c r="AT181" s="216" t="s">
        <v>121</v>
      </c>
      <c r="AU181" s="216" t="s">
        <v>82</v>
      </c>
      <c r="AY181" s="18" t="s">
        <v>118</v>
      </c>
      <c r="BE181" s="217">
        <f>IF(N181="základní",J181,0)</f>
        <v>0</v>
      </c>
      <c r="BF181" s="217">
        <f>IF(N181="snížená",J181,0)</f>
        <v>0</v>
      </c>
      <c r="BG181" s="217">
        <f>IF(N181="zákl. přenesená",J181,0)</f>
        <v>0</v>
      </c>
      <c r="BH181" s="217">
        <f>IF(N181="sníž. přenesená",J181,0)</f>
        <v>0</v>
      </c>
      <c r="BI181" s="217">
        <f>IF(N181="nulová",J181,0)</f>
        <v>0</v>
      </c>
      <c r="BJ181" s="18" t="s">
        <v>80</v>
      </c>
      <c r="BK181" s="217">
        <f>ROUND(I181*H181,2)</f>
        <v>0</v>
      </c>
      <c r="BL181" s="18" t="s">
        <v>197</v>
      </c>
      <c r="BM181" s="216" t="s">
        <v>253</v>
      </c>
    </row>
    <row r="182" s="13" customFormat="1">
      <c r="A182" s="13"/>
      <c r="B182" s="218"/>
      <c r="C182" s="219"/>
      <c r="D182" s="220" t="s">
        <v>128</v>
      </c>
      <c r="E182" s="221" t="s">
        <v>19</v>
      </c>
      <c r="F182" s="222" t="s">
        <v>129</v>
      </c>
      <c r="G182" s="219"/>
      <c r="H182" s="221" t="s">
        <v>19</v>
      </c>
      <c r="I182" s="223"/>
      <c r="J182" s="219"/>
      <c r="K182" s="219"/>
      <c r="L182" s="224"/>
      <c r="M182" s="225"/>
      <c r="N182" s="226"/>
      <c r="O182" s="226"/>
      <c r="P182" s="226"/>
      <c r="Q182" s="226"/>
      <c r="R182" s="226"/>
      <c r="S182" s="226"/>
      <c r="T182" s="227"/>
      <c r="U182" s="13"/>
      <c r="V182" s="13"/>
      <c r="W182" s="13"/>
      <c r="X182" s="13"/>
      <c r="Y182" s="13"/>
      <c r="Z182" s="13"/>
      <c r="AA182" s="13"/>
      <c r="AB182" s="13"/>
      <c r="AC182" s="13"/>
      <c r="AD182" s="13"/>
      <c r="AE182" s="13"/>
      <c r="AT182" s="228" t="s">
        <v>128</v>
      </c>
      <c r="AU182" s="228" t="s">
        <v>82</v>
      </c>
      <c r="AV182" s="13" t="s">
        <v>80</v>
      </c>
      <c r="AW182" s="13" t="s">
        <v>33</v>
      </c>
      <c r="AX182" s="13" t="s">
        <v>72</v>
      </c>
      <c r="AY182" s="228" t="s">
        <v>118</v>
      </c>
    </row>
    <row r="183" s="13" customFormat="1">
      <c r="A183" s="13"/>
      <c r="B183" s="218"/>
      <c r="C183" s="219"/>
      <c r="D183" s="220" t="s">
        <v>128</v>
      </c>
      <c r="E183" s="221" t="s">
        <v>19</v>
      </c>
      <c r="F183" s="222" t="s">
        <v>254</v>
      </c>
      <c r="G183" s="219"/>
      <c r="H183" s="221" t="s">
        <v>19</v>
      </c>
      <c r="I183" s="223"/>
      <c r="J183" s="219"/>
      <c r="K183" s="219"/>
      <c r="L183" s="224"/>
      <c r="M183" s="225"/>
      <c r="N183" s="226"/>
      <c r="O183" s="226"/>
      <c r="P183" s="226"/>
      <c r="Q183" s="226"/>
      <c r="R183" s="226"/>
      <c r="S183" s="226"/>
      <c r="T183" s="227"/>
      <c r="U183" s="13"/>
      <c r="V183" s="13"/>
      <c r="W183" s="13"/>
      <c r="X183" s="13"/>
      <c r="Y183" s="13"/>
      <c r="Z183" s="13"/>
      <c r="AA183" s="13"/>
      <c r="AB183" s="13"/>
      <c r="AC183" s="13"/>
      <c r="AD183" s="13"/>
      <c r="AE183" s="13"/>
      <c r="AT183" s="228" t="s">
        <v>128</v>
      </c>
      <c r="AU183" s="228" t="s">
        <v>82</v>
      </c>
      <c r="AV183" s="13" t="s">
        <v>80</v>
      </c>
      <c r="AW183" s="13" t="s">
        <v>33</v>
      </c>
      <c r="AX183" s="13" t="s">
        <v>72</v>
      </c>
      <c r="AY183" s="228" t="s">
        <v>118</v>
      </c>
    </row>
    <row r="184" s="14" customFormat="1">
      <c r="A184" s="14"/>
      <c r="B184" s="229"/>
      <c r="C184" s="230"/>
      <c r="D184" s="220" t="s">
        <v>128</v>
      </c>
      <c r="E184" s="231" t="s">
        <v>19</v>
      </c>
      <c r="F184" s="232" t="s">
        <v>80</v>
      </c>
      <c r="G184" s="230"/>
      <c r="H184" s="233">
        <v>1</v>
      </c>
      <c r="I184" s="234"/>
      <c r="J184" s="230"/>
      <c r="K184" s="230"/>
      <c r="L184" s="235"/>
      <c r="M184" s="236"/>
      <c r="N184" s="237"/>
      <c r="O184" s="237"/>
      <c r="P184" s="237"/>
      <c r="Q184" s="237"/>
      <c r="R184" s="237"/>
      <c r="S184" s="237"/>
      <c r="T184" s="238"/>
      <c r="U184" s="14"/>
      <c r="V184" s="14"/>
      <c r="W184" s="14"/>
      <c r="X184" s="14"/>
      <c r="Y184" s="14"/>
      <c r="Z184" s="14"/>
      <c r="AA184" s="14"/>
      <c r="AB184" s="14"/>
      <c r="AC184" s="14"/>
      <c r="AD184" s="14"/>
      <c r="AE184" s="14"/>
      <c r="AT184" s="239" t="s">
        <v>128</v>
      </c>
      <c r="AU184" s="239" t="s">
        <v>82</v>
      </c>
      <c r="AV184" s="14" t="s">
        <v>82</v>
      </c>
      <c r="AW184" s="14" t="s">
        <v>33</v>
      </c>
      <c r="AX184" s="14" t="s">
        <v>72</v>
      </c>
      <c r="AY184" s="239" t="s">
        <v>118</v>
      </c>
    </row>
    <row r="185" s="13" customFormat="1">
      <c r="A185" s="13"/>
      <c r="B185" s="218"/>
      <c r="C185" s="219"/>
      <c r="D185" s="220" t="s">
        <v>128</v>
      </c>
      <c r="E185" s="221" t="s">
        <v>19</v>
      </c>
      <c r="F185" s="222" t="s">
        <v>255</v>
      </c>
      <c r="G185" s="219"/>
      <c r="H185" s="221" t="s">
        <v>19</v>
      </c>
      <c r="I185" s="223"/>
      <c r="J185" s="219"/>
      <c r="K185" s="219"/>
      <c r="L185" s="224"/>
      <c r="M185" s="225"/>
      <c r="N185" s="226"/>
      <c r="O185" s="226"/>
      <c r="P185" s="226"/>
      <c r="Q185" s="226"/>
      <c r="R185" s="226"/>
      <c r="S185" s="226"/>
      <c r="T185" s="227"/>
      <c r="U185" s="13"/>
      <c r="V185" s="13"/>
      <c r="W185" s="13"/>
      <c r="X185" s="13"/>
      <c r="Y185" s="13"/>
      <c r="Z185" s="13"/>
      <c r="AA185" s="13"/>
      <c r="AB185" s="13"/>
      <c r="AC185" s="13"/>
      <c r="AD185" s="13"/>
      <c r="AE185" s="13"/>
      <c r="AT185" s="228" t="s">
        <v>128</v>
      </c>
      <c r="AU185" s="228" t="s">
        <v>82</v>
      </c>
      <c r="AV185" s="13" t="s">
        <v>80</v>
      </c>
      <c r="AW185" s="13" t="s">
        <v>33</v>
      </c>
      <c r="AX185" s="13" t="s">
        <v>72</v>
      </c>
      <c r="AY185" s="228" t="s">
        <v>118</v>
      </c>
    </row>
    <row r="186" s="14" customFormat="1">
      <c r="A186" s="14"/>
      <c r="B186" s="229"/>
      <c r="C186" s="230"/>
      <c r="D186" s="220" t="s">
        <v>128</v>
      </c>
      <c r="E186" s="231" t="s">
        <v>19</v>
      </c>
      <c r="F186" s="232" t="s">
        <v>80</v>
      </c>
      <c r="G186" s="230"/>
      <c r="H186" s="233">
        <v>1</v>
      </c>
      <c r="I186" s="234"/>
      <c r="J186" s="230"/>
      <c r="K186" s="230"/>
      <c r="L186" s="235"/>
      <c r="M186" s="236"/>
      <c r="N186" s="237"/>
      <c r="O186" s="237"/>
      <c r="P186" s="237"/>
      <c r="Q186" s="237"/>
      <c r="R186" s="237"/>
      <c r="S186" s="237"/>
      <c r="T186" s="238"/>
      <c r="U186" s="14"/>
      <c r="V186" s="14"/>
      <c r="W186" s="14"/>
      <c r="X186" s="14"/>
      <c r="Y186" s="14"/>
      <c r="Z186" s="14"/>
      <c r="AA186" s="14"/>
      <c r="AB186" s="14"/>
      <c r="AC186" s="14"/>
      <c r="AD186" s="14"/>
      <c r="AE186" s="14"/>
      <c r="AT186" s="239" t="s">
        <v>128</v>
      </c>
      <c r="AU186" s="239" t="s">
        <v>82</v>
      </c>
      <c r="AV186" s="14" t="s">
        <v>82</v>
      </c>
      <c r="AW186" s="14" t="s">
        <v>33</v>
      </c>
      <c r="AX186" s="14" t="s">
        <v>72</v>
      </c>
      <c r="AY186" s="239" t="s">
        <v>118</v>
      </c>
    </row>
    <row r="187" s="15" customFormat="1">
      <c r="A187" s="15"/>
      <c r="B187" s="240"/>
      <c r="C187" s="241"/>
      <c r="D187" s="220" t="s">
        <v>128</v>
      </c>
      <c r="E187" s="242" t="s">
        <v>19</v>
      </c>
      <c r="F187" s="243" t="s">
        <v>131</v>
      </c>
      <c r="G187" s="241"/>
      <c r="H187" s="244">
        <v>2</v>
      </c>
      <c r="I187" s="245"/>
      <c r="J187" s="241"/>
      <c r="K187" s="241"/>
      <c r="L187" s="246"/>
      <c r="M187" s="247"/>
      <c r="N187" s="248"/>
      <c r="O187" s="248"/>
      <c r="P187" s="248"/>
      <c r="Q187" s="248"/>
      <c r="R187" s="248"/>
      <c r="S187" s="248"/>
      <c r="T187" s="249"/>
      <c r="U187" s="15"/>
      <c r="V187" s="15"/>
      <c r="W187" s="15"/>
      <c r="X187" s="15"/>
      <c r="Y187" s="15"/>
      <c r="Z187" s="15"/>
      <c r="AA187" s="15"/>
      <c r="AB187" s="15"/>
      <c r="AC187" s="15"/>
      <c r="AD187" s="15"/>
      <c r="AE187" s="15"/>
      <c r="AT187" s="250" t="s">
        <v>128</v>
      </c>
      <c r="AU187" s="250" t="s">
        <v>82</v>
      </c>
      <c r="AV187" s="15" t="s">
        <v>126</v>
      </c>
      <c r="AW187" s="15" t="s">
        <v>33</v>
      </c>
      <c r="AX187" s="15" t="s">
        <v>80</v>
      </c>
      <c r="AY187" s="250" t="s">
        <v>118</v>
      </c>
    </row>
    <row r="188" s="2" customFormat="1" ht="24.15" customHeight="1">
      <c r="A188" s="39"/>
      <c r="B188" s="40"/>
      <c r="C188" s="255" t="s">
        <v>256</v>
      </c>
      <c r="D188" s="255" t="s">
        <v>222</v>
      </c>
      <c r="E188" s="256" t="s">
        <v>257</v>
      </c>
      <c r="F188" s="257" t="s">
        <v>258</v>
      </c>
      <c r="G188" s="258" t="s">
        <v>217</v>
      </c>
      <c r="H188" s="259">
        <v>2</v>
      </c>
      <c r="I188" s="260"/>
      <c r="J188" s="261">
        <f>ROUND(I188*H188,2)</f>
        <v>0</v>
      </c>
      <c r="K188" s="257" t="s">
        <v>19</v>
      </c>
      <c r="L188" s="262"/>
      <c r="M188" s="263" t="s">
        <v>19</v>
      </c>
      <c r="N188" s="264" t="s">
        <v>43</v>
      </c>
      <c r="O188" s="85"/>
      <c r="P188" s="214">
        <f>O188*H188</f>
        <v>0</v>
      </c>
      <c r="Q188" s="214">
        <v>0.050000000000000003</v>
      </c>
      <c r="R188" s="214">
        <f>Q188*H188</f>
        <v>0.10000000000000001</v>
      </c>
      <c r="S188" s="214">
        <v>0</v>
      </c>
      <c r="T188" s="215">
        <f>S188*H188</f>
        <v>0</v>
      </c>
      <c r="U188" s="39"/>
      <c r="V188" s="39"/>
      <c r="W188" s="39"/>
      <c r="X188" s="39"/>
      <c r="Y188" s="39"/>
      <c r="Z188" s="39"/>
      <c r="AA188" s="39"/>
      <c r="AB188" s="39"/>
      <c r="AC188" s="39"/>
      <c r="AD188" s="39"/>
      <c r="AE188" s="39"/>
      <c r="AR188" s="216" t="s">
        <v>225</v>
      </c>
      <c r="AT188" s="216" t="s">
        <v>222</v>
      </c>
      <c r="AU188" s="216" t="s">
        <v>82</v>
      </c>
      <c r="AY188" s="18" t="s">
        <v>118</v>
      </c>
      <c r="BE188" s="217">
        <f>IF(N188="základní",J188,0)</f>
        <v>0</v>
      </c>
      <c r="BF188" s="217">
        <f>IF(N188="snížená",J188,0)</f>
        <v>0</v>
      </c>
      <c r="BG188" s="217">
        <f>IF(N188="zákl. přenesená",J188,0)</f>
        <v>0</v>
      </c>
      <c r="BH188" s="217">
        <f>IF(N188="sníž. přenesená",J188,0)</f>
        <v>0</v>
      </c>
      <c r="BI188" s="217">
        <f>IF(N188="nulová",J188,0)</f>
        <v>0</v>
      </c>
      <c r="BJ188" s="18" t="s">
        <v>80</v>
      </c>
      <c r="BK188" s="217">
        <f>ROUND(I188*H188,2)</f>
        <v>0</v>
      </c>
      <c r="BL188" s="18" t="s">
        <v>197</v>
      </c>
      <c r="BM188" s="216" t="s">
        <v>259</v>
      </c>
    </row>
    <row r="189" s="2" customFormat="1" ht="14.4" customHeight="1">
      <c r="A189" s="39"/>
      <c r="B189" s="40"/>
      <c r="C189" s="205" t="s">
        <v>260</v>
      </c>
      <c r="D189" s="205" t="s">
        <v>121</v>
      </c>
      <c r="E189" s="206" t="s">
        <v>261</v>
      </c>
      <c r="F189" s="207" t="s">
        <v>262</v>
      </c>
      <c r="G189" s="208" t="s">
        <v>217</v>
      </c>
      <c r="H189" s="209">
        <v>1</v>
      </c>
      <c r="I189" s="210"/>
      <c r="J189" s="211">
        <f>ROUND(I189*H189,2)</f>
        <v>0</v>
      </c>
      <c r="K189" s="207" t="s">
        <v>125</v>
      </c>
      <c r="L189" s="45"/>
      <c r="M189" s="212" t="s">
        <v>19</v>
      </c>
      <c r="N189" s="213" t="s">
        <v>43</v>
      </c>
      <c r="O189" s="85"/>
      <c r="P189" s="214">
        <f>O189*H189</f>
        <v>0</v>
      </c>
      <c r="Q189" s="214">
        <v>0</v>
      </c>
      <c r="R189" s="214">
        <f>Q189*H189</f>
        <v>0</v>
      </c>
      <c r="S189" s="214">
        <v>0</v>
      </c>
      <c r="T189" s="215">
        <f>S189*H189</f>
        <v>0</v>
      </c>
      <c r="U189" s="39"/>
      <c r="V189" s="39"/>
      <c r="W189" s="39"/>
      <c r="X189" s="39"/>
      <c r="Y189" s="39"/>
      <c r="Z189" s="39"/>
      <c r="AA189" s="39"/>
      <c r="AB189" s="39"/>
      <c r="AC189" s="39"/>
      <c r="AD189" s="39"/>
      <c r="AE189" s="39"/>
      <c r="AR189" s="216" t="s">
        <v>197</v>
      </c>
      <c r="AT189" s="216" t="s">
        <v>121</v>
      </c>
      <c r="AU189" s="216" t="s">
        <v>82</v>
      </c>
      <c r="AY189" s="18" t="s">
        <v>118</v>
      </c>
      <c r="BE189" s="217">
        <f>IF(N189="základní",J189,0)</f>
        <v>0</v>
      </c>
      <c r="BF189" s="217">
        <f>IF(N189="snížená",J189,0)</f>
        <v>0</v>
      </c>
      <c r="BG189" s="217">
        <f>IF(N189="zákl. přenesená",J189,0)</f>
        <v>0</v>
      </c>
      <c r="BH189" s="217">
        <f>IF(N189="sníž. přenesená",J189,0)</f>
        <v>0</v>
      </c>
      <c r="BI189" s="217">
        <f>IF(N189="nulová",J189,0)</f>
        <v>0</v>
      </c>
      <c r="BJ189" s="18" t="s">
        <v>80</v>
      </c>
      <c r="BK189" s="217">
        <f>ROUND(I189*H189,2)</f>
        <v>0</v>
      </c>
      <c r="BL189" s="18" t="s">
        <v>197</v>
      </c>
      <c r="BM189" s="216" t="s">
        <v>263</v>
      </c>
    </row>
    <row r="190" s="13" customFormat="1">
      <c r="A190" s="13"/>
      <c r="B190" s="218"/>
      <c r="C190" s="219"/>
      <c r="D190" s="220" t="s">
        <v>128</v>
      </c>
      <c r="E190" s="221" t="s">
        <v>19</v>
      </c>
      <c r="F190" s="222" t="s">
        <v>129</v>
      </c>
      <c r="G190" s="219"/>
      <c r="H190" s="221" t="s">
        <v>19</v>
      </c>
      <c r="I190" s="223"/>
      <c r="J190" s="219"/>
      <c r="K190" s="219"/>
      <c r="L190" s="224"/>
      <c r="M190" s="225"/>
      <c r="N190" s="226"/>
      <c r="O190" s="226"/>
      <c r="P190" s="226"/>
      <c r="Q190" s="226"/>
      <c r="R190" s="226"/>
      <c r="S190" s="226"/>
      <c r="T190" s="227"/>
      <c r="U190" s="13"/>
      <c r="V190" s="13"/>
      <c r="W190" s="13"/>
      <c r="X190" s="13"/>
      <c r="Y190" s="13"/>
      <c r="Z190" s="13"/>
      <c r="AA190" s="13"/>
      <c r="AB190" s="13"/>
      <c r="AC190" s="13"/>
      <c r="AD190" s="13"/>
      <c r="AE190" s="13"/>
      <c r="AT190" s="228" t="s">
        <v>128</v>
      </c>
      <c r="AU190" s="228" t="s">
        <v>82</v>
      </c>
      <c r="AV190" s="13" t="s">
        <v>80</v>
      </c>
      <c r="AW190" s="13" t="s">
        <v>33</v>
      </c>
      <c r="AX190" s="13" t="s">
        <v>72</v>
      </c>
      <c r="AY190" s="228" t="s">
        <v>118</v>
      </c>
    </row>
    <row r="191" s="13" customFormat="1">
      <c r="A191" s="13"/>
      <c r="B191" s="218"/>
      <c r="C191" s="219"/>
      <c r="D191" s="220" t="s">
        <v>128</v>
      </c>
      <c r="E191" s="221" t="s">
        <v>19</v>
      </c>
      <c r="F191" s="222" t="s">
        <v>264</v>
      </c>
      <c r="G191" s="219"/>
      <c r="H191" s="221" t="s">
        <v>19</v>
      </c>
      <c r="I191" s="223"/>
      <c r="J191" s="219"/>
      <c r="K191" s="219"/>
      <c r="L191" s="224"/>
      <c r="M191" s="225"/>
      <c r="N191" s="226"/>
      <c r="O191" s="226"/>
      <c r="P191" s="226"/>
      <c r="Q191" s="226"/>
      <c r="R191" s="226"/>
      <c r="S191" s="226"/>
      <c r="T191" s="227"/>
      <c r="U191" s="13"/>
      <c r="V191" s="13"/>
      <c r="W191" s="13"/>
      <c r="X191" s="13"/>
      <c r="Y191" s="13"/>
      <c r="Z191" s="13"/>
      <c r="AA191" s="13"/>
      <c r="AB191" s="13"/>
      <c r="AC191" s="13"/>
      <c r="AD191" s="13"/>
      <c r="AE191" s="13"/>
      <c r="AT191" s="228" t="s">
        <v>128</v>
      </c>
      <c r="AU191" s="228" t="s">
        <v>82</v>
      </c>
      <c r="AV191" s="13" t="s">
        <v>80</v>
      </c>
      <c r="AW191" s="13" t="s">
        <v>33</v>
      </c>
      <c r="AX191" s="13" t="s">
        <v>72</v>
      </c>
      <c r="AY191" s="228" t="s">
        <v>118</v>
      </c>
    </row>
    <row r="192" s="14" customFormat="1">
      <c r="A192" s="14"/>
      <c r="B192" s="229"/>
      <c r="C192" s="230"/>
      <c r="D192" s="220" t="s">
        <v>128</v>
      </c>
      <c r="E192" s="231" t="s">
        <v>19</v>
      </c>
      <c r="F192" s="232" t="s">
        <v>80</v>
      </c>
      <c r="G192" s="230"/>
      <c r="H192" s="233">
        <v>1</v>
      </c>
      <c r="I192" s="234"/>
      <c r="J192" s="230"/>
      <c r="K192" s="230"/>
      <c r="L192" s="235"/>
      <c r="M192" s="236"/>
      <c r="N192" s="237"/>
      <c r="O192" s="237"/>
      <c r="P192" s="237"/>
      <c r="Q192" s="237"/>
      <c r="R192" s="237"/>
      <c r="S192" s="237"/>
      <c r="T192" s="238"/>
      <c r="U192" s="14"/>
      <c r="V192" s="14"/>
      <c r="W192" s="14"/>
      <c r="X192" s="14"/>
      <c r="Y192" s="14"/>
      <c r="Z192" s="14"/>
      <c r="AA192" s="14"/>
      <c r="AB192" s="14"/>
      <c r="AC192" s="14"/>
      <c r="AD192" s="14"/>
      <c r="AE192" s="14"/>
      <c r="AT192" s="239" t="s">
        <v>128</v>
      </c>
      <c r="AU192" s="239" t="s">
        <v>82</v>
      </c>
      <c r="AV192" s="14" t="s">
        <v>82</v>
      </c>
      <c r="AW192" s="14" t="s">
        <v>33</v>
      </c>
      <c r="AX192" s="14" t="s">
        <v>72</v>
      </c>
      <c r="AY192" s="239" t="s">
        <v>118</v>
      </c>
    </row>
    <row r="193" s="15" customFormat="1">
      <c r="A193" s="15"/>
      <c r="B193" s="240"/>
      <c r="C193" s="241"/>
      <c r="D193" s="220" t="s">
        <v>128</v>
      </c>
      <c r="E193" s="242" t="s">
        <v>19</v>
      </c>
      <c r="F193" s="243" t="s">
        <v>131</v>
      </c>
      <c r="G193" s="241"/>
      <c r="H193" s="244">
        <v>1</v>
      </c>
      <c r="I193" s="245"/>
      <c r="J193" s="241"/>
      <c r="K193" s="241"/>
      <c r="L193" s="246"/>
      <c r="M193" s="247"/>
      <c r="N193" s="248"/>
      <c r="O193" s="248"/>
      <c r="P193" s="248"/>
      <c r="Q193" s="248"/>
      <c r="R193" s="248"/>
      <c r="S193" s="248"/>
      <c r="T193" s="249"/>
      <c r="U193" s="15"/>
      <c r="V193" s="15"/>
      <c r="W193" s="15"/>
      <c r="X193" s="15"/>
      <c r="Y193" s="15"/>
      <c r="Z193" s="15"/>
      <c r="AA193" s="15"/>
      <c r="AB193" s="15"/>
      <c r="AC193" s="15"/>
      <c r="AD193" s="15"/>
      <c r="AE193" s="15"/>
      <c r="AT193" s="250" t="s">
        <v>128</v>
      </c>
      <c r="AU193" s="250" t="s">
        <v>82</v>
      </c>
      <c r="AV193" s="15" t="s">
        <v>126</v>
      </c>
      <c r="AW193" s="15" t="s">
        <v>33</v>
      </c>
      <c r="AX193" s="15" t="s">
        <v>80</v>
      </c>
      <c r="AY193" s="250" t="s">
        <v>118</v>
      </c>
    </row>
    <row r="194" s="2" customFormat="1" ht="14.4" customHeight="1">
      <c r="A194" s="39"/>
      <c r="B194" s="40"/>
      <c r="C194" s="255" t="s">
        <v>265</v>
      </c>
      <c r="D194" s="255" t="s">
        <v>222</v>
      </c>
      <c r="E194" s="256" t="s">
        <v>266</v>
      </c>
      <c r="F194" s="257" t="s">
        <v>267</v>
      </c>
      <c r="G194" s="258" t="s">
        <v>217</v>
      </c>
      <c r="H194" s="259">
        <v>1</v>
      </c>
      <c r="I194" s="260"/>
      <c r="J194" s="261">
        <f>ROUND(I194*H194,2)</f>
        <v>0</v>
      </c>
      <c r="K194" s="257" t="s">
        <v>19</v>
      </c>
      <c r="L194" s="262"/>
      <c r="M194" s="263" t="s">
        <v>19</v>
      </c>
      <c r="N194" s="264" t="s">
        <v>43</v>
      </c>
      <c r="O194" s="85"/>
      <c r="P194" s="214">
        <f>O194*H194</f>
        <v>0</v>
      </c>
      <c r="Q194" s="214">
        <v>0.089999999999999997</v>
      </c>
      <c r="R194" s="214">
        <f>Q194*H194</f>
        <v>0.089999999999999997</v>
      </c>
      <c r="S194" s="214">
        <v>0</v>
      </c>
      <c r="T194" s="215">
        <f>S194*H194</f>
        <v>0</v>
      </c>
      <c r="U194" s="39"/>
      <c r="V194" s="39"/>
      <c r="W194" s="39"/>
      <c r="X194" s="39"/>
      <c r="Y194" s="39"/>
      <c r="Z194" s="39"/>
      <c r="AA194" s="39"/>
      <c r="AB194" s="39"/>
      <c r="AC194" s="39"/>
      <c r="AD194" s="39"/>
      <c r="AE194" s="39"/>
      <c r="AR194" s="216" t="s">
        <v>225</v>
      </c>
      <c r="AT194" s="216" t="s">
        <v>222</v>
      </c>
      <c r="AU194" s="216" t="s">
        <v>82</v>
      </c>
      <c r="AY194" s="18" t="s">
        <v>118</v>
      </c>
      <c r="BE194" s="217">
        <f>IF(N194="základní",J194,0)</f>
        <v>0</v>
      </c>
      <c r="BF194" s="217">
        <f>IF(N194="snížená",J194,0)</f>
        <v>0</v>
      </c>
      <c r="BG194" s="217">
        <f>IF(N194="zákl. přenesená",J194,0)</f>
        <v>0</v>
      </c>
      <c r="BH194" s="217">
        <f>IF(N194="sníž. přenesená",J194,0)</f>
        <v>0</v>
      </c>
      <c r="BI194" s="217">
        <f>IF(N194="nulová",J194,0)</f>
        <v>0</v>
      </c>
      <c r="BJ194" s="18" t="s">
        <v>80</v>
      </c>
      <c r="BK194" s="217">
        <f>ROUND(I194*H194,2)</f>
        <v>0</v>
      </c>
      <c r="BL194" s="18" t="s">
        <v>197</v>
      </c>
      <c r="BM194" s="216" t="s">
        <v>268</v>
      </c>
    </row>
    <row r="195" s="2" customFormat="1" ht="14.4" customHeight="1">
      <c r="A195" s="39"/>
      <c r="B195" s="40"/>
      <c r="C195" s="205" t="s">
        <v>269</v>
      </c>
      <c r="D195" s="205" t="s">
        <v>121</v>
      </c>
      <c r="E195" s="206" t="s">
        <v>270</v>
      </c>
      <c r="F195" s="207" t="s">
        <v>271</v>
      </c>
      <c r="G195" s="208" t="s">
        <v>149</v>
      </c>
      <c r="H195" s="209">
        <v>90</v>
      </c>
      <c r="I195" s="210"/>
      <c r="J195" s="211">
        <f>ROUND(I195*H195,2)</f>
        <v>0</v>
      </c>
      <c r="K195" s="207" t="s">
        <v>125</v>
      </c>
      <c r="L195" s="45"/>
      <c r="M195" s="212" t="s">
        <v>19</v>
      </c>
      <c r="N195" s="213" t="s">
        <v>43</v>
      </c>
      <c r="O195" s="85"/>
      <c r="P195" s="214">
        <f>O195*H195</f>
        <v>0</v>
      </c>
      <c r="Q195" s="214">
        <v>0</v>
      </c>
      <c r="R195" s="214">
        <f>Q195*H195</f>
        <v>0</v>
      </c>
      <c r="S195" s="214">
        <v>0</v>
      </c>
      <c r="T195" s="215">
        <f>S195*H195</f>
        <v>0</v>
      </c>
      <c r="U195" s="39"/>
      <c r="V195" s="39"/>
      <c r="W195" s="39"/>
      <c r="X195" s="39"/>
      <c r="Y195" s="39"/>
      <c r="Z195" s="39"/>
      <c r="AA195" s="39"/>
      <c r="AB195" s="39"/>
      <c r="AC195" s="39"/>
      <c r="AD195" s="39"/>
      <c r="AE195" s="39"/>
      <c r="AR195" s="216" t="s">
        <v>197</v>
      </c>
      <c r="AT195" s="216" t="s">
        <v>121</v>
      </c>
      <c r="AU195" s="216" t="s">
        <v>82</v>
      </c>
      <c r="AY195" s="18" t="s">
        <v>118</v>
      </c>
      <c r="BE195" s="217">
        <f>IF(N195="základní",J195,0)</f>
        <v>0</v>
      </c>
      <c r="BF195" s="217">
        <f>IF(N195="snížená",J195,0)</f>
        <v>0</v>
      </c>
      <c r="BG195" s="217">
        <f>IF(N195="zákl. přenesená",J195,0)</f>
        <v>0</v>
      </c>
      <c r="BH195" s="217">
        <f>IF(N195="sníž. přenesená",J195,0)</f>
        <v>0</v>
      </c>
      <c r="BI195" s="217">
        <f>IF(N195="nulová",J195,0)</f>
        <v>0</v>
      </c>
      <c r="BJ195" s="18" t="s">
        <v>80</v>
      </c>
      <c r="BK195" s="217">
        <f>ROUND(I195*H195,2)</f>
        <v>0</v>
      </c>
      <c r="BL195" s="18" t="s">
        <v>197</v>
      </c>
      <c r="BM195" s="216" t="s">
        <v>272</v>
      </c>
    </row>
    <row r="196" s="13" customFormat="1">
      <c r="A196" s="13"/>
      <c r="B196" s="218"/>
      <c r="C196" s="219"/>
      <c r="D196" s="220" t="s">
        <v>128</v>
      </c>
      <c r="E196" s="221" t="s">
        <v>19</v>
      </c>
      <c r="F196" s="222" t="s">
        <v>129</v>
      </c>
      <c r="G196" s="219"/>
      <c r="H196" s="221" t="s">
        <v>19</v>
      </c>
      <c r="I196" s="223"/>
      <c r="J196" s="219"/>
      <c r="K196" s="219"/>
      <c r="L196" s="224"/>
      <c r="M196" s="225"/>
      <c r="N196" s="226"/>
      <c r="O196" s="226"/>
      <c r="P196" s="226"/>
      <c r="Q196" s="226"/>
      <c r="R196" s="226"/>
      <c r="S196" s="226"/>
      <c r="T196" s="227"/>
      <c r="U196" s="13"/>
      <c r="V196" s="13"/>
      <c r="W196" s="13"/>
      <c r="X196" s="13"/>
      <c r="Y196" s="13"/>
      <c r="Z196" s="13"/>
      <c r="AA196" s="13"/>
      <c r="AB196" s="13"/>
      <c r="AC196" s="13"/>
      <c r="AD196" s="13"/>
      <c r="AE196" s="13"/>
      <c r="AT196" s="228" t="s">
        <v>128</v>
      </c>
      <c r="AU196" s="228" t="s">
        <v>82</v>
      </c>
      <c r="AV196" s="13" t="s">
        <v>80</v>
      </c>
      <c r="AW196" s="13" t="s">
        <v>33</v>
      </c>
      <c r="AX196" s="13" t="s">
        <v>72</v>
      </c>
      <c r="AY196" s="228" t="s">
        <v>118</v>
      </c>
    </row>
    <row r="197" s="14" customFormat="1">
      <c r="A197" s="14"/>
      <c r="B197" s="229"/>
      <c r="C197" s="230"/>
      <c r="D197" s="220" t="s">
        <v>128</v>
      </c>
      <c r="E197" s="231" t="s">
        <v>19</v>
      </c>
      <c r="F197" s="232" t="s">
        <v>273</v>
      </c>
      <c r="G197" s="230"/>
      <c r="H197" s="233">
        <v>90</v>
      </c>
      <c r="I197" s="234"/>
      <c r="J197" s="230"/>
      <c r="K197" s="230"/>
      <c r="L197" s="235"/>
      <c r="M197" s="236"/>
      <c r="N197" s="237"/>
      <c r="O197" s="237"/>
      <c r="P197" s="237"/>
      <c r="Q197" s="237"/>
      <c r="R197" s="237"/>
      <c r="S197" s="237"/>
      <c r="T197" s="238"/>
      <c r="U197" s="14"/>
      <c r="V197" s="14"/>
      <c r="W197" s="14"/>
      <c r="X197" s="14"/>
      <c r="Y197" s="14"/>
      <c r="Z197" s="14"/>
      <c r="AA197" s="14"/>
      <c r="AB197" s="14"/>
      <c r="AC197" s="14"/>
      <c r="AD197" s="14"/>
      <c r="AE197" s="14"/>
      <c r="AT197" s="239" t="s">
        <v>128</v>
      </c>
      <c r="AU197" s="239" t="s">
        <v>82</v>
      </c>
      <c r="AV197" s="14" t="s">
        <v>82</v>
      </c>
      <c r="AW197" s="14" t="s">
        <v>33</v>
      </c>
      <c r="AX197" s="14" t="s">
        <v>72</v>
      </c>
      <c r="AY197" s="239" t="s">
        <v>118</v>
      </c>
    </row>
    <row r="198" s="15" customFormat="1">
      <c r="A198" s="15"/>
      <c r="B198" s="240"/>
      <c r="C198" s="241"/>
      <c r="D198" s="220" t="s">
        <v>128</v>
      </c>
      <c r="E198" s="242" t="s">
        <v>19</v>
      </c>
      <c r="F198" s="243" t="s">
        <v>131</v>
      </c>
      <c r="G198" s="241"/>
      <c r="H198" s="244">
        <v>90</v>
      </c>
      <c r="I198" s="245"/>
      <c r="J198" s="241"/>
      <c r="K198" s="241"/>
      <c r="L198" s="246"/>
      <c r="M198" s="247"/>
      <c r="N198" s="248"/>
      <c r="O198" s="248"/>
      <c r="P198" s="248"/>
      <c r="Q198" s="248"/>
      <c r="R198" s="248"/>
      <c r="S198" s="248"/>
      <c r="T198" s="249"/>
      <c r="U198" s="15"/>
      <c r="V198" s="15"/>
      <c r="W198" s="15"/>
      <c r="X198" s="15"/>
      <c r="Y198" s="15"/>
      <c r="Z198" s="15"/>
      <c r="AA198" s="15"/>
      <c r="AB198" s="15"/>
      <c r="AC198" s="15"/>
      <c r="AD198" s="15"/>
      <c r="AE198" s="15"/>
      <c r="AT198" s="250" t="s">
        <v>128</v>
      </c>
      <c r="AU198" s="250" t="s">
        <v>82</v>
      </c>
      <c r="AV198" s="15" t="s">
        <v>126</v>
      </c>
      <c r="AW198" s="15" t="s">
        <v>33</v>
      </c>
      <c r="AX198" s="15" t="s">
        <v>80</v>
      </c>
      <c r="AY198" s="250" t="s">
        <v>118</v>
      </c>
    </row>
    <row r="199" s="2" customFormat="1" ht="14.4" customHeight="1">
      <c r="A199" s="39"/>
      <c r="B199" s="40"/>
      <c r="C199" s="255" t="s">
        <v>274</v>
      </c>
      <c r="D199" s="255" t="s">
        <v>222</v>
      </c>
      <c r="E199" s="256" t="s">
        <v>275</v>
      </c>
      <c r="F199" s="257" t="s">
        <v>276</v>
      </c>
      <c r="G199" s="258" t="s">
        <v>149</v>
      </c>
      <c r="H199" s="259">
        <v>90</v>
      </c>
      <c r="I199" s="260"/>
      <c r="J199" s="261">
        <f>ROUND(I199*H199,2)</f>
        <v>0</v>
      </c>
      <c r="K199" s="257" t="s">
        <v>19</v>
      </c>
      <c r="L199" s="262"/>
      <c r="M199" s="263" t="s">
        <v>19</v>
      </c>
      <c r="N199" s="264" t="s">
        <v>43</v>
      </c>
      <c r="O199" s="85"/>
      <c r="P199" s="214">
        <f>O199*H199</f>
        <v>0</v>
      </c>
      <c r="Q199" s="214">
        <v>0.001</v>
      </c>
      <c r="R199" s="214">
        <f>Q199*H199</f>
        <v>0.089999999999999997</v>
      </c>
      <c r="S199" s="214">
        <v>0</v>
      </c>
      <c r="T199" s="215">
        <f>S199*H199</f>
        <v>0</v>
      </c>
      <c r="U199" s="39"/>
      <c r="V199" s="39"/>
      <c r="W199" s="39"/>
      <c r="X199" s="39"/>
      <c r="Y199" s="39"/>
      <c r="Z199" s="39"/>
      <c r="AA199" s="39"/>
      <c r="AB199" s="39"/>
      <c r="AC199" s="39"/>
      <c r="AD199" s="39"/>
      <c r="AE199" s="39"/>
      <c r="AR199" s="216" t="s">
        <v>225</v>
      </c>
      <c r="AT199" s="216" t="s">
        <v>222</v>
      </c>
      <c r="AU199" s="216" t="s">
        <v>82</v>
      </c>
      <c r="AY199" s="18" t="s">
        <v>118</v>
      </c>
      <c r="BE199" s="217">
        <f>IF(N199="základní",J199,0)</f>
        <v>0</v>
      </c>
      <c r="BF199" s="217">
        <f>IF(N199="snížená",J199,0)</f>
        <v>0</v>
      </c>
      <c r="BG199" s="217">
        <f>IF(N199="zákl. přenesená",J199,0)</f>
        <v>0</v>
      </c>
      <c r="BH199" s="217">
        <f>IF(N199="sníž. přenesená",J199,0)</f>
        <v>0</v>
      </c>
      <c r="BI199" s="217">
        <f>IF(N199="nulová",J199,0)</f>
        <v>0</v>
      </c>
      <c r="BJ199" s="18" t="s">
        <v>80</v>
      </c>
      <c r="BK199" s="217">
        <f>ROUND(I199*H199,2)</f>
        <v>0</v>
      </c>
      <c r="BL199" s="18" t="s">
        <v>197</v>
      </c>
      <c r="BM199" s="216" t="s">
        <v>277</v>
      </c>
    </row>
    <row r="200" s="2" customFormat="1" ht="14.4" customHeight="1">
      <c r="A200" s="39"/>
      <c r="B200" s="40"/>
      <c r="C200" s="205" t="s">
        <v>278</v>
      </c>
      <c r="D200" s="205" t="s">
        <v>121</v>
      </c>
      <c r="E200" s="206" t="s">
        <v>279</v>
      </c>
      <c r="F200" s="207" t="s">
        <v>280</v>
      </c>
      <c r="G200" s="208" t="s">
        <v>149</v>
      </c>
      <c r="H200" s="209">
        <v>30</v>
      </c>
      <c r="I200" s="210"/>
      <c r="J200" s="211">
        <f>ROUND(I200*H200,2)</f>
        <v>0</v>
      </c>
      <c r="K200" s="207" t="s">
        <v>125</v>
      </c>
      <c r="L200" s="45"/>
      <c r="M200" s="212" t="s">
        <v>19</v>
      </c>
      <c r="N200" s="213" t="s">
        <v>43</v>
      </c>
      <c r="O200" s="85"/>
      <c r="P200" s="214">
        <f>O200*H200</f>
        <v>0</v>
      </c>
      <c r="Q200" s="214">
        <v>0</v>
      </c>
      <c r="R200" s="214">
        <f>Q200*H200</f>
        <v>0</v>
      </c>
      <c r="S200" s="214">
        <v>0</v>
      </c>
      <c r="T200" s="215">
        <f>S200*H200</f>
        <v>0</v>
      </c>
      <c r="U200" s="39"/>
      <c r="V200" s="39"/>
      <c r="W200" s="39"/>
      <c r="X200" s="39"/>
      <c r="Y200" s="39"/>
      <c r="Z200" s="39"/>
      <c r="AA200" s="39"/>
      <c r="AB200" s="39"/>
      <c r="AC200" s="39"/>
      <c r="AD200" s="39"/>
      <c r="AE200" s="39"/>
      <c r="AR200" s="216" t="s">
        <v>197</v>
      </c>
      <c r="AT200" s="216" t="s">
        <v>121</v>
      </c>
      <c r="AU200" s="216" t="s">
        <v>82</v>
      </c>
      <c r="AY200" s="18" t="s">
        <v>118</v>
      </c>
      <c r="BE200" s="217">
        <f>IF(N200="základní",J200,0)</f>
        <v>0</v>
      </c>
      <c r="BF200" s="217">
        <f>IF(N200="snížená",J200,0)</f>
        <v>0</v>
      </c>
      <c r="BG200" s="217">
        <f>IF(N200="zákl. přenesená",J200,0)</f>
        <v>0</v>
      </c>
      <c r="BH200" s="217">
        <f>IF(N200="sníž. přenesená",J200,0)</f>
        <v>0</v>
      </c>
      <c r="BI200" s="217">
        <f>IF(N200="nulová",J200,0)</f>
        <v>0</v>
      </c>
      <c r="BJ200" s="18" t="s">
        <v>80</v>
      </c>
      <c r="BK200" s="217">
        <f>ROUND(I200*H200,2)</f>
        <v>0</v>
      </c>
      <c r="BL200" s="18" t="s">
        <v>197</v>
      </c>
      <c r="BM200" s="216" t="s">
        <v>281</v>
      </c>
    </row>
    <row r="201" s="13" customFormat="1">
      <c r="A201" s="13"/>
      <c r="B201" s="218"/>
      <c r="C201" s="219"/>
      <c r="D201" s="220" t="s">
        <v>128</v>
      </c>
      <c r="E201" s="221" t="s">
        <v>19</v>
      </c>
      <c r="F201" s="222" t="s">
        <v>129</v>
      </c>
      <c r="G201" s="219"/>
      <c r="H201" s="221" t="s">
        <v>19</v>
      </c>
      <c r="I201" s="223"/>
      <c r="J201" s="219"/>
      <c r="K201" s="219"/>
      <c r="L201" s="224"/>
      <c r="M201" s="225"/>
      <c r="N201" s="226"/>
      <c r="O201" s="226"/>
      <c r="P201" s="226"/>
      <c r="Q201" s="226"/>
      <c r="R201" s="226"/>
      <c r="S201" s="226"/>
      <c r="T201" s="227"/>
      <c r="U201" s="13"/>
      <c r="V201" s="13"/>
      <c r="W201" s="13"/>
      <c r="X201" s="13"/>
      <c r="Y201" s="13"/>
      <c r="Z201" s="13"/>
      <c r="AA201" s="13"/>
      <c r="AB201" s="13"/>
      <c r="AC201" s="13"/>
      <c r="AD201" s="13"/>
      <c r="AE201" s="13"/>
      <c r="AT201" s="228" t="s">
        <v>128</v>
      </c>
      <c r="AU201" s="228" t="s">
        <v>82</v>
      </c>
      <c r="AV201" s="13" t="s">
        <v>80</v>
      </c>
      <c r="AW201" s="13" t="s">
        <v>33</v>
      </c>
      <c r="AX201" s="13" t="s">
        <v>72</v>
      </c>
      <c r="AY201" s="228" t="s">
        <v>118</v>
      </c>
    </row>
    <row r="202" s="14" customFormat="1">
      <c r="A202" s="14"/>
      <c r="B202" s="229"/>
      <c r="C202" s="230"/>
      <c r="D202" s="220" t="s">
        <v>128</v>
      </c>
      <c r="E202" s="231" t="s">
        <v>19</v>
      </c>
      <c r="F202" s="232" t="s">
        <v>156</v>
      </c>
      <c r="G202" s="230"/>
      <c r="H202" s="233">
        <v>30</v>
      </c>
      <c r="I202" s="234"/>
      <c r="J202" s="230"/>
      <c r="K202" s="230"/>
      <c r="L202" s="235"/>
      <c r="M202" s="236"/>
      <c r="N202" s="237"/>
      <c r="O202" s="237"/>
      <c r="P202" s="237"/>
      <c r="Q202" s="237"/>
      <c r="R202" s="237"/>
      <c r="S202" s="237"/>
      <c r="T202" s="238"/>
      <c r="U202" s="14"/>
      <c r="V202" s="14"/>
      <c r="W202" s="14"/>
      <c r="X202" s="14"/>
      <c r="Y202" s="14"/>
      <c r="Z202" s="14"/>
      <c r="AA202" s="14"/>
      <c r="AB202" s="14"/>
      <c r="AC202" s="14"/>
      <c r="AD202" s="14"/>
      <c r="AE202" s="14"/>
      <c r="AT202" s="239" t="s">
        <v>128</v>
      </c>
      <c r="AU202" s="239" t="s">
        <v>82</v>
      </c>
      <c r="AV202" s="14" t="s">
        <v>82</v>
      </c>
      <c r="AW202" s="14" t="s">
        <v>33</v>
      </c>
      <c r="AX202" s="14" t="s">
        <v>72</v>
      </c>
      <c r="AY202" s="239" t="s">
        <v>118</v>
      </c>
    </row>
    <row r="203" s="15" customFormat="1">
      <c r="A203" s="15"/>
      <c r="B203" s="240"/>
      <c r="C203" s="241"/>
      <c r="D203" s="220" t="s">
        <v>128</v>
      </c>
      <c r="E203" s="242" t="s">
        <v>19</v>
      </c>
      <c r="F203" s="243" t="s">
        <v>131</v>
      </c>
      <c r="G203" s="241"/>
      <c r="H203" s="244">
        <v>30</v>
      </c>
      <c r="I203" s="245"/>
      <c r="J203" s="241"/>
      <c r="K203" s="241"/>
      <c r="L203" s="246"/>
      <c r="M203" s="247"/>
      <c r="N203" s="248"/>
      <c r="O203" s="248"/>
      <c r="P203" s="248"/>
      <c r="Q203" s="248"/>
      <c r="R203" s="248"/>
      <c r="S203" s="248"/>
      <c r="T203" s="249"/>
      <c r="U203" s="15"/>
      <c r="V203" s="15"/>
      <c r="W203" s="15"/>
      <c r="X203" s="15"/>
      <c r="Y203" s="15"/>
      <c r="Z203" s="15"/>
      <c r="AA203" s="15"/>
      <c r="AB203" s="15"/>
      <c r="AC203" s="15"/>
      <c r="AD203" s="15"/>
      <c r="AE203" s="15"/>
      <c r="AT203" s="250" t="s">
        <v>128</v>
      </c>
      <c r="AU203" s="250" t="s">
        <v>82</v>
      </c>
      <c r="AV203" s="15" t="s">
        <v>126</v>
      </c>
      <c r="AW203" s="15" t="s">
        <v>33</v>
      </c>
      <c r="AX203" s="15" t="s">
        <v>80</v>
      </c>
      <c r="AY203" s="250" t="s">
        <v>118</v>
      </c>
    </row>
    <row r="204" s="2" customFormat="1" ht="14.4" customHeight="1">
      <c r="A204" s="39"/>
      <c r="B204" s="40"/>
      <c r="C204" s="255" t="s">
        <v>282</v>
      </c>
      <c r="D204" s="255" t="s">
        <v>222</v>
      </c>
      <c r="E204" s="256" t="s">
        <v>283</v>
      </c>
      <c r="F204" s="257" t="s">
        <v>284</v>
      </c>
      <c r="G204" s="258" t="s">
        <v>149</v>
      </c>
      <c r="H204" s="259">
        <v>41</v>
      </c>
      <c r="I204" s="260"/>
      <c r="J204" s="261">
        <f>ROUND(I204*H204,2)</f>
        <v>0</v>
      </c>
      <c r="K204" s="257" t="s">
        <v>19</v>
      </c>
      <c r="L204" s="262"/>
      <c r="M204" s="263" t="s">
        <v>19</v>
      </c>
      <c r="N204" s="264" t="s">
        <v>43</v>
      </c>
      <c r="O204" s="85"/>
      <c r="P204" s="214">
        <f>O204*H204</f>
        <v>0</v>
      </c>
      <c r="Q204" s="214">
        <v>0</v>
      </c>
      <c r="R204" s="214">
        <f>Q204*H204</f>
        <v>0</v>
      </c>
      <c r="S204" s="214">
        <v>0</v>
      </c>
      <c r="T204" s="215">
        <f>S204*H204</f>
        <v>0</v>
      </c>
      <c r="U204" s="39"/>
      <c r="V204" s="39"/>
      <c r="W204" s="39"/>
      <c r="X204" s="39"/>
      <c r="Y204" s="39"/>
      <c r="Z204" s="39"/>
      <c r="AA204" s="39"/>
      <c r="AB204" s="39"/>
      <c r="AC204" s="39"/>
      <c r="AD204" s="39"/>
      <c r="AE204" s="39"/>
      <c r="AR204" s="216" t="s">
        <v>225</v>
      </c>
      <c r="AT204" s="216" t="s">
        <v>222</v>
      </c>
      <c r="AU204" s="216" t="s">
        <v>82</v>
      </c>
      <c r="AY204" s="18" t="s">
        <v>118</v>
      </c>
      <c r="BE204" s="217">
        <f>IF(N204="základní",J204,0)</f>
        <v>0</v>
      </c>
      <c r="BF204" s="217">
        <f>IF(N204="snížená",J204,0)</f>
        <v>0</v>
      </c>
      <c r="BG204" s="217">
        <f>IF(N204="zákl. přenesená",J204,0)</f>
        <v>0</v>
      </c>
      <c r="BH204" s="217">
        <f>IF(N204="sníž. přenesená",J204,0)</f>
        <v>0</v>
      </c>
      <c r="BI204" s="217">
        <f>IF(N204="nulová",J204,0)</f>
        <v>0</v>
      </c>
      <c r="BJ204" s="18" t="s">
        <v>80</v>
      </c>
      <c r="BK204" s="217">
        <f>ROUND(I204*H204,2)</f>
        <v>0</v>
      </c>
      <c r="BL204" s="18" t="s">
        <v>197</v>
      </c>
      <c r="BM204" s="216" t="s">
        <v>285</v>
      </c>
    </row>
    <row r="205" s="12" customFormat="1" ht="22.8" customHeight="1">
      <c r="A205" s="12"/>
      <c r="B205" s="189"/>
      <c r="C205" s="190"/>
      <c r="D205" s="191" t="s">
        <v>71</v>
      </c>
      <c r="E205" s="203" t="s">
        <v>286</v>
      </c>
      <c r="F205" s="203" t="s">
        <v>287</v>
      </c>
      <c r="G205" s="190"/>
      <c r="H205" s="190"/>
      <c r="I205" s="193"/>
      <c r="J205" s="204">
        <f>BK205</f>
        <v>0</v>
      </c>
      <c r="K205" s="190"/>
      <c r="L205" s="195"/>
      <c r="M205" s="196"/>
      <c r="N205" s="197"/>
      <c r="O205" s="197"/>
      <c r="P205" s="198">
        <f>SUM(P206:P220)</f>
        <v>0</v>
      </c>
      <c r="Q205" s="197"/>
      <c r="R205" s="198">
        <f>SUM(R206:R220)</f>
        <v>0.17491328</v>
      </c>
      <c r="S205" s="197"/>
      <c r="T205" s="199">
        <f>SUM(T206:T220)</f>
        <v>0.31111080000000002</v>
      </c>
      <c r="U205" s="12"/>
      <c r="V205" s="12"/>
      <c r="W205" s="12"/>
      <c r="X205" s="12"/>
      <c r="Y205" s="12"/>
      <c r="Z205" s="12"/>
      <c r="AA205" s="12"/>
      <c r="AB205" s="12"/>
      <c r="AC205" s="12"/>
      <c r="AD205" s="12"/>
      <c r="AE205" s="12"/>
      <c r="AR205" s="200" t="s">
        <v>82</v>
      </c>
      <c r="AT205" s="201" t="s">
        <v>71</v>
      </c>
      <c r="AU205" s="201" t="s">
        <v>80</v>
      </c>
      <c r="AY205" s="200" t="s">
        <v>118</v>
      </c>
      <c r="BK205" s="202">
        <f>SUM(BK206:BK220)</f>
        <v>0</v>
      </c>
    </row>
    <row r="206" s="2" customFormat="1" ht="14.4" customHeight="1">
      <c r="A206" s="39"/>
      <c r="B206" s="40"/>
      <c r="C206" s="205" t="s">
        <v>288</v>
      </c>
      <c r="D206" s="205" t="s">
        <v>121</v>
      </c>
      <c r="E206" s="206" t="s">
        <v>289</v>
      </c>
      <c r="F206" s="207" t="s">
        <v>290</v>
      </c>
      <c r="G206" s="208" t="s">
        <v>124</v>
      </c>
      <c r="H206" s="209">
        <v>10</v>
      </c>
      <c r="I206" s="210"/>
      <c r="J206" s="211">
        <f>ROUND(I206*H206,2)</f>
        <v>0</v>
      </c>
      <c r="K206" s="207" t="s">
        <v>125</v>
      </c>
      <c r="L206" s="45"/>
      <c r="M206" s="212" t="s">
        <v>19</v>
      </c>
      <c r="N206" s="213" t="s">
        <v>43</v>
      </c>
      <c r="O206" s="85"/>
      <c r="P206" s="214">
        <f>O206*H206</f>
        <v>0</v>
      </c>
      <c r="Q206" s="214">
        <v>0.00029999999999999997</v>
      </c>
      <c r="R206" s="214">
        <f>Q206*H206</f>
        <v>0.0029999999999999996</v>
      </c>
      <c r="S206" s="214">
        <v>0</v>
      </c>
      <c r="T206" s="215">
        <f>S206*H206</f>
        <v>0</v>
      </c>
      <c r="U206" s="39"/>
      <c r="V206" s="39"/>
      <c r="W206" s="39"/>
      <c r="X206" s="39"/>
      <c r="Y206" s="39"/>
      <c r="Z206" s="39"/>
      <c r="AA206" s="39"/>
      <c r="AB206" s="39"/>
      <c r="AC206" s="39"/>
      <c r="AD206" s="39"/>
      <c r="AE206" s="39"/>
      <c r="AR206" s="216" t="s">
        <v>197</v>
      </c>
      <c r="AT206" s="216" t="s">
        <v>121</v>
      </c>
      <c r="AU206" s="216" t="s">
        <v>82</v>
      </c>
      <c r="AY206" s="18" t="s">
        <v>118</v>
      </c>
      <c r="BE206" s="217">
        <f>IF(N206="základní",J206,0)</f>
        <v>0</v>
      </c>
      <c r="BF206" s="217">
        <f>IF(N206="snížená",J206,0)</f>
        <v>0</v>
      </c>
      <c r="BG206" s="217">
        <f>IF(N206="zákl. přenesená",J206,0)</f>
        <v>0</v>
      </c>
      <c r="BH206" s="217">
        <f>IF(N206="sníž. přenesená",J206,0)</f>
        <v>0</v>
      </c>
      <c r="BI206" s="217">
        <f>IF(N206="nulová",J206,0)</f>
        <v>0</v>
      </c>
      <c r="BJ206" s="18" t="s">
        <v>80</v>
      </c>
      <c r="BK206" s="217">
        <f>ROUND(I206*H206,2)</f>
        <v>0</v>
      </c>
      <c r="BL206" s="18" t="s">
        <v>197</v>
      </c>
      <c r="BM206" s="216" t="s">
        <v>291</v>
      </c>
    </row>
    <row r="207" s="2" customFormat="1">
      <c r="A207" s="39"/>
      <c r="B207" s="40"/>
      <c r="C207" s="41"/>
      <c r="D207" s="220" t="s">
        <v>135</v>
      </c>
      <c r="E207" s="41"/>
      <c r="F207" s="251" t="s">
        <v>292</v>
      </c>
      <c r="G207" s="41"/>
      <c r="H207" s="41"/>
      <c r="I207" s="252"/>
      <c r="J207" s="41"/>
      <c r="K207" s="41"/>
      <c r="L207" s="45"/>
      <c r="M207" s="253"/>
      <c r="N207" s="254"/>
      <c r="O207" s="85"/>
      <c r="P207" s="85"/>
      <c r="Q207" s="85"/>
      <c r="R207" s="85"/>
      <c r="S207" s="85"/>
      <c r="T207" s="86"/>
      <c r="U207" s="39"/>
      <c r="V207" s="39"/>
      <c r="W207" s="39"/>
      <c r="X207" s="39"/>
      <c r="Y207" s="39"/>
      <c r="Z207" s="39"/>
      <c r="AA207" s="39"/>
      <c r="AB207" s="39"/>
      <c r="AC207" s="39"/>
      <c r="AD207" s="39"/>
      <c r="AE207" s="39"/>
      <c r="AT207" s="18" t="s">
        <v>135</v>
      </c>
      <c r="AU207" s="18" t="s">
        <v>82</v>
      </c>
    </row>
    <row r="208" s="13" customFormat="1">
      <c r="A208" s="13"/>
      <c r="B208" s="218"/>
      <c r="C208" s="219"/>
      <c r="D208" s="220" t="s">
        <v>128</v>
      </c>
      <c r="E208" s="221" t="s">
        <v>19</v>
      </c>
      <c r="F208" s="222" t="s">
        <v>129</v>
      </c>
      <c r="G208" s="219"/>
      <c r="H208" s="221" t="s">
        <v>19</v>
      </c>
      <c r="I208" s="223"/>
      <c r="J208" s="219"/>
      <c r="K208" s="219"/>
      <c r="L208" s="224"/>
      <c r="M208" s="225"/>
      <c r="N208" s="226"/>
      <c r="O208" s="226"/>
      <c r="P208" s="226"/>
      <c r="Q208" s="226"/>
      <c r="R208" s="226"/>
      <c r="S208" s="226"/>
      <c r="T208" s="227"/>
      <c r="U208" s="13"/>
      <c r="V208" s="13"/>
      <c r="W208" s="13"/>
      <c r="X208" s="13"/>
      <c r="Y208" s="13"/>
      <c r="Z208" s="13"/>
      <c r="AA208" s="13"/>
      <c r="AB208" s="13"/>
      <c r="AC208" s="13"/>
      <c r="AD208" s="13"/>
      <c r="AE208" s="13"/>
      <c r="AT208" s="228" t="s">
        <v>128</v>
      </c>
      <c r="AU208" s="228" t="s">
        <v>82</v>
      </c>
      <c r="AV208" s="13" t="s">
        <v>80</v>
      </c>
      <c r="AW208" s="13" t="s">
        <v>33</v>
      </c>
      <c r="AX208" s="13" t="s">
        <v>72</v>
      </c>
      <c r="AY208" s="228" t="s">
        <v>118</v>
      </c>
    </row>
    <row r="209" s="14" customFormat="1">
      <c r="A209" s="14"/>
      <c r="B209" s="229"/>
      <c r="C209" s="230"/>
      <c r="D209" s="220" t="s">
        <v>128</v>
      </c>
      <c r="E209" s="231" t="s">
        <v>19</v>
      </c>
      <c r="F209" s="232" t="s">
        <v>130</v>
      </c>
      <c r="G209" s="230"/>
      <c r="H209" s="233">
        <v>10</v>
      </c>
      <c r="I209" s="234"/>
      <c r="J209" s="230"/>
      <c r="K209" s="230"/>
      <c r="L209" s="235"/>
      <c r="M209" s="236"/>
      <c r="N209" s="237"/>
      <c r="O209" s="237"/>
      <c r="P209" s="237"/>
      <c r="Q209" s="237"/>
      <c r="R209" s="237"/>
      <c r="S209" s="237"/>
      <c r="T209" s="238"/>
      <c r="U209" s="14"/>
      <c r="V209" s="14"/>
      <c r="W209" s="14"/>
      <c r="X209" s="14"/>
      <c r="Y209" s="14"/>
      <c r="Z209" s="14"/>
      <c r="AA209" s="14"/>
      <c r="AB209" s="14"/>
      <c r="AC209" s="14"/>
      <c r="AD209" s="14"/>
      <c r="AE209" s="14"/>
      <c r="AT209" s="239" t="s">
        <v>128</v>
      </c>
      <c r="AU209" s="239" t="s">
        <v>82</v>
      </c>
      <c r="AV209" s="14" t="s">
        <v>82</v>
      </c>
      <c r="AW209" s="14" t="s">
        <v>33</v>
      </c>
      <c r="AX209" s="14" t="s">
        <v>72</v>
      </c>
      <c r="AY209" s="239" t="s">
        <v>118</v>
      </c>
    </row>
    <row r="210" s="15" customFormat="1">
      <c r="A210" s="15"/>
      <c r="B210" s="240"/>
      <c r="C210" s="241"/>
      <c r="D210" s="220" t="s">
        <v>128</v>
      </c>
      <c r="E210" s="242" t="s">
        <v>19</v>
      </c>
      <c r="F210" s="243" t="s">
        <v>131</v>
      </c>
      <c r="G210" s="241"/>
      <c r="H210" s="244">
        <v>10</v>
      </c>
      <c r="I210" s="245"/>
      <c r="J210" s="241"/>
      <c r="K210" s="241"/>
      <c r="L210" s="246"/>
      <c r="M210" s="247"/>
      <c r="N210" s="248"/>
      <c r="O210" s="248"/>
      <c r="P210" s="248"/>
      <c r="Q210" s="248"/>
      <c r="R210" s="248"/>
      <c r="S210" s="248"/>
      <c r="T210" s="249"/>
      <c r="U210" s="15"/>
      <c r="V210" s="15"/>
      <c r="W210" s="15"/>
      <c r="X210" s="15"/>
      <c r="Y210" s="15"/>
      <c r="Z210" s="15"/>
      <c r="AA210" s="15"/>
      <c r="AB210" s="15"/>
      <c r="AC210" s="15"/>
      <c r="AD210" s="15"/>
      <c r="AE210" s="15"/>
      <c r="AT210" s="250" t="s">
        <v>128</v>
      </c>
      <c r="AU210" s="250" t="s">
        <v>82</v>
      </c>
      <c r="AV210" s="15" t="s">
        <v>126</v>
      </c>
      <c r="AW210" s="15" t="s">
        <v>33</v>
      </c>
      <c r="AX210" s="15" t="s">
        <v>80</v>
      </c>
      <c r="AY210" s="250" t="s">
        <v>118</v>
      </c>
    </row>
    <row r="211" s="2" customFormat="1" ht="14.4" customHeight="1">
      <c r="A211" s="39"/>
      <c r="B211" s="40"/>
      <c r="C211" s="205" t="s">
        <v>225</v>
      </c>
      <c r="D211" s="205" t="s">
        <v>121</v>
      </c>
      <c r="E211" s="206" t="s">
        <v>293</v>
      </c>
      <c r="F211" s="207" t="s">
        <v>294</v>
      </c>
      <c r="G211" s="208" t="s">
        <v>217</v>
      </c>
      <c r="H211" s="209">
        <v>444.44400000000002</v>
      </c>
      <c r="I211" s="210"/>
      <c r="J211" s="211">
        <f>ROUND(I211*H211,2)</f>
        <v>0</v>
      </c>
      <c r="K211" s="207" t="s">
        <v>125</v>
      </c>
      <c r="L211" s="45"/>
      <c r="M211" s="212" t="s">
        <v>19</v>
      </c>
      <c r="N211" s="213" t="s">
        <v>43</v>
      </c>
      <c r="O211" s="85"/>
      <c r="P211" s="214">
        <f>O211*H211</f>
        <v>0</v>
      </c>
      <c r="Q211" s="214">
        <v>0.00012</v>
      </c>
      <c r="R211" s="214">
        <f>Q211*H211</f>
        <v>0.053333280000000004</v>
      </c>
      <c r="S211" s="214">
        <v>0.00069999999999999999</v>
      </c>
      <c r="T211" s="215">
        <f>S211*H211</f>
        <v>0.31111080000000002</v>
      </c>
      <c r="U211" s="39"/>
      <c r="V211" s="39"/>
      <c r="W211" s="39"/>
      <c r="X211" s="39"/>
      <c r="Y211" s="39"/>
      <c r="Z211" s="39"/>
      <c r="AA211" s="39"/>
      <c r="AB211" s="39"/>
      <c r="AC211" s="39"/>
      <c r="AD211" s="39"/>
      <c r="AE211" s="39"/>
      <c r="AR211" s="216" t="s">
        <v>197</v>
      </c>
      <c r="AT211" s="216" t="s">
        <v>121</v>
      </c>
      <c r="AU211" s="216" t="s">
        <v>82</v>
      </c>
      <c r="AY211" s="18" t="s">
        <v>118</v>
      </c>
      <c r="BE211" s="217">
        <f>IF(N211="základní",J211,0)</f>
        <v>0</v>
      </c>
      <c r="BF211" s="217">
        <f>IF(N211="snížená",J211,0)</f>
        <v>0</v>
      </c>
      <c r="BG211" s="217">
        <f>IF(N211="zákl. přenesená",J211,0)</f>
        <v>0</v>
      </c>
      <c r="BH211" s="217">
        <f>IF(N211="sníž. přenesená",J211,0)</f>
        <v>0</v>
      </c>
      <c r="BI211" s="217">
        <f>IF(N211="nulová",J211,0)</f>
        <v>0</v>
      </c>
      <c r="BJ211" s="18" t="s">
        <v>80</v>
      </c>
      <c r="BK211" s="217">
        <f>ROUND(I211*H211,2)</f>
        <v>0</v>
      </c>
      <c r="BL211" s="18" t="s">
        <v>197</v>
      </c>
      <c r="BM211" s="216" t="s">
        <v>295</v>
      </c>
    </row>
    <row r="212" s="14" customFormat="1">
      <c r="A212" s="14"/>
      <c r="B212" s="229"/>
      <c r="C212" s="230"/>
      <c r="D212" s="220" t="s">
        <v>128</v>
      </c>
      <c r="E212" s="231" t="s">
        <v>19</v>
      </c>
      <c r="F212" s="232" t="s">
        <v>296</v>
      </c>
      <c r="G212" s="230"/>
      <c r="H212" s="233">
        <v>444.44400000000002</v>
      </c>
      <c r="I212" s="234"/>
      <c r="J212" s="230"/>
      <c r="K212" s="230"/>
      <c r="L212" s="235"/>
      <c r="M212" s="236"/>
      <c r="N212" s="237"/>
      <c r="O212" s="237"/>
      <c r="P212" s="237"/>
      <c r="Q212" s="237"/>
      <c r="R212" s="237"/>
      <c r="S212" s="237"/>
      <c r="T212" s="238"/>
      <c r="U212" s="14"/>
      <c r="V212" s="14"/>
      <c r="W212" s="14"/>
      <c r="X212" s="14"/>
      <c r="Y212" s="14"/>
      <c r="Z212" s="14"/>
      <c r="AA212" s="14"/>
      <c r="AB212" s="14"/>
      <c r="AC212" s="14"/>
      <c r="AD212" s="14"/>
      <c r="AE212" s="14"/>
      <c r="AT212" s="239" t="s">
        <v>128</v>
      </c>
      <c r="AU212" s="239" t="s">
        <v>82</v>
      </c>
      <c r="AV212" s="14" t="s">
        <v>82</v>
      </c>
      <c r="AW212" s="14" t="s">
        <v>33</v>
      </c>
      <c r="AX212" s="14" t="s">
        <v>72</v>
      </c>
      <c r="AY212" s="239" t="s">
        <v>118</v>
      </c>
    </row>
    <row r="213" s="15" customFormat="1">
      <c r="A213" s="15"/>
      <c r="B213" s="240"/>
      <c r="C213" s="241"/>
      <c r="D213" s="220" t="s">
        <v>128</v>
      </c>
      <c r="E213" s="242" t="s">
        <v>19</v>
      </c>
      <c r="F213" s="243" t="s">
        <v>131</v>
      </c>
      <c r="G213" s="241"/>
      <c r="H213" s="244">
        <v>444.44400000000002</v>
      </c>
      <c r="I213" s="245"/>
      <c r="J213" s="241"/>
      <c r="K213" s="241"/>
      <c r="L213" s="246"/>
      <c r="M213" s="247"/>
      <c r="N213" s="248"/>
      <c r="O213" s="248"/>
      <c r="P213" s="248"/>
      <c r="Q213" s="248"/>
      <c r="R213" s="248"/>
      <c r="S213" s="248"/>
      <c r="T213" s="249"/>
      <c r="U213" s="15"/>
      <c r="V213" s="15"/>
      <c r="W213" s="15"/>
      <c r="X213" s="15"/>
      <c r="Y213" s="15"/>
      <c r="Z213" s="15"/>
      <c r="AA213" s="15"/>
      <c r="AB213" s="15"/>
      <c r="AC213" s="15"/>
      <c r="AD213" s="15"/>
      <c r="AE213" s="15"/>
      <c r="AT213" s="250" t="s">
        <v>128</v>
      </c>
      <c r="AU213" s="250" t="s">
        <v>82</v>
      </c>
      <c r="AV213" s="15" t="s">
        <v>126</v>
      </c>
      <c r="AW213" s="15" t="s">
        <v>33</v>
      </c>
      <c r="AX213" s="15" t="s">
        <v>80</v>
      </c>
      <c r="AY213" s="250" t="s">
        <v>118</v>
      </c>
    </row>
    <row r="214" s="2" customFormat="1" ht="14.4" customHeight="1">
      <c r="A214" s="39"/>
      <c r="B214" s="40"/>
      <c r="C214" s="255" t="s">
        <v>297</v>
      </c>
      <c r="D214" s="255" t="s">
        <v>222</v>
      </c>
      <c r="E214" s="256" t="s">
        <v>298</v>
      </c>
      <c r="F214" s="257" t="s">
        <v>299</v>
      </c>
      <c r="G214" s="258" t="s">
        <v>124</v>
      </c>
      <c r="H214" s="259">
        <v>12.1</v>
      </c>
      <c r="I214" s="260"/>
      <c r="J214" s="261">
        <f>ROUND(I214*H214,2)</f>
        <v>0</v>
      </c>
      <c r="K214" s="257" t="s">
        <v>125</v>
      </c>
      <c r="L214" s="262"/>
      <c r="M214" s="263" t="s">
        <v>19</v>
      </c>
      <c r="N214" s="264" t="s">
        <v>43</v>
      </c>
      <c r="O214" s="85"/>
      <c r="P214" s="214">
        <f>O214*H214</f>
        <v>0</v>
      </c>
      <c r="Q214" s="214">
        <v>0.0097999999999999997</v>
      </c>
      <c r="R214" s="214">
        <f>Q214*H214</f>
        <v>0.11857999999999999</v>
      </c>
      <c r="S214" s="214">
        <v>0</v>
      </c>
      <c r="T214" s="215">
        <f>S214*H214</f>
        <v>0</v>
      </c>
      <c r="U214" s="39"/>
      <c r="V214" s="39"/>
      <c r="W214" s="39"/>
      <c r="X214" s="39"/>
      <c r="Y214" s="39"/>
      <c r="Z214" s="39"/>
      <c r="AA214" s="39"/>
      <c r="AB214" s="39"/>
      <c r="AC214" s="39"/>
      <c r="AD214" s="39"/>
      <c r="AE214" s="39"/>
      <c r="AR214" s="216" t="s">
        <v>225</v>
      </c>
      <c r="AT214" s="216" t="s">
        <v>222</v>
      </c>
      <c r="AU214" s="216" t="s">
        <v>82</v>
      </c>
      <c r="AY214" s="18" t="s">
        <v>118</v>
      </c>
      <c r="BE214" s="217">
        <f>IF(N214="základní",J214,0)</f>
        <v>0</v>
      </c>
      <c r="BF214" s="217">
        <f>IF(N214="snížená",J214,0)</f>
        <v>0</v>
      </c>
      <c r="BG214" s="217">
        <f>IF(N214="zákl. přenesená",J214,0)</f>
        <v>0</v>
      </c>
      <c r="BH214" s="217">
        <f>IF(N214="sníž. přenesená",J214,0)</f>
        <v>0</v>
      </c>
      <c r="BI214" s="217">
        <f>IF(N214="nulová",J214,0)</f>
        <v>0</v>
      </c>
      <c r="BJ214" s="18" t="s">
        <v>80</v>
      </c>
      <c r="BK214" s="217">
        <f>ROUND(I214*H214,2)</f>
        <v>0</v>
      </c>
      <c r="BL214" s="18" t="s">
        <v>197</v>
      </c>
      <c r="BM214" s="216" t="s">
        <v>300</v>
      </c>
    </row>
    <row r="215" s="14" customFormat="1">
      <c r="A215" s="14"/>
      <c r="B215" s="229"/>
      <c r="C215" s="230"/>
      <c r="D215" s="220" t="s">
        <v>128</v>
      </c>
      <c r="E215" s="231" t="s">
        <v>19</v>
      </c>
      <c r="F215" s="232" t="s">
        <v>301</v>
      </c>
      <c r="G215" s="230"/>
      <c r="H215" s="233">
        <v>11</v>
      </c>
      <c r="I215" s="234"/>
      <c r="J215" s="230"/>
      <c r="K215" s="230"/>
      <c r="L215" s="235"/>
      <c r="M215" s="236"/>
      <c r="N215" s="237"/>
      <c r="O215" s="237"/>
      <c r="P215" s="237"/>
      <c r="Q215" s="237"/>
      <c r="R215" s="237"/>
      <c r="S215" s="237"/>
      <c r="T215" s="238"/>
      <c r="U215" s="14"/>
      <c r="V215" s="14"/>
      <c r="W215" s="14"/>
      <c r="X215" s="14"/>
      <c r="Y215" s="14"/>
      <c r="Z215" s="14"/>
      <c r="AA215" s="14"/>
      <c r="AB215" s="14"/>
      <c r="AC215" s="14"/>
      <c r="AD215" s="14"/>
      <c r="AE215" s="14"/>
      <c r="AT215" s="239" t="s">
        <v>128</v>
      </c>
      <c r="AU215" s="239" t="s">
        <v>82</v>
      </c>
      <c r="AV215" s="14" t="s">
        <v>82</v>
      </c>
      <c r="AW215" s="14" t="s">
        <v>33</v>
      </c>
      <c r="AX215" s="14" t="s">
        <v>80</v>
      </c>
      <c r="AY215" s="239" t="s">
        <v>118</v>
      </c>
    </row>
    <row r="216" s="14" customFormat="1">
      <c r="A216" s="14"/>
      <c r="B216" s="229"/>
      <c r="C216" s="230"/>
      <c r="D216" s="220" t="s">
        <v>128</v>
      </c>
      <c r="E216" s="230"/>
      <c r="F216" s="232" t="s">
        <v>302</v>
      </c>
      <c r="G216" s="230"/>
      <c r="H216" s="233">
        <v>12.1</v>
      </c>
      <c r="I216" s="234"/>
      <c r="J216" s="230"/>
      <c r="K216" s="230"/>
      <c r="L216" s="235"/>
      <c r="M216" s="236"/>
      <c r="N216" s="237"/>
      <c r="O216" s="237"/>
      <c r="P216" s="237"/>
      <c r="Q216" s="237"/>
      <c r="R216" s="237"/>
      <c r="S216" s="237"/>
      <c r="T216" s="238"/>
      <c r="U216" s="14"/>
      <c r="V216" s="14"/>
      <c r="W216" s="14"/>
      <c r="X216" s="14"/>
      <c r="Y216" s="14"/>
      <c r="Z216" s="14"/>
      <c r="AA216" s="14"/>
      <c r="AB216" s="14"/>
      <c r="AC216" s="14"/>
      <c r="AD216" s="14"/>
      <c r="AE216" s="14"/>
      <c r="AT216" s="239" t="s">
        <v>128</v>
      </c>
      <c r="AU216" s="239" t="s">
        <v>82</v>
      </c>
      <c r="AV216" s="14" t="s">
        <v>82</v>
      </c>
      <c r="AW216" s="14" t="s">
        <v>4</v>
      </c>
      <c r="AX216" s="14" t="s">
        <v>80</v>
      </c>
      <c r="AY216" s="239" t="s">
        <v>118</v>
      </c>
    </row>
    <row r="217" s="2" customFormat="1" ht="24.15" customHeight="1">
      <c r="A217" s="39"/>
      <c r="B217" s="40"/>
      <c r="C217" s="205" t="s">
        <v>303</v>
      </c>
      <c r="D217" s="205" t="s">
        <v>121</v>
      </c>
      <c r="E217" s="206" t="s">
        <v>304</v>
      </c>
      <c r="F217" s="207" t="s">
        <v>305</v>
      </c>
      <c r="G217" s="208" t="s">
        <v>166</v>
      </c>
      <c r="H217" s="209">
        <v>0.17499999999999999</v>
      </c>
      <c r="I217" s="210"/>
      <c r="J217" s="211">
        <f>ROUND(I217*H217,2)</f>
        <v>0</v>
      </c>
      <c r="K217" s="207" t="s">
        <v>125</v>
      </c>
      <c r="L217" s="45"/>
      <c r="M217" s="212" t="s">
        <v>19</v>
      </c>
      <c r="N217" s="213" t="s">
        <v>43</v>
      </c>
      <c r="O217" s="85"/>
      <c r="P217" s="214">
        <f>O217*H217</f>
        <v>0</v>
      </c>
      <c r="Q217" s="214">
        <v>0</v>
      </c>
      <c r="R217" s="214">
        <f>Q217*H217</f>
        <v>0</v>
      </c>
      <c r="S217" s="214">
        <v>0</v>
      </c>
      <c r="T217" s="215">
        <f>S217*H217</f>
        <v>0</v>
      </c>
      <c r="U217" s="39"/>
      <c r="V217" s="39"/>
      <c r="W217" s="39"/>
      <c r="X217" s="39"/>
      <c r="Y217" s="39"/>
      <c r="Z217" s="39"/>
      <c r="AA217" s="39"/>
      <c r="AB217" s="39"/>
      <c r="AC217" s="39"/>
      <c r="AD217" s="39"/>
      <c r="AE217" s="39"/>
      <c r="AR217" s="216" t="s">
        <v>197</v>
      </c>
      <c r="AT217" s="216" t="s">
        <v>121</v>
      </c>
      <c r="AU217" s="216" t="s">
        <v>82</v>
      </c>
      <c r="AY217" s="18" t="s">
        <v>118</v>
      </c>
      <c r="BE217" s="217">
        <f>IF(N217="základní",J217,0)</f>
        <v>0</v>
      </c>
      <c r="BF217" s="217">
        <f>IF(N217="snížená",J217,0)</f>
        <v>0</v>
      </c>
      <c r="BG217" s="217">
        <f>IF(N217="zákl. přenesená",J217,0)</f>
        <v>0</v>
      </c>
      <c r="BH217" s="217">
        <f>IF(N217="sníž. přenesená",J217,0)</f>
        <v>0</v>
      </c>
      <c r="BI217" s="217">
        <f>IF(N217="nulová",J217,0)</f>
        <v>0</v>
      </c>
      <c r="BJ217" s="18" t="s">
        <v>80</v>
      </c>
      <c r="BK217" s="217">
        <f>ROUND(I217*H217,2)</f>
        <v>0</v>
      </c>
      <c r="BL217" s="18" t="s">
        <v>197</v>
      </c>
      <c r="BM217" s="216" t="s">
        <v>306</v>
      </c>
    </row>
    <row r="218" s="2" customFormat="1">
      <c r="A218" s="39"/>
      <c r="B218" s="40"/>
      <c r="C218" s="41"/>
      <c r="D218" s="220" t="s">
        <v>135</v>
      </c>
      <c r="E218" s="41"/>
      <c r="F218" s="251" t="s">
        <v>307</v>
      </c>
      <c r="G218" s="41"/>
      <c r="H218" s="41"/>
      <c r="I218" s="252"/>
      <c r="J218" s="41"/>
      <c r="K218" s="41"/>
      <c r="L218" s="45"/>
      <c r="M218" s="253"/>
      <c r="N218" s="254"/>
      <c r="O218" s="85"/>
      <c r="P218" s="85"/>
      <c r="Q218" s="85"/>
      <c r="R218" s="85"/>
      <c r="S218" s="85"/>
      <c r="T218" s="86"/>
      <c r="U218" s="39"/>
      <c r="V218" s="39"/>
      <c r="W218" s="39"/>
      <c r="X218" s="39"/>
      <c r="Y218" s="39"/>
      <c r="Z218" s="39"/>
      <c r="AA218" s="39"/>
      <c r="AB218" s="39"/>
      <c r="AC218" s="39"/>
      <c r="AD218" s="39"/>
      <c r="AE218" s="39"/>
      <c r="AT218" s="18" t="s">
        <v>135</v>
      </c>
      <c r="AU218" s="18" t="s">
        <v>82</v>
      </c>
    </row>
    <row r="219" s="2" customFormat="1" ht="24.15" customHeight="1">
      <c r="A219" s="39"/>
      <c r="B219" s="40"/>
      <c r="C219" s="205" t="s">
        <v>308</v>
      </c>
      <c r="D219" s="205" t="s">
        <v>121</v>
      </c>
      <c r="E219" s="206" t="s">
        <v>309</v>
      </c>
      <c r="F219" s="207" t="s">
        <v>310</v>
      </c>
      <c r="G219" s="208" t="s">
        <v>166</v>
      </c>
      <c r="H219" s="209">
        <v>0.17499999999999999</v>
      </c>
      <c r="I219" s="210"/>
      <c r="J219" s="211">
        <f>ROUND(I219*H219,2)</f>
        <v>0</v>
      </c>
      <c r="K219" s="207" t="s">
        <v>125</v>
      </c>
      <c r="L219" s="45"/>
      <c r="M219" s="212" t="s">
        <v>19</v>
      </c>
      <c r="N219" s="213" t="s">
        <v>43</v>
      </c>
      <c r="O219" s="85"/>
      <c r="P219" s="214">
        <f>O219*H219</f>
        <v>0</v>
      </c>
      <c r="Q219" s="214">
        <v>0</v>
      </c>
      <c r="R219" s="214">
        <f>Q219*H219</f>
        <v>0</v>
      </c>
      <c r="S219" s="214">
        <v>0</v>
      </c>
      <c r="T219" s="215">
        <f>S219*H219</f>
        <v>0</v>
      </c>
      <c r="U219" s="39"/>
      <c r="V219" s="39"/>
      <c r="W219" s="39"/>
      <c r="X219" s="39"/>
      <c r="Y219" s="39"/>
      <c r="Z219" s="39"/>
      <c r="AA219" s="39"/>
      <c r="AB219" s="39"/>
      <c r="AC219" s="39"/>
      <c r="AD219" s="39"/>
      <c r="AE219" s="39"/>
      <c r="AR219" s="216" t="s">
        <v>197</v>
      </c>
      <c r="AT219" s="216" t="s">
        <v>121</v>
      </c>
      <c r="AU219" s="216" t="s">
        <v>82</v>
      </c>
      <c r="AY219" s="18" t="s">
        <v>118</v>
      </c>
      <c r="BE219" s="217">
        <f>IF(N219="základní",J219,0)</f>
        <v>0</v>
      </c>
      <c r="BF219" s="217">
        <f>IF(N219="snížená",J219,0)</f>
        <v>0</v>
      </c>
      <c r="BG219" s="217">
        <f>IF(N219="zákl. přenesená",J219,0)</f>
        <v>0</v>
      </c>
      <c r="BH219" s="217">
        <f>IF(N219="sníž. přenesená",J219,0)</f>
        <v>0</v>
      </c>
      <c r="BI219" s="217">
        <f>IF(N219="nulová",J219,0)</f>
        <v>0</v>
      </c>
      <c r="BJ219" s="18" t="s">
        <v>80</v>
      </c>
      <c r="BK219" s="217">
        <f>ROUND(I219*H219,2)</f>
        <v>0</v>
      </c>
      <c r="BL219" s="18" t="s">
        <v>197</v>
      </c>
      <c r="BM219" s="216" t="s">
        <v>311</v>
      </c>
    </row>
    <row r="220" s="2" customFormat="1">
      <c r="A220" s="39"/>
      <c r="B220" s="40"/>
      <c r="C220" s="41"/>
      <c r="D220" s="220" t="s">
        <v>135</v>
      </c>
      <c r="E220" s="41"/>
      <c r="F220" s="251" t="s">
        <v>307</v>
      </c>
      <c r="G220" s="41"/>
      <c r="H220" s="41"/>
      <c r="I220" s="252"/>
      <c r="J220" s="41"/>
      <c r="K220" s="41"/>
      <c r="L220" s="45"/>
      <c r="M220" s="253"/>
      <c r="N220" s="254"/>
      <c r="O220" s="85"/>
      <c r="P220" s="85"/>
      <c r="Q220" s="85"/>
      <c r="R220" s="85"/>
      <c r="S220" s="85"/>
      <c r="T220" s="86"/>
      <c r="U220" s="39"/>
      <c r="V220" s="39"/>
      <c r="W220" s="39"/>
      <c r="X220" s="39"/>
      <c r="Y220" s="39"/>
      <c r="Z220" s="39"/>
      <c r="AA220" s="39"/>
      <c r="AB220" s="39"/>
      <c r="AC220" s="39"/>
      <c r="AD220" s="39"/>
      <c r="AE220" s="39"/>
      <c r="AT220" s="18" t="s">
        <v>135</v>
      </c>
      <c r="AU220" s="18" t="s">
        <v>82</v>
      </c>
    </row>
    <row r="221" s="12" customFormat="1" ht="25.92" customHeight="1">
      <c r="A221" s="12"/>
      <c r="B221" s="189"/>
      <c r="C221" s="190"/>
      <c r="D221" s="191" t="s">
        <v>71</v>
      </c>
      <c r="E221" s="192" t="s">
        <v>312</v>
      </c>
      <c r="F221" s="192" t="s">
        <v>313</v>
      </c>
      <c r="G221" s="190"/>
      <c r="H221" s="190"/>
      <c r="I221" s="193"/>
      <c r="J221" s="194">
        <f>BK221</f>
        <v>0</v>
      </c>
      <c r="K221" s="190"/>
      <c r="L221" s="195"/>
      <c r="M221" s="196"/>
      <c r="N221" s="197"/>
      <c r="O221" s="197"/>
      <c r="P221" s="198">
        <f>SUM(P222:P232)</f>
        <v>0</v>
      </c>
      <c r="Q221" s="197"/>
      <c r="R221" s="198">
        <f>SUM(R222:R232)</f>
        <v>0</v>
      </c>
      <c r="S221" s="197"/>
      <c r="T221" s="199">
        <f>SUM(T222:T232)</f>
        <v>0</v>
      </c>
      <c r="U221" s="12"/>
      <c r="V221" s="12"/>
      <c r="W221" s="12"/>
      <c r="X221" s="12"/>
      <c r="Y221" s="12"/>
      <c r="Z221" s="12"/>
      <c r="AA221" s="12"/>
      <c r="AB221" s="12"/>
      <c r="AC221" s="12"/>
      <c r="AD221" s="12"/>
      <c r="AE221" s="12"/>
      <c r="AR221" s="200" t="s">
        <v>126</v>
      </c>
      <c r="AT221" s="201" t="s">
        <v>71</v>
      </c>
      <c r="AU221" s="201" t="s">
        <v>72</v>
      </c>
      <c r="AY221" s="200" t="s">
        <v>118</v>
      </c>
      <c r="BK221" s="202">
        <f>SUM(BK222:BK232)</f>
        <v>0</v>
      </c>
    </row>
    <row r="222" s="2" customFormat="1" ht="24.15" customHeight="1">
      <c r="A222" s="39"/>
      <c r="B222" s="40"/>
      <c r="C222" s="205" t="s">
        <v>314</v>
      </c>
      <c r="D222" s="205" t="s">
        <v>121</v>
      </c>
      <c r="E222" s="206" t="s">
        <v>315</v>
      </c>
      <c r="F222" s="207" t="s">
        <v>316</v>
      </c>
      <c r="G222" s="208" t="s">
        <v>317</v>
      </c>
      <c r="H222" s="209">
        <v>16</v>
      </c>
      <c r="I222" s="210"/>
      <c r="J222" s="211">
        <f>ROUND(I222*H222,2)</f>
        <v>0</v>
      </c>
      <c r="K222" s="207" t="s">
        <v>125</v>
      </c>
      <c r="L222" s="45"/>
      <c r="M222" s="212" t="s">
        <v>19</v>
      </c>
      <c r="N222" s="213" t="s">
        <v>43</v>
      </c>
      <c r="O222" s="85"/>
      <c r="P222" s="214">
        <f>O222*H222</f>
        <v>0</v>
      </c>
      <c r="Q222" s="214">
        <v>0</v>
      </c>
      <c r="R222" s="214">
        <f>Q222*H222</f>
        <v>0</v>
      </c>
      <c r="S222" s="214">
        <v>0</v>
      </c>
      <c r="T222" s="215">
        <f>S222*H222</f>
        <v>0</v>
      </c>
      <c r="U222" s="39"/>
      <c r="V222" s="39"/>
      <c r="W222" s="39"/>
      <c r="X222" s="39"/>
      <c r="Y222" s="39"/>
      <c r="Z222" s="39"/>
      <c r="AA222" s="39"/>
      <c r="AB222" s="39"/>
      <c r="AC222" s="39"/>
      <c r="AD222" s="39"/>
      <c r="AE222" s="39"/>
      <c r="AR222" s="216" t="s">
        <v>318</v>
      </c>
      <c r="AT222" s="216" t="s">
        <v>121</v>
      </c>
      <c r="AU222" s="216" t="s">
        <v>80</v>
      </c>
      <c r="AY222" s="18" t="s">
        <v>118</v>
      </c>
      <c r="BE222" s="217">
        <f>IF(N222="základní",J222,0)</f>
        <v>0</v>
      </c>
      <c r="BF222" s="217">
        <f>IF(N222="snížená",J222,0)</f>
        <v>0</v>
      </c>
      <c r="BG222" s="217">
        <f>IF(N222="zákl. přenesená",J222,0)</f>
        <v>0</v>
      </c>
      <c r="BH222" s="217">
        <f>IF(N222="sníž. přenesená",J222,0)</f>
        <v>0</v>
      </c>
      <c r="BI222" s="217">
        <f>IF(N222="nulová",J222,0)</f>
        <v>0</v>
      </c>
      <c r="BJ222" s="18" t="s">
        <v>80</v>
      </c>
      <c r="BK222" s="217">
        <f>ROUND(I222*H222,2)</f>
        <v>0</v>
      </c>
      <c r="BL222" s="18" t="s">
        <v>318</v>
      </c>
      <c r="BM222" s="216" t="s">
        <v>319</v>
      </c>
    </row>
    <row r="223" s="13" customFormat="1">
      <c r="A223" s="13"/>
      <c r="B223" s="218"/>
      <c r="C223" s="219"/>
      <c r="D223" s="220" t="s">
        <v>128</v>
      </c>
      <c r="E223" s="221" t="s">
        <v>19</v>
      </c>
      <c r="F223" s="222" t="s">
        <v>320</v>
      </c>
      <c r="G223" s="219"/>
      <c r="H223" s="221" t="s">
        <v>19</v>
      </c>
      <c r="I223" s="223"/>
      <c r="J223" s="219"/>
      <c r="K223" s="219"/>
      <c r="L223" s="224"/>
      <c r="M223" s="225"/>
      <c r="N223" s="226"/>
      <c r="O223" s="226"/>
      <c r="P223" s="226"/>
      <c r="Q223" s="226"/>
      <c r="R223" s="226"/>
      <c r="S223" s="226"/>
      <c r="T223" s="227"/>
      <c r="U223" s="13"/>
      <c r="V223" s="13"/>
      <c r="W223" s="13"/>
      <c r="X223" s="13"/>
      <c r="Y223" s="13"/>
      <c r="Z223" s="13"/>
      <c r="AA223" s="13"/>
      <c r="AB223" s="13"/>
      <c r="AC223" s="13"/>
      <c r="AD223" s="13"/>
      <c r="AE223" s="13"/>
      <c r="AT223" s="228" t="s">
        <v>128</v>
      </c>
      <c r="AU223" s="228" t="s">
        <v>80</v>
      </c>
      <c r="AV223" s="13" t="s">
        <v>80</v>
      </c>
      <c r="AW223" s="13" t="s">
        <v>33</v>
      </c>
      <c r="AX223" s="13" t="s">
        <v>72</v>
      </c>
      <c r="AY223" s="228" t="s">
        <v>118</v>
      </c>
    </row>
    <row r="224" s="14" customFormat="1">
      <c r="A224" s="14"/>
      <c r="B224" s="229"/>
      <c r="C224" s="230"/>
      <c r="D224" s="220" t="s">
        <v>128</v>
      </c>
      <c r="E224" s="231" t="s">
        <v>19</v>
      </c>
      <c r="F224" s="232" t="s">
        <v>169</v>
      </c>
      <c r="G224" s="230"/>
      <c r="H224" s="233">
        <v>8</v>
      </c>
      <c r="I224" s="234"/>
      <c r="J224" s="230"/>
      <c r="K224" s="230"/>
      <c r="L224" s="235"/>
      <c r="M224" s="236"/>
      <c r="N224" s="237"/>
      <c r="O224" s="237"/>
      <c r="P224" s="237"/>
      <c r="Q224" s="237"/>
      <c r="R224" s="237"/>
      <c r="S224" s="237"/>
      <c r="T224" s="238"/>
      <c r="U224" s="14"/>
      <c r="V224" s="14"/>
      <c r="W224" s="14"/>
      <c r="X224" s="14"/>
      <c r="Y224" s="14"/>
      <c r="Z224" s="14"/>
      <c r="AA224" s="14"/>
      <c r="AB224" s="14"/>
      <c r="AC224" s="14"/>
      <c r="AD224" s="14"/>
      <c r="AE224" s="14"/>
      <c r="AT224" s="239" t="s">
        <v>128</v>
      </c>
      <c r="AU224" s="239" t="s">
        <v>80</v>
      </c>
      <c r="AV224" s="14" t="s">
        <v>82</v>
      </c>
      <c r="AW224" s="14" t="s">
        <v>33</v>
      </c>
      <c r="AX224" s="14" t="s">
        <v>72</v>
      </c>
      <c r="AY224" s="239" t="s">
        <v>118</v>
      </c>
    </row>
    <row r="225" s="13" customFormat="1">
      <c r="A225" s="13"/>
      <c r="B225" s="218"/>
      <c r="C225" s="219"/>
      <c r="D225" s="220" t="s">
        <v>128</v>
      </c>
      <c r="E225" s="221" t="s">
        <v>19</v>
      </c>
      <c r="F225" s="222" t="s">
        <v>321</v>
      </c>
      <c r="G225" s="219"/>
      <c r="H225" s="221" t="s">
        <v>19</v>
      </c>
      <c r="I225" s="223"/>
      <c r="J225" s="219"/>
      <c r="K225" s="219"/>
      <c r="L225" s="224"/>
      <c r="M225" s="225"/>
      <c r="N225" s="226"/>
      <c r="O225" s="226"/>
      <c r="P225" s="226"/>
      <c r="Q225" s="226"/>
      <c r="R225" s="226"/>
      <c r="S225" s="226"/>
      <c r="T225" s="227"/>
      <c r="U225" s="13"/>
      <c r="V225" s="13"/>
      <c r="W225" s="13"/>
      <c r="X225" s="13"/>
      <c r="Y225" s="13"/>
      <c r="Z225" s="13"/>
      <c r="AA225" s="13"/>
      <c r="AB225" s="13"/>
      <c r="AC225" s="13"/>
      <c r="AD225" s="13"/>
      <c r="AE225" s="13"/>
      <c r="AT225" s="228" t="s">
        <v>128</v>
      </c>
      <c r="AU225" s="228" t="s">
        <v>80</v>
      </c>
      <c r="AV225" s="13" t="s">
        <v>80</v>
      </c>
      <c r="AW225" s="13" t="s">
        <v>33</v>
      </c>
      <c r="AX225" s="13" t="s">
        <v>72</v>
      </c>
      <c r="AY225" s="228" t="s">
        <v>118</v>
      </c>
    </row>
    <row r="226" s="14" customFormat="1">
      <c r="A226" s="14"/>
      <c r="B226" s="229"/>
      <c r="C226" s="230"/>
      <c r="D226" s="220" t="s">
        <v>128</v>
      </c>
      <c r="E226" s="231" t="s">
        <v>19</v>
      </c>
      <c r="F226" s="232" t="s">
        <v>169</v>
      </c>
      <c r="G226" s="230"/>
      <c r="H226" s="233">
        <v>8</v>
      </c>
      <c r="I226" s="234"/>
      <c r="J226" s="230"/>
      <c r="K226" s="230"/>
      <c r="L226" s="235"/>
      <c r="M226" s="236"/>
      <c r="N226" s="237"/>
      <c r="O226" s="237"/>
      <c r="P226" s="237"/>
      <c r="Q226" s="237"/>
      <c r="R226" s="237"/>
      <c r="S226" s="237"/>
      <c r="T226" s="238"/>
      <c r="U226" s="14"/>
      <c r="V226" s="14"/>
      <c r="W226" s="14"/>
      <c r="X226" s="14"/>
      <c r="Y226" s="14"/>
      <c r="Z226" s="14"/>
      <c r="AA226" s="14"/>
      <c r="AB226" s="14"/>
      <c r="AC226" s="14"/>
      <c r="AD226" s="14"/>
      <c r="AE226" s="14"/>
      <c r="AT226" s="239" t="s">
        <v>128</v>
      </c>
      <c r="AU226" s="239" t="s">
        <v>80</v>
      </c>
      <c r="AV226" s="14" t="s">
        <v>82</v>
      </c>
      <c r="AW226" s="14" t="s">
        <v>33</v>
      </c>
      <c r="AX226" s="14" t="s">
        <v>72</v>
      </c>
      <c r="AY226" s="239" t="s">
        <v>118</v>
      </c>
    </row>
    <row r="227" s="15" customFormat="1">
      <c r="A227" s="15"/>
      <c r="B227" s="240"/>
      <c r="C227" s="241"/>
      <c r="D227" s="220" t="s">
        <v>128</v>
      </c>
      <c r="E227" s="242" t="s">
        <v>19</v>
      </c>
      <c r="F227" s="243" t="s">
        <v>131</v>
      </c>
      <c r="G227" s="241"/>
      <c r="H227" s="244">
        <v>16</v>
      </c>
      <c r="I227" s="245"/>
      <c r="J227" s="241"/>
      <c r="K227" s="241"/>
      <c r="L227" s="246"/>
      <c r="M227" s="247"/>
      <c r="N227" s="248"/>
      <c r="O227" s="248"/>
      <c r="P227" s="248"/>
      <c r="Q227" s="248"/>
      <c r="R227" s="248"/>
      <c r="S227" s="248"/>
      <c r="T227" s="249"/>
      <c r="U227" s="15"/>
      <c r="V227" s="15"/>
      <c r="W227" s="15"/>
      <c r="X227" s="15"/>
      <c r="Y227" s="15"/>
      <c r="Z227" s="15"/>
      <c r="AA227" s="15"/>
      <c r="AB227" s="15"/>
      <c r="AC227" s="15"/>
      <c r="AD227" s="15"/>
      <c r="AE227" s="15"/>
      <c r="AT227" s="250" t="s">
        <v>128</v>
      </c>
      <c r="AU227" s="250" t="s">
        <v>80</v>
      </c>
      <c r="AV227" s="15" t="s">
        <v>126</v>
      </c>
      <c r="AW227" s="15" t="s">
        <v>33</v>
      </c>
      <c r="AX227" s="15" t="s">
        <v>80</v>
      </c>
      <c r="AY227" s="250" t="s">
        <v>118</v>
      </c>
    </row>
    <row r="228" s="2" customFormat="1" ht="14.4" customHeight="1">
      <c r="A228" s="39"/>
      <c r="B228" s="40"/>
      <c r="C228" s="255" t="s">
        <v>322</v>
      </c>
      <c r="D228" s="255" t="s">
        <v>222</v>
      </c>
      <c r="E228" s="256" t="s">
        <v>323</v>
      </c>
      <c r="F228" s="257" t="s">
        <v>324</v>
      </c>
      <c r="G228" s="258" t="s">
        <v>325</v>
      </c>
      <c r="H228" s="259">
        <v>11</v>
      </c>
      <c r="I228" s="260"/>
      <c r="J228" s="261">
        <f>ROUND(I228*H228,2)</f>
        <v>0</v>
      </c>
      <c r="K228" s="257" t="s">
        <v>19</v>
      </c>
      <c r="L228" s="262"/>
      <c r="M228" s="263" t="s">
        <v>19</v>
      </c>
      <c r="N228" s="264" t="s">
        <v>43</v>
      </c>
      <c r="O228" s="85"/>
      <c r="P228" s="214">
        <f>O228*H228</f>
        <v>0</v>
      </c>
      <c r="Q228" s="214">
        <v>0</v>
      </c>
      <c r="R228" s="214">
        <f>Q228*H228</f>
        <v>0</v>
      </c>
      <c r="S228" s="214">
        <v>0</v>
      </c>
      <c r="T228" s="215">
        <f>S228*H228</f>
        <v>0</v>
      </c>
      <c r="U228" s="39"/>
      <c r="V228" s="39"/>
      <c r="W228" s="39"/>
      <c r="X228" s="39"/>
      <c r="Y228" s="39"/>
      <c r="Z228" s="39"/>
      <c r="AA228" s="39"/>
      <c r="AB228" s="39"/>
      <c r="AC228" s="39"/>
      <c r="AD228" s="39"/>
      <c r="AE228" s="39"/>
      <c r="AR228" s="216" t="s">
        <v>225</v>
      </c>
      <c r="AT228" s="216" t="s">
        <v>222</v>
      </c>
      <c r="AU228" s="216" t="s">
        <v>80</v>
      </c>
      <c r="AY228" s="18" t="s">
        <v>118</v>
      </c>
      <c r="BE228" s="217">
        <f>IF(N228="základní",J228,0)</f>
        <v>0</v>
      </c>
      <c r="BF228" s="217">
        <f>IF(N228="snížená",J228,0)</f>
        <v>0</v>
      </c>
      <c r="BG228" s="217">
        <f>IF(N228="zákl. přenesená",J228,0)</f>
        <v>0</v>
      </c>
      <c r="BH228" s="217">
        <f>IF(N228="sníž. přenesená",J228,0)</f>
        <v>0</v>
      </c>
      <c r="BI228" s="217">
        <f>IF(N228="nulová",J228,0)</f>
        <v>0</v>
      </c>
      <c r="BJ228" s="18" t="s">
        <v>80</v>
      </c>
      <c r="BK228" s="217">
        <f>ROUND(I228*H228,2)</f>
        <v>0</v>
      </c>
      <c r="BL228" s="18" t="s">
        <v>197</v>
      </c>
      <c r="BM228" s="216" t="s">
        <v>326</v>
      </c>
    </row>
    <row r="229" s="2" customFormat="1" ht="14.4" customHeight="1">
      <c r="A229" s="39"/>
      <c r="B229" s="40"/>
      <c r="C229" s="205" t="s">
        <v>327</v>
      </c>
      <c r="D229" s="205" t="s">
        <v>121</v>
      </c>
      <c r="E229" s="206" t="s">
        <v>328</v>
      </c>
      <c r="F229" s="207" t="s">
        <v>329</v>
      </c>
      <c r="G229" s="208" t="s">
        <v>317</v>
      </c>
      <c r="H229" s="209">
        <v>16</v>
      </c>
      <c r="I229" s="210"/>
      <c r="J229" s="211">
        <f>ROUND(I229*H229,2)</f>
        <v>0</v>
      </c>
      <c r="K229" s="207" t="s">
        <v>125</v>
      </c>
      <c r="L229" s="45"/>
      <c r="M229" s="212" t="s">
        <v>19</v>
      </c>
      <c r="N229" s="213" t="s">
        <v>43</v>
      </c>
      <c r="O229" s="85"/>
      <c r="P229" s="214">
        <f>O229*H229</f>
        <v>0</v>
      </c>
      <c r="Q229" s="214">
        <v>0</v>
      </c>
      <c r="R229" s="214">
        <f>Q229*H229</f>
        <v>0</v>
      </c>
      <c r="S229" s="214">
        <v>0</v>
      </c>
      <c r="T229" s="215">
        <f>S229*H229</f>
        <v>0</v>
      </c>
      <c r="U229" s="39"/>
      <c r="V229" s="39"/>
      <c r="W229" s="39"/>
      <c r="X229" s="39"/>
      <c r="Y229" s="39"/>
      <c r="Z229" s="39"/>
      <c r="AA229" s="39"/>
      <c r="AB229" s="39"/>
      <c r="AC229" s="39"/>
      <c r="AD229" s="39"/>
      <c r="AE229" s="39"/>
      <c r="AR229" s="216" t="s">
        <v>318</v>
      </c>
      <c r="AT229" s="216" t="s">
        <v>121</v>
      </c>
      <c r="AU229" s="216" t="s">
        <v>80</v>
      </c>
      <c r="AY229" s="18" t="s">
        <v>118</v>
      </c>
      <c r="BE229" s="217">
        <f>IF(N229="základní",J229,0)</f>
        <v>0</v>
      </c>
      <c r="BF229" s="217">
        <f>IF(N229="snížená",J229,0)</f>
        <v>0</v>
      </c>
      <c r="BG229" s="217">
        <f>IF(N229="zákl. přenesená",J229,0)</f>
        <v>0</v>
      </c>
      <c r="BH229" s="217">
        <f>IF(N229="sníž. přenesená",J229,0)</f>
        <v>0</v>
      </c>
      <c r="BI229" s="217">
        <f>IF(N229="nulová",J229,0)</f>
        <v>0</v>
      </c>
      <c r="BJ229" s="18" t="s">
        <v>80</v>
      </c>
      <c r="BK229" s="217">
        <f>ROUND(I229*H229,2)</f>
        <v>0</v>
      </c>
      <c r="BL229" s="18" t="s">
        <v>318</v>
      </c>
      <c r="BM229" s="216" t="s">
        <v>330</v>
      </c>
    </row>
    <row r="230" s="13" customFormat="1">
      <c r="A230" s="13"/>
      <c r="B230" s="218"/>
      <c r="C230" s="219"/>
      <c r="D230" s="220" t="s">
        <v>128</v>
      </c>
      <c r="E230" s="221" t="s">
        <v>19</v>
      </c>
      <c r="F230" s="222" t="s">
        <v>331</v>
      </c>
      <c r="G230" s="219"/>
      <c r="H230" s="221" t="s">
        <v>19</v>
      </c>
      <c r="I230" s="223"/>
      <c r="J230" s="219"/>
      <c r="K230" s="219"/>
      <c r="L230" s="224"/>
      <c r="M230" s="225"/>
      <c r="N230" s="226"/>
      <c r="O230" s="226"/>
      <c r="P230" s="226"/>
      <c r="Q230" s="226"/>
      <c r="R230" s="226"/>
      <c r="S230" s="226"/>
      <c r="T230" s="227"/>
      <c r="U230" s="13"/>
      <c r="V230" s="13"/>
      <c r="W230" s="13"/>
      <c r="X230" s="13"/>
      <c r="Y230" s="13"/>
      <c r="Z230" s="13"/>
      <c r="AA230" s="13"/>
      <c r="AB230" s="13"/>
      <c r="AC230" s="13"/>
      <c r="AD230" s="13"/>
      <c r="AE230" s="13"/>
      <c r="AT230" s="228" t="s">
        <v>128</v>
      </c>
      <c r="AU230" s="228" t="s">
        <v>80</v>
      </c>
      <c r="AV230" s="13" t="s">
        <v>80</v>
      </c>
      <c r="AW230" s="13" t="s">
        <v>33</v>
      </c>
      <c r="AX230" s="13" t="s">
        <v>72</v>
      </c>
      <c r="AY230" s="228" t="s">
        <v>118</v>
      </c>
    </row>
    <row r="231" s="14" customFormat="1">
      <c r="A231" s="14"/>
      <c r="B231" s="229"/>
      <c r="C231" s="230"/>
      <c r="D231" s="220" t="s">
        <v>128</v>
      </c>
      <c r="E231" s="231" t="s">
        <v>19</v>
      </c>
      <c r="F231" s="232" t="s">
        <v>197</v>
      </c>
      <c r="G231" s="230"/>
      <c r="H231" s="233">
        <v>16</v>
      </c>
      <c r="I231" s="234"/>
      <c r="J231" s="230"/>
      <c r="K231" s="230"/>
      <c r="L231" s="235"/>
      <c r="M231" s="236"/>
      <c r="N231" s="237"/>
      <c r="O231" s="237"/>
      <c r="P231" s="237"/>
      <c r="Q231" s="237"/>
      <c r="R231" s="237"/>
      <c r="S231" s="237"/>
      <c r="T231" s="238"/>
      <c r="U231" s="14"/>
      <c r="V231" s="14"/>
      <c r="W231" s="14"/>
      <c r="X231" s="14"/>
      <c r="Y231" s="14"/>
      <c r="Z231" s="14"/>
      <c r="AA231" s="14"/>
      <c r="AB231" s="14"/>
      <c r="AC231" s="14"/>
      <c r="AD231" s="14"/>
      <c r="AE231" s="14"/>
      <c r="AT231" s="239" t="s">
        <v>128</v>
      </c>
      <c r="AU231" s="239" t="s">
        <v>80</v>
      </c>
      <c r="AV231" s="14" t="s">
        <v>82</v>
      </c>
      <c r="AW231" s="14" t="s">
        <v>33</v>
      </c>
      <c r="AX231" s="14" t="s">
        <v>72</v>
      </c>
      <c r="AY231" s="239" t="s">
        <v>118</v>
      </c>
    </row>
    <row r="232" s="15" customFormat="1">
      <c r="A232" s="15"/>
      <c r="B232" s="240"/>
      <c r="C232" s="241"/>
      <c r="D232" s="220" t="s">
        <v>128</v>
      </c>
      <c r="E232" s="242" t="s">
        <v>19</v>
      </c>
      <c r="F232" s="243" t="s">
        <v>131</v>
      </c>
      <c r="G232" s="241"/>
      <c r="H232" s="244">
        <v>16</v>
      </c>
      <c r="I232" s="245"/>
      <c r="J232" s="241"/>
      <c r="K232" s="241"/>
      <c r="L232" s="246"/>
      <c r="M232" s="265"/>
      <c r="N232" s="266"/>
      <c r="O232" s="266"/>
      <c r="P232" s="266"/>
      <c r="Q232" s="266"/>
      <c r="R232" s="266"/>
      <c r="S232" s="266"/>
      <c r="T232" s="267"/>
      <c r="U232" s="15"/>
      <c r="V232" s="15"/>
      <c r="W232" s="15"/>
      <c r="X232" s="15"/>
      <c r="Y232" s="15"/>
      <c r="Z232" s="15"/>
      <c r="AA232" s="15"/>
      <c r="AB232" s="15"/>
      <c r="AC232" s="15"/>
      <c r="AD232" s="15"/>
      <c r="AE232" s="15"/>
      <c r="AT232" s="250" t="s">
        <v>128</v>
      </c>
      <c r="AU232" s="250" t="s">
        <v>80</v>
      </c>
      <c r="AV232" s="15" t="s">
        <v>126</v>
      </c>
      <c r="AW232" s="15" t="s">
        <v>33</v>
      </c>
      <c r="AX232" s="15" t="s">
        <v>80</v>
      </c>
      <c r="AY232" s="250" t="s">
        <v>118</v>
      </c>
    </row>
    <row r="233" s="2" customFormat="1" ht="6.96" customHeight="1">
      <c r="A233" s="39"/>
      <c r="B233" s="60"/>
      <c r="C233" s="61"/>
      <c r="D233" s="61"/>
      <c r="E233" s="61"/>
      <c r="F233" s="61"/>
      <c r="G233" s="61"/>
      <c r="H233" s="61"/>
      <c r="I233" s="61"/>
      <c r="J233" s="61"/>
      <c r="K233" s="61"/>
      <c r="L233" s="45"/>
      <c r="M233" s="39"/>
      <c r="O233" s="39"/>
      <c r="P233" s="39"/>
      <c r="Q233" s="39"/>
      <c r="R233" s="39"/>
      <c r="S233" s="39"/>
      <c r="T233" s="39"/>
      <c r="U233" s="39"/>
      <c r="V233" s="39"/>
      <c r="W233" s="39"/>
      <c r="X233" s="39"/>
      <c r="Y233" s="39"/>
      <c r="Z233" s="39"/>
      <c r="AA233" s="39"/>
      <c r="AB233" s="39"/>
      <c r="AC233" s="39"/>
      <c r="AD233" s="39"/>
      <c r="AE233" s="39"/>
    </row>
  </sheetData>
  <sheetProtection sheet="1" autoFilter="0" formatColumns="0" formatRows="0" objects="1" scenarios="1" spinCount="100000" saltValue="B8k9czphdrtjLL67nM20TwgfHpQKxCNfQDfLNBBrD23MlIxHoWA8Uha9yQXnYaz4ULLZ1hMhSIqS5XbuUQxEBg==" hashValue="LfyYd1oFJckowuceg62j/VAXcmw7TtfAyugSq+/6AMjHjqfgM4mBC1vVWKfCgHFfov+Qzb78KFghIdnPiJGvYg==" algorithmName="SHA-512" password="CC35"/>
  <autoFilter ref="C88:K232"/>
  <mergeCells count="9">
    <mergeCell ref="E7:H7"/>
    <mergeCell ref="E9:H9"/>
    <mergeCell ref="E18:H18"/>
    <mergeCell ref="E27:H27"/>
    <mergeCell ref="E48:H48"/>
    <mergeCell ref="E50:H50"/>
    <mergeCell ref="E79:H79"/>
    <mergeCell ref="E81:H81"/>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100.832"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85</v>
      </c>
    </row>
    <row r="3" s="1" customFormat="1" ht="6.96" customHeight="1">
      <c r="B3" s="129"/>
      <c r="C3" s="130"/>
      <c r="D3" s="130"/>
      <c r="E3" s="130"/>
      <c r="F3" s="130"/>
      <c r="G3" s="130"/>
      <c r="H3" s="130"/>
      <c r="I3" s="130"/>
      <c r="J3" s="130"/>
      <c r="K3" s="130"/>
      <c r="L3" s="21"/>
      <c r="AT3" s="18" t="s">
        <v>82</v>
      </c>
    </row>
    <row r="4" s="1" customFormat="1" ht="24.96" customHeight="1">
      <c r="B4" s="21"/>
      <c r="D4" s="131" t="s">
        <v>86</v>
      </c>
      <c r="L4" s="21"/>
      <c r="M4" s="132" t="s">
        <v>10</v>
      </c>
      <c r="AT4" s="18" t="s">
        <v>4</v>
      </c>
    </row>
    <row r="5" s="1" customFormat="1" ht="6.96" customHeight="1">
      <c r="B5" s="21"/>
      <c r="L5" s="21"/>
    </row>
    <row r="6" s="1" customFormat="1" ht="12" customHeight="1">
      <c r="B6" s="21"/>
      <c r="D6" s="133" t="s">
        <v>16</v>
      </c>
      <c r="L6" s="21"/>
    </row>
    <row r="7" s="1" customFormat="1" ht="16.5" customHeight="1">
      <c r="B7" s="21"/>
      <c r="E7" s="134" t="str">
        <f>'Rekapitulace stavby'!K6</f>
        <v xml:space="preserve"> Stavební úpravy objektu na parc.č. 3304/11</v>
      </c>
      <c r="F7" s="133"/>
      <c r="G7" s="133"/>
      <c r="H7" s="133"/>
      <c r="L7" s="21"/>
    </row>
    <row r="8" s="2" customFormat="1" ht="12" customHeight="1">
      <c r="A8" s="39"/>
      <c r="B8" s="45"/>
      <c r="C8" s="39"/>
      <c r="D8" s="133" t="s">
        <v>87</v>
      </c>
      <c r="E8" s="39"/>
      <c r="F8" s="39"/>
      <c r="G8" s="39"/>
      <c r="H8" s="39"/>
      <c r="I8" s="39"/>
      <c r="J8" s="39"/>
      <c r="K8" s="39"/>
      <c r="L8" s="135"/>
      <c r="S8" s="39"/>
      <c r="T8" s="39"/>
      <c r="U8" s="39"/>
      <c r="V8" s="39"/>
      <c r="W8" s="39"/>
      <c r="X8" s="39"/>
      <c r="Y8" s="39"/>
      <c r="Z8" s="39"/>
      <c r="AA8" s="39"/>
      <c r="AB8" s="39"/>
      <c r="AC8" s="39"/>
      <c r="AD8" s="39"/>
      <c r="AE8" s="39"/>
    </row>
    <row r="9" s="2" customFormat="1" ht="16.5" customHeight="1">
      <c r="A9" s="39"/>
      <c r="B9" s="45"/>
      <c r="C9" s="39"/>
      <c r="D9" s="39"/>
      <c r="E9" s="136" t="s">
        <v>332</v>
      </c>
      <c r="F9" s="39"/>
      <c r="G9" s="39"/>
      <c r="H9" s="39"/>
      <c r="I9" s="39"/>
      <c r="J9" s="39"/>
      <c r="K9" s="39"/>
      <c r="L9" s="135"/>
      <c r="S9" s="39"/>
      <c r="T9" s="39"/>
      <c r="U9" s="39"/>
      <c r="V9" s="39"/>
      <c r="W9" s="39"/>
      <c r="X9" s="39"/>
      <c r="Y9" s="39"/>
      <c r="Z9" s="39"/>
      <c r="AA9" s="39"/>
      <c r="AB9" s="39"/>
      <c r="AC9" s="39"/>
      <c r="AD9" s="39"/>
      <c r="AE9" s="39"/>
    </row>
    <row r="10"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s="2" customFormat="1" ht="12" customHeight="1">
      <c r="A12" s="39"/>
      <c r="B12" s="45"/>
      <c r="C12" s="39"/>
      <c r="D12" s="133" t="s">
        <v>21</v>
      </c>
      <c r="E12" s="39"/>
      <c r="F12" s="137" t="s">
        <v>22</v>
      </c>
      <c r="G12" s="39"/>
      <c r="H12" s="39"/>
      <c r="I12" s="133" t="s">
        <v>23</v>
      </c>
      <c r="J12" s="138" t="str">
        <f>'Rekapitulace stavby'!AN8</f>
        <v>23. 6. 2020</v>
      </c>
      <c r="K12" s="39"/>
      <c r="L12" s="135"/>
      <c r="S12" s="39"/>
      <c r="T12" s="39"/>
      <c r="U12" s="39"/>
      <c r="V12" s="39"/>
      <c r="W12" s="39"/>
      <c r="X12" s="39"/>
      <c r="Y12" s="39"/>
      <c r="Z12" s="39"/>
      <c r="AA12" s="39"/>
      <c r="AB12" s="39"/>
      <c r="AC12" s="39"/>
      <c r="AD12" s="39"/>
      <c r="AE12" s="39"/>
    </row>
    <row r="13"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s="2" customFormat="1" ht="12" customHeight="1">
      <c r="A14" s="39"/>
      <c r="B14" s="45"/>
      <c r="C14" s="39"/>
      <c r="D14" s="133" t="s">
        <v>25</v>
      </c>
      <c r="E14" s="39"/>
      <c r="F14" s="39"/>
      <c r="G14" s="39"/>
      <c r="H14" s="39"/>
      <c r="I14" s="133" t="s">
        <v>26</v>
      </c>
      <c r="J14" s="137" t="s">
        <v>19</v>
      </c>
      <c r="K14" s="39"/>
      <c r="L14" s="135"/>
      <c r="S14" s="39"/>
      <c r="T14" s="39"/>
      <c r="U14" s="39"/>
      <c r="V14" s="39"/>
      <c r="W14" s="39"/>
      <c r="X14" s="39"/>
      <c r="Y14" s="39"/>
      <c r="Z14" s="39"/>
      <c r="AA14" s="39"/>
      <c r="AB14" s="39"/>
      <c r="AC14" s="39"/>
      <c r="AD14" s="39"/>
      <c r="AE14" s="39"/>
    </row>
    <row r="15" s="2" customFormat="1" ht="18" customHeight="1">
      <c r="A15" s="39"/>
      <c r="B15" s="45"/>
      <c r="C15" s="39"/>
      <c r="D15" s="39"/>
      <c r="E15" s="137" t="s">
        <v>27</v>
      </c>
      <c r="F15" s="39"/>
      <c r="G15" s="39"/>
      <c r="H15" s="39"/>
      <c r="I15" s="133" t="s">
        <v>28</v>
      </c>
      <c r="J15" s="137" t="s">
        <v>19</v>
      </c>
      <c r="K15" s="39"/>
      <c r="L15" s="135"/>
      <c r="S15" s="39"/>
      <c r="T15" s="39"/>
      <c r="U15" s="39"/>
      <c r="V15" s="39"/>
      <c r="W15" s="39"/>
      <c r="X15" s="39"/>
      <c r="Y15" s="39"/>
      <c r="Z15" s="39"/>
      <c r="AA15" s="39"/>
      <c r="AB15" s="39"/>
      <c r="AC15" s="39"/>
      <c r="AD15" s="39"/>
      <c r="AE15" s="39"/>
    </row>
    <row r="16"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s="2" customFormat="1" ht="12" customHeight="1">
      <c r="A17" s="39"/>
      <c r="B17" s="45"/>
      <c r="C17" s="39"/>
      <c r="D17" s="133" t="s">
        <v>29</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s="2" customFormat="1" ht="18" customHeight="1">
      <c r="A18" s="39"/>
      <c r="B18" s="45"/>
      <c r="C18" s="39"/>
      <c r="D18" s="39"/>
      <c r="E18" s="34" t="str">
        <f>'Rekapitulace stavby'!E14</f>
        <v>Vyplň údaj</v>
      </c>
      <c r="F18" s="137"/>
      <c r="G18" s="137"/>
      <c r="H18" s="137"/>
      <c r="I18" s="133" t="s">
        <v>28</v>
      </c>
      <c r="J18" s="34" t="str">
        <f>'Rekapitulace stavby'!AN14</f>
        <v>Vyplň údaj</v>
      </c>
      <c r="K18" s="39"/>
      <c r="L18" s="135"/>
      <c r="S18" s="39"/>
      <c r="T18" s="39"/>
      <c r="U18" s="39"/>
      <c r="V18" s="39"/>
      <c r="W18" s="39"/>
      <c r="X18" s="39"/>
      <c r="Y18" s="39"/>
      <c r="Z18" s="39"/>
      <c r="AA18" s="39"/>
      <c r="AB18" s="39"/>
      <c r="AC18" s="39"/>
      <c r="AD18" s="39"/>
      <c r="AE18" s="39"/>
    </row>
    <row r="19"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s="2" customFormat="1" ht="12" customHeight="1">
      <c r="A20" s="39"/>
      <c r="B20" s="45"/>
      <c r="C20" s="39"/>
      <c r="D20" s="133" t="s">
        <v>31</v>
      </c>
      <c r="E20" s="39"/>
      <c r="F20" s="39"/>
      <c r="G20" s="39"/>
      <c r="H20" s="39"/>
      <c r="I20" s="133" t="s">
        <v>26</v>
      </c>
      <c r="J20" s="137" t="s">
        <v>19</v>
      </c>
      <c r="K20" s="39"/>
      <c r="L20" s="135"/>
      <c r="S20" s="39"/>
      <c r="T20" s="39"/>
      <c r="U20" s="39"/>
      <c r="V20" s="39"/>
      <c r="W20" s="39"/>
      <c r="X20" s="39"/>
      <c r="Y20" s="39"/>
      <c r="Z20" s="39"/>
      <c r="AA20" s="39"/>
      <c r="AB20" s="39"/>
      <c r="AC20" s="39"/>
      <c r="AD20" s="39"/>
      <c r="AE20" s="39"/>
    </row>
    <row r="21" s="2" customFormat="1" ht="18" customHeight="1">
      <c r="A21" s="39"/>
      <c r="B21" s="45"/>
      <c r="C21" s="39"/>
      <c r="D21" s="39"/>
      <c r="E21" s="137" t="s">
        <v>32</v>
      </c>
      <c r="F21" s="39"/>
      <c r="G21" s="39"/>
      <c r="H21" s="39"/>
      <c r="I21" s="133" t="s">
        <v>28</v>
      </c>
      <c r="J21" s="137" t="s">
        <v>19</v>
      </c>
      <c r="K21" s="39"/>
      <c r="L21" s="135"/>
      <c r="S21" s="39"/>
      <c r="T21" s="39"/>
      <c r="U21" s="39"/>
      <c r="V21" s="39"/>
      <c r="W21" s="39"/>
      <c r="X21" s="39"/>
      <c r="Y21" s="39"/>
      <c r="Z21" s="39"/>
      <c r="AA21" s="39"/>
      <c r="AB21" s="39"/>
      <c r="AC21" s="39"/>
      <c r="AD21" s="39"/>
      <c r="AE21" s="39"/>
    </row>
    <row r="22"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s="2" customFormat="1" ht="12" customHeight="1">
      <c r="A23" s="39"/>
      <c r="B23" s="45"/>
      <c r="C23" s="39"/>
      <c r="D23" s="133" t="s">
        <v>34</v>
      </c>
      <c r="E23" s="39"/>
      <c r="F23" s="39"/>
      <c r="G23" s="39"/>
      <c r="H23" s="39"/>
      <c r="I23" s="133" t="s">
        <v>26</v>
      </c>
      <c r="J23" s="137" t="s">
        <v>19</v>
      </c>
      <c r="K23" s="39"/>
      <c r="L23" s="135"/>
      <c r="S23" s="39"/>
      <c r="T23" s="39"/>
      <c r="U23" s="39"/>
      <c r="V23" s="39"/>
      <c r="W23" s="39"/>
      <c r="X23" s="39"/>
      <c r="Y23" s="39"/>
      <c r="Z23" s="39"/>
      <c r="AA23" s="39"/>
      <c r="AB23" s="39"/>
      <c r="AC23" s="39"/>
      <c r="AD23" s="39"/>
      <c r="AE23" s="39"/>
    </row>
    <row r="24" s="2" customFormat="1" ht="18" customHeight="1">
      <c r="A24" s="39"/>
      <c r="B24" s="45"/>
      <c r="C24" s="39"/>
      <c r="D24" s="39"/>
      <c r="E24" s="137" t="s">
        <v>35</v>
      </c>
      <c r="F24" s="39"/>
      <c r="G24" s="39"/>
      <c r="H24" s="39"/>
      <c r="I24" s="133" t="s">
        <v>28</v>
      </c>
      <c r="J24" s="137" t="s">
        <v>19</v>
      </c>
      <c r="K24" s="39"/>
      <c r="L24" s="135"/>
      <c r="S24" s="39"/>
      <c r="T24" s="39"/>
      <c r="U24" s="39"/>
      <c r="V24" s="39"/>
      <c r="W24" s="39"/>
      <c r="X24" s="39"/>
      <c r="Y24" s="39"/>
      <c r="Z24" s="39"/>
      <c r="AA24" s="39"/>
      <c r="AB24" s="39"/>
      <c r="AC24" s="39"/>
      <c r="AD24" s="39"/>
      <c r="AE24" s="39"/>
    </row>
    <row r="25"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s="2" customFormat="1" ht="12" customHeight="1">
      <c r="A26" s="39"/>
      <c r="B26" s="45"/>
      <c r="C26" s="39"/>
      <c r="D26" s="133" t="s">
        <v>36</v>
      </c>
      <c r="E26" s="39"/>
      <c r="F26" s="39"/>
      <c r="G26" s="39"/>
      <c r="H26" s="39"/>
      <c r="I26" s="39"/>
      <c r="J26" s="39"/>
      <c r="K26" s="39"/>
      <c r="L26" s="135"/>
      <c r="S26" s="39"/>
      <c r="T26" s="39"/>
      <c r="U26" s="39"/>
      <c r="V26" s="39"/>
      <c r="W26" s="39"/>
      <c r="X26" s="39"/>
      <c r="Y26" s="39"/>
      <c r="Z26" s="39"/>
      <c r="AA26" s="39"/>
      <c r="AB26" s="39"/>
      <c r="AC26" s="39"/>
      <c r="AD26" s="39"/>
      <c r="AE26" s="39"/>
    </row>
    <row r="27" s="8" customFormat="1" ht="16.5" customHeight="1">
      <c r="A27" s="139"/>
      <c r="B27" s="140"/>
      <c r="C27" s="139"/>
      <c r="D27" s="139"/>
      <c r="E27" s="141" t="s">
        <v>19</v>
      </c>
      <c r="F27" s="141"/>
      <c r="G27" s="141"/>
      <c r="H27" s="141"/>
      <c r="I27" s="139"/>
      <c r="J27" s="139"/>
      <c r="K27" s="139"/>
      <c r="L27" s="142"/>
      <c r="S27" s="139"/>
      <c r="T27" s="139"/>
      <c r="U27" s="139"/>
      <c r="V27" s="139"/>
      <c r="W27" s="139"/>
      <c r="X27" s="139"/>
      <c r="Y27" s="139"/>
      <c r="Z27" s="139"/>
      <c r="AA27" s="139"/>
      <c r="AB27" s="139"/>
      <c r="AC27" s="139"/>
      <c r="AD27" s="139"/>
      <c r="AE27" s="139"/>
    </row>
    <row r="28"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s="2" customFormat="1" ht="25.44" customHeight="1">
      <c r="A30" s="39"/>
      <c r="B30" s="45"/>
      <c r="C30" s="39"/>
      <c r="D30" s="144" t="s">
        <v>38</v>
      </c>
      <c r="E30" s="39"/>
      <c r="F30" s="39"/>
      <c r="G30" s="39"/>
      <c r="H30" s="39"/>
      <c r="I30" s="39"/>
      <c r="J30" s="145">
        <f>ROUND(J93, 2)</f>
        <v>0</v>
      </c>
      <c r="K30" s="39"/>
      <c r="L30" s="135"/>
      <c r="S30" s="39"/>
      <c r="T30" s="39"/>
      <c r="U30" s="39"/>
      <c r="V30" s="39"/>
      <c r="W30" s="39"/>
      <c r="X30" s="39"/>
      <c r="Y30" s="39"/>
      <c r="Z30" s="39"/>
      <c r="AA30" s="39"/>
      <c r="AB30" s="39"/>
      <c r="AC30" s="39"/>
      <c r="AD30" s="39"/>
      <c r="AE30" s="39"/>
    </row>
    <row r="3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s="2" customFormat="1" ht="14.4" customHeight="1">
      <c r="A32" s="39"/>
      <c r="B32" s="45"/>
      <c r="C32" s="39"/>
      <c r="D32" s="39"/>
      <c r="E32" s="39"/>
      <c r="F32" s="146" t="s">
        <v>40</v>
      </c>
      <c r="G32" s="39"/>
      <c r="H32" s="39"/>
      <c r="I32" s="146" t="s">
        <v>39</v>
      </c>
      <c r="J32" s="146" t="s">
        <v>41</v>
      </c>
      <c r="K32" s="39"/>
      <c r="L32" s="135"/>
      <c r="S32" s="39"/>
      <c r="T32" s="39"/>
      <c r="U32" s="39"/>
      <c r="V32" s="39"/>
      <c r="W32" s="39"/>
      <c r="X32" s="39"/>
      <c r="Y32" s="39"/>
      <c r="Z32" s="39"/>
      <c r="AA32" s="39"/>
      <c r="AB32" s="39"/>
      <c r="AC32" s="39"/>
      <c r="AD32" s="39"/>
      <c r="AE32" s="39"/>
    </row>
    <row r="33" s="2" customFormat="1" ht="14.4" customHeight="1">
      <c r="A33" s="39"/>
      <c r="B33" s="45"/>
      <c r="C33" s="39"/>
      <c r="D33" s="147" t="s">
        <v>42</v>
      </c>
      <c r="E33" s="133" t="s">
        <v>43</v>
      </c>
      <c r="F33" s="148">
        <f>ROUND((SUM(BE93:BE337)),  2)</f>
        <v>0</v>
      </c>
      <c r="G33" s="39"/>
      <c r="H33" s="39"/>
      <c r="I33" s="149">
        <v>0.20999999999999999</v>
      </c>
      <c r="J33" s="148">
        <f>ROUND(((SUM(BE93:BE337))*I33),  2)</f>
        <v>0</v>
      </c>
      <c r="K33" s="39"/>
      <c r="L33" s="135"/>
      <c r="S33" s="39"/>
      <c r="T33" s="39"/>
      <c r="U33" s="39"/>
      <c r="V33" s="39"/>
      <c r="W33" s="39"/>
      <c r="X33" s="39"/>
      <c r="Y33" s="39"/>
      <c r="Z33" s="39"/>
      <c r="AA33" s="39"/>
      <c r="AB33" s="39"/>
      <c r="AC33" s="39"/>
      <c r="AD33" s="39"/>
      <c r="AE33" s="39"/>
    </row>
    <row r="34" s="2" customFormat="1" ht="14.4" customHeight="1">
      <c r="A34" s="39"/>
      <c r="B34" s="45"/>
      <c r="C34" s="39"/>
      <c r="D34" s="39"/>
      <c r="E34" s="133" t="s">
        <v>44</v>
      </c>
      <c r="F34" s="148">
        <f>ROUND((SUM(BF93:BF337)),  2)</f>
        <v>0</v>
      </c>
      <c r="G34" s="39"/>
      <c r="H34" s="39"/>
      <c r="I34" s="149">
        <v>0.14999999999999999</v>
      </c>
      <c r="J34" s="148">
        <f>ROUND(((SUM(BF93:BF337))*I34),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45</v>
      </c>
      <c r="F35" s="148">
        <f>ROUND((SUM(BG93:BG337)),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46</v>
      </c>
      <c r="F36" s="148">
        <f>ROUND((SUM(BH93:BH337)),  2)</f>
        <v>0</v>
      </c>
      <c r="G36" s="39"/>
      <c r="H36" s="39"/>
      <c r="I36" s="149">
        <v>0.14999999999999999</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47</v>
      </c>
      <c r="F37" s="148">
        <f>ROUND((SUM(BI93:BI337)),  2)</f>
        <v>0</v>
      </c>
      <c r="G37" s="39"/>
      <c r="H37" s="39"/>
      <c r="I37" s="149">
        <v>0</v>
      </c>
      <c r="J37" s="148">
        <f>0</f>
        <v>0</v>
      </c>
      <c r="K37" s="39"/>
      <c r="L37" s="135"/>
      <c r="S37" s="39"/>
      <c r="T37" s="39"/>
      <c r="U37" s="39"/>
      <c r="V37" s="39"/>
      <c r="W37" s="39"/>
      <c r="X37" s="39"/>
      <c r="Y37" s="39"/>
      <c r="Z37" s="39"/>
      <c r="AA37" s="39"/>
      <c r="AB37" s="39"/>
      <c r="AC37" s="39"/>
      <c r="AD37" s="39"/>
      <c r="AE37" s="39"/>
    </row>
    <row r="38"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s="2" customFormat="1" ht="25.44" customHeight="1">
      <c r="A39" s="39"/>
      <c r="B39" s="45"/>
      <c r="C39" s="150"/>
      <c r="D39" s="151" t="s">
        <v>48</v>
      </c>
      <c r="E39" s="152"/>
      <c r="F39" s="152"/>
      <c r="G39" s="153" t="s">
        <v>49</v>
      </c>
      <c r="H39" s="154" t="s">
        <v>50</v>
      </c>
      <c r="I39" s="152"/>
      <c r="J39" s="155">
        <f>SUM(J30:J37)</f>
        <v>0</v>
      </c>
      <c r="K39" s="156"/>
      <c r="L39" s="135"/>
      <c r="S39" s="39"/>
      <c r="T39" s="39"/>
      <c r="U39" s="39"/>
      <c r="V39" s="39"/>
      <c r="W39" s="39"/>
      <c r="X39" s="39"/>
      <c r="Y39" s="39"/>
      <c r="Z39" s="39"/>
      <c r="AA39" s="39"/>
      <c r="AB39" s="39"/>
      <c r="AC39" s="39"/>
      <c r="AD39" s="39"/>
      <c r="AE39" s="39"/>
    </row>
    <row r="40"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89</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16.5" customHeight="1">
      <c r="A48" s="39"/>
      <c r="B48" s="40"/>
      <c r="C48" s="41"/>
      <c r="D48" s="41"/>
      <c r="E48" s="161" t="str">
        <f>E7</f>
        <v xml:space="preserve"> Stavební úpravy objektu na parc.č. 3304/11</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87</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c - Zdravotechnika</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Ostrava</v>
      </c>
      <c r="G52" s="41"/>
      <c r="H52" s="41"/>
      <c r="I52" s="33" t="s">
        <v>23</v>
      </c>
      <c r="J52" s="73" t="str">
        <f>IF(J12="","",J12)</f>
        <v>23. 6. 2020</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54.45" customHeight="1">
      <c r="A54" s="39"/>
      <c r="B54" s="40"/>
      <c r="C54" s="33" t="s">
        <v>25</v>
      </c>
      <c r="D54" s="41"/>
      <c r="E54" s="41"/>
      <c r="F54" s="28" t="str">
        <f>E15</f>
        <v xml:space="preserve"> Dopravní podnik Ostrava a.s.,Poděbradova 494/2, </v>
      </c>
      <c r="G54" s="41"/>
      <c r="H54" s="41"/>
      <c r="I54" s="33" t="s">
        <v>31</v>
      </c>
      <c r="J54" s="37" t="str">
        <f>E21</f>
        <v>Ing. Jiří Kolář_TZB PROJEKT, Anenská 121, Bohumín</v>
      </c>
      <c r="K54" s="41"/>
      <c r="L54" s="135"/>
      <c r="S54" s="39"/>
      <c r="T54" s="39"/>
      <c r="U54" s="39"/>
      <c r="V54" s="39"/>
      <c r="W54" s="39"/>
      <c r="X54" s="39"/>
      <c r="Y54" s="39"/>
      <c r="Z54" s="39"/>
      <c r="AA54" s="39"/>
      <c r="AB54" s="39"/>
      <c r="AC54" s="39"/>
      <c r="AD54" s="39"/>
      <c r="AE54" s="39"/>
    </row>
    <row r="55" s="2" customFormat="1" ht="15.15" customHeight="1">
      <c r="A55" s="39"/>
      <c r="B55" s="40"/>
      <c r="C55" s="33" t="s">
        <v>29</v>
      </c>
      <c r="D55" s="41"/>
      <c r="E55" s="41"/>
      <c r="F55" s="28" t="str">
        <f>IF(E18="","",E18)</f>
        <v>Vyplň údaj</v>
      </c>
      <c r="G55" s="41"/>
      <c r="H55" s="41"/>
      <c r="I55" s="33" t="s">
        <v>34</v>
      </c>
      <c r="J55" s="37" t="str">
        <f>E24</f>
        <v>Beránek</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90</v>
      </c>
      <c r="D57" s="163"/>
      <c r="E57" s="163"/>
      <c r="F57" s="163"/>
      <c r="G57" s="163"/>
      <c r="H57" s="163"/>
      <c r="I57" s="163"/>
      <c r="J57" s="164" t="s">
        <v>91</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70</v>
      </c>
      <c r="D59" s="41"/>
      <c r="E59" s="41"/>
      <c r="F59" s="41"/>
      <c r="G59" s="41"/>
      <c r="H59" s="41"/>
      <c r="I59" s="41"/>
      <c r="J59" s="103">
        <f>J93</f>
        <v>0</v>
      </c>
      <c r="K59" s="41"/>
      <c r="L59" s="135"/>
      <c r="S59" s="39"/>
      <c r="T59" s="39"/>
      <c r="U59" s="39"/>
      <c r="V59" s="39"/>
      <c r="W59" s="39"/>
      <c r="X59" s="39"/>
      <c r="Y59" s="39"/>
      <c r="Z59" s="39"/>
      <c r="AA59" s="39"/>
      <c r="AB59" s="39"/>
      <c r="AC59" s="39"/>
      <c r="AD59" s="39"/>
      <c r="AE59" s="39"/>
      <c r="AU59" s="18" t="s">
        <v>92</v>
      </c>
    </row>
    <row r="60" s="9" customFormat="1" ht="24.96" customHeight="1">
      <c r="A60" s="9"/>
      <c r="B60" s="166"/>
      <c r="C60" s="167"/>
      <c r="D60" s="168" t="s">
        <v>93</v>
      </c>
      <c r="E60" s="169"/>
      <c r="F60" s="169"/>
      <c r="G60" s="169"/>
      <c r="H60" s="169"/>
      <c r="I60" s="169"/>
      <c r="J60" s="170">
        <f>J94</f>
        <v>0</v>
      </c>
      <c r="K60" s="167"/>
      <c r="L60" s="171"/>
      <c r="S60" s="9"/>
      <c r="T60" s="9"/>
      <c r="U60" s="9"/>
      <c r="V60" s="9"/>
      <c r="W60" s="9"/>
      <c r="X60" s="9"/>
      <c r="Y60" s="9"/>
      <c r="Z60" s="9"/>
      <c r="AA60" s="9"/>
      <c r="AB60" s="9"/>
      <c r="AC60" s="9"/>
      <c r="AD60" s="9"/>
      <c r="AE60" s="9"/>
    </row>
    <row r="61" s="10" customFormat="1" ht="19.92" customHeight="1">
      <c r="A61" s="10"/>
      <c r="B61" s="172"/>
      <c r="C61" s="173"/>
      <c r="D61" s="174" t="s">
        <v>94</v>
      </c>
      <c r="E61" s="175"/>
      <c r="F61" s="175"/>
      <c r="G61" s="175"/>
      <c r="H61" s="175"/>
      <c r="I61" s="175"/>
      <c r="J61" s="176">
        <f>J95</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95</v>
      </c>
      <c r="E62" s="175"/>
      <c r="F62" s="175"/>
      <c r="G62" s="175"/>
      <c r="H62" s="175"/>
      <c r="I62" s="175"/>
      <c r="J62" s="176">
        <f>J105</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96</v>
      </c>
      <c r="E63" s="175"/>
      <c r="F63" s="175"/>
      <c r="G63" s="175"/>
      <c r="H63" s="175"/>
      <c r="I63" s="175"/>
      <c r="J63" s="176">
        <f>J122</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97</v>
      </c>
      <c r="E64" s="175"/>
      <c r="F64" s="175"/>
      <c r="G64" s="175"/>
      <c r="H64" s="175"/>
      <c r="I64" s="175"/>
      <c r="J64" s="176">
        <f>J132</f>
        <v>0</v>
      </c>
      <c r="K64" s="173"/>
      <c r="L64" s="177"/>
      <c r="S64" s="10"/>
      <c r="T64" s="10"/>
      <c r="U64" s="10"/>
      <c r="V64" s="10"/>
      <c r="W64" s="10"/>
      <c r="X64" s="10"/>
      <c r="Y64" s="10"/>
      <c r="Z64" s="10"/>
      <c r="AA64" s="10"/>
      <c r="AB64" s="10"/>
      <c r="AC64" s="10"/>
      <c r="AD64" s="10"/>
      <c r="AE64" s="10"/>
    </row>
    <row r="65" s="9" customFormat="1" ht="24.96" customHeight="1">
      <c r="A65" s="9"/>
      <c r="B65" s="166"/>
      <c r="C65" s="167"/>
      <c r="D65" s="168" t="s">
        <v>98</v>
      </c>
      <c r="E65" s="169"/>
      <c r="F65" s="169"/>
      <c r="G65" s="169"/>
      <c r="H65" s="169"/>
      <c r="I65" s="169"/>
      <c r="J65" s="170">
        <f>J135</f>
        <v>0</v>
      </c>
      <c r="K65" s="167"/>
      <c r="L65" s="171"/>
      <c r="S65" s="9"/>
      <c r="T65" s="9"/>
      <c r="U65" s="9"/>
      <c r="V65" s="9"/>
      <c r="W65" s="9"/>
      <c r="X65" s="9"/>
      <c r="Y65" s="9"/>
      <c r="Z65" s="9"/>
      <c r="AA65" s="9"/>
      <c r="AB65" s="9"/>
      <c r="AC65" s="9"/>
      <c r="AD65" s="9"/>
      <c r="AE65" s="9"/>
    </row>
    <row r="66" s="10" customFormat="1" ht="19.92" customHeight="1">
      <c r="A66" s="10"/>
      <c r="B66" s="172"/>
      <c r="C66" s="173"/>
      <c r="D66" s="174" t="s">
        <v>333</v>
      </c>
      <c r="E66" s="175"/>
      <c r="F66" s="175"/>
      <c r="G66" s="175"/>
      <c r="H66" s="175"/>
      <c r="I66" s="175"/>
      <c r="J66" s="176">
        <f>J136</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99</v>
      </c>
      <c r="E67" s="175"/>
      <c r="F67" s="175"/>
      <c r="G67" s="175"/>
      <c r="H67" s="175"/>
      <c r="I67" s="175"/>
      <c r="J67" s="176">
        <f>J180</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334</v>
      </c>
      <c r="E68" s="175"/>
      <c r="F68" s="175"/>
      <c r="G68" s="175"/>
      <c r="H68" s="175"/>
      <c r="I68" s="175"/>
      <c r="J68" s="176">
        <f>J263</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335</v>
      </c>
      <c r="E69" s="175"/>
      <c r="F69" s="175"/>
      <c r="G69" s="175"/>
      <c r="H69" s="175"/>
      <c r="I69" s="175"/>
      <c r="J69" s="176">
        <f>J289</f>
        <v>0</v>
      </c>
      <c r="K69" s="173"/>
      <c r="L69" s="177"/>
      <c r="S69" s="10"/>
      <c r="T69" s="10"/>
      <c r="U69" s="10"/>
      <c r="V69" s="10"/>
      <c r="W69" s="10"/>
      <c r="X69" s="10"/>
      <c r="Y69" s="10"/>
      <c r="Z69" s="10"/>
      <c r="AA69" s="10"/>
      <c r="AB69" s="10"/>
      <c r="AC69" s="10"/>
      <c r="AD69" s="10"/>
      <c r="AE69" s="10"/>
    </row>
    <row r="70" s="10" customFormat="1" ht="19.92" customHeight="1">
      <c r="A70" s="10"/>
      <c r="B70" s="172"/>
      <c r="C70" s="173"/>
      <c r="D70" s="174" t="s">
        <v>336</v>
      </c>
      <c r="E70" s="175"/>
      <c r="F70" s="175"/>
      <c r="G70" s="175"/>
      <c r="H70" s="175"/>
      <c r="I70" s="175"/>
      <c r="J70" s="176">
        <f>J294</f>
        <v>0</v>
      </c>
      <c r="K70" s="173"/>
      <c r="L70" s="177"/>
      <c r="S70" s="10"/>
      <c r="T70" s="10"/>
      <c r="U70" s="10"/>
      <c r="V70" s="10"/>
      <c r="W70" s="10"/>
      <c r="X70" s="10"/>
      <c r="Y70" s="10"/>
      <c r="Z70" s="10"/>
      <c r="AA70" s="10"/>
      <c r="AB70" s="10"/>
      <c r="AC70" s="10"/>
      <c r="AD70" s="10"/>
      <c r="AE70" s="10"/>
    </row>
    <row r="71" s="10" customFormat="1" ht="19.92" customHeight="1">
      <c r="A71" s="10"/>
      <c r="B71" s="172"/>
      <c r="C71" s="173"/>
      <c r="D71" s="174" t="s">
        <v>337</v>
      </c>
      <c r="E71" s="175"/>
      <c r="F71" s="175"/>
      <c r="G71" s="175"/>
      <c r="H71" s="175"/>
      <c r="I71" s="175"/>
      <c r="J71" s="176">
        <f>J308</f>
        <v>0</v>
      </c>
      <c r="K71" s="173"/>
      <c r="L71" s="177"/>
      <c r="S71" s="10"/>
      <c r="T71" s="10"/>
      <c r="U71" s="10"/>
      <c r="V71" s="10"/>
      <c r="W71" s="10"/>
      <c r="X71" s="10"/>
      <c r="Y71" s="10"/>
      <c r="Z71" s="10"/>
      <c r="AA71" s="10"/>
      <c r="AB71" s="10"/>
      <c r="AC71" s="10"/>
      <c r="AD71" s="10"/>
      <c r="AE71" s="10"/>
    </row>
    <row r="72" s="10" customFormat="1" ht="19.92" customHeight="1">
      <c r="A72" s="10"/>
      <c r="B72" s="172"/>
      <c r="C72" s="173"/>
      <c r="D72" s="174" t="s">
        <v>101</v>
      </c>
      <c r="E72" s="175"/>
      <c r="F72" s="175"/>
      <c r="G72" s="175"/>
      <c r="H72" s="175"/>
      <c r="I72" s="175"/>
      <c r="J72" s="176">
        <f>J321</f>
        <v>0</v>
      </c>
      <c r="K72" s="173"/>
      <c r="L72" s="177"/>
      <c r="S72" s="10"/>
      <c r="T72" s="10"/>
      <c r="U72" s="10"/>
      <c r="V72" s="10"/>
      <c r="W72" s="10"/>
      <c r="X72" s="10"/>
      <c r="Y72" s="10"/>
      <c r="Z72" s="10"/>
      <c r="AA72" s="10"/>
      <c r="AB72" s="10"/>
      <c r="AC72" s="10"/>
      <c r="AD72" s="10"/>
      <c r="AE72" s="10"/>
    </row>
    <row r="73" s="9" customFormat="1" ht="24.96" customHeight="1">
      <c r="A73" s="9"/>
      <c r="B73" s="166"/>
      <c r="C73" s="167"/>
      <c r="D73" s="168" t="s">
        <v>102</v>
      </c>
      <c r="E73" s="169"/>
      <c r="F73" s="169"/>
      <c r="G73" s="169"/>
      <c r="H73" s="169"/>
      <c r="I73" s="169"/>
      <c r="J73" s="170">
        <f>J333</f>
        <v>0</v>
      </c>
      <c r="K73" s="167"/>
      <c r="L73" s="171"/>
      <c r="S73" s="9"/>
      <c r="T73" s="9"/>
      <c r="U73" s="9"/>
      <c r="V73" s="9"/>
      <c r="W73" s="9"/>
      <c r="X73" s="9"/>
      <c r="Y73" s="9"/>
      <c r="Z73" s="9"/>
      <c r="AA73" s="9"/>
      <c r="AB73" s="9"/>
      <c r="AC73" s="9"/>
      <c r="AD73" s="9"/>
      <c r="AE73" s="9"/>
    </row>
    <row r="74" s="2" customFormat="1" ht="21.84" customHeight="1">
      <c r="A74" s="39"/>
      <c r="B74" s="40"/>
      <c r="C74" s="41"/>
      <c r="D74" s="41"/>
      <c r="E74" s="41"/>
      <c r="F74" s="41"/>
      <c r="G74" s="41"/>
      <c r="H74" s="41"/>
      <c r="I74" s="41"/>
      <c r="J74" s="41"/>
      <c r="K74" s="41"/>
      <c r="L74" s="135"/>
      <c r="S74" s="39"/>
      <c r="T74" s="39"/>
      <c r="U74" s="39"/>
      <c r="V74" s="39"/>
      <c r="W74" s="39"/>
      <c r="X74" s="39"/>
      <c r="Y74" s="39"/>
      <c r="Z74" s="39"/>
      <c r="AA74" s="39"/>
      <c r="AB74" s="39"/>
      <c r="AC74" s="39"/>
      <c r="AD74" s="39"/>
      <c r="AE74" s="39"/>
    </row>
    <row r="75" s="2" customFormat="1" ht="6.96" customHeight="1">
      <c r="A75" s="39"/>
      <c r="B75" s="60"/>
      <c r="C75" s="61"/>
      <c r="D75" s="61"/>
      <c r="E75" s="61"/>
      <c r="F75" s="61"/>
      <c r="G75" s="61"/>
      <c r="H75" s="61"/>
      <c r="I75" s="61"/>
      <c r="J75" s="61"/>
      <c r="K75" s="61"/>
      <c r="L75" s="135"/>
      <c r="S75" s="39"/>
      <c r="T75" s="39"/>
      <c r="U75" s="39"/>
      <c r="V75" s="39"/>
      <c r="W75" s="39"/>
      <c r="X75" s="39"/>
      <c r="Y75" s="39"/>
      <c r="Z75" s="39"/>
      <c r="AA75" s="39"/>
      <c r="AB75" s="39"/>
      <c r="AC75" s="39"/>
      <c r="AD75" s="39"/>
      <c r="AE75" s="39"/>
    </row>
    <row r="79" s="2" customFormat="1" ht="6.96" customHeight="1">
      <c r="A79" s="39"/>
      <c r="B79" s="62"/>
      <c r="C79" s="63"/>
      <c r="D79" s="63"/>
      <c r="E79" s="63"/>
      <c r="F79" s="63"/>
      <c r="G79" s="63"/>
      <c r="H79" s="63"/>
      <c r="I79" s="63"/>
      <c r="J79" s="63"/>
      <c r="K79" s="63"/>
      <c r="L79" s="135"/>
      <c r="S79" s="39"/>
      <c r="T79" s="39"/>
      <c r="U79" s="39"/>
      <c r="V79" s="39"/>
      <c r="W79" s="39"/>
      <c r="X79" s="39"/>
      <c r="Y79" s="39"/>
      <c r="Z79" s="39"/>
      <c r="AA79" s="39"/>
      <c r="AB79" s="39"/>
      <c r="AC79" s="39"/>
      <c r="AD79" s="39"/>
      <c r="AE79" s="39"/>
    </row>
    <row r="80" s="2" customFormat="1" ht="24.96" customHeight="1">
      <c r="A80" s="39"/>
      <c r="B80" s="40"/>
      <c r="C80" s="24" t="s">
        <v>103</v>
      </c>
      <c r="D80" s="41"/>
      <c r="E80" s="41"/>
      <c r="F80" s="41"/>
      <c r="G80" s="41"/>
      <c r="H80" s="41"/>
      <c r="I80" s="41"/>
      <c r="J80" s="41"/>
      <c r="K80" s="41"/>
      <c r="L80" s="135"/>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41"/>
      <c r="J81" s="41"/>
      <c r="K81" s="41"/>
      <c r="L81" s="135"/>
      <c r="S81" s="39"/>
      <c r="T81" s="39"/>
      <c r="U81" s="39"/>
      <c r="V81" s="39"/>
      <c r="W81" s="39"/>
      <c r="X81" s="39"/>
      <c r="Y81" s="39"/>
      <c r="Z81" s="39"/>
      <c r="AA81" s="39"/>
      <c r="AB81" s="39"/>
      <c r="AC81" s="39"/>
      <c r="AD81" s="39"/>
      <c r="AE81" s="39"/>
    </row>
    <row r="82" s="2" customFormat="1" ht="12" customHeight="1">
      <c r="A82" s="39"/>
      <c r="B82" s="40"/>
      <c r="C82" s="33" t="s">
        <v>16</v>
      </c>
      <c r="D82" s="41"/>
      <c r="E82" s="41"/>
      <c r="F82" s="41"/>
      <c r="G82" s="41"/>
      <c r="H82" s="41"/>
      <c r="I82" s="41"/>
      <c r="J82" s="41"/>
      <c r="K82" s="41"/>
      <c r="L82" s="135"/>
      <c r="S82" s="39"/>
      <c r="T82" s="39"/>
      <c r="U82" s="39"/>
      <c r="V82" s="39"/>
      <c r="W82" s="39"/>
      <c r="X82" s="39"/>
      <c r="Y82" s="39"/>
      <c r="Z82" s="39"/>
      <c r="AA82" s="39"/>
      <c r="AB82" s="39"/>
      <c r="AC82" s="39"/>
      <c r="AD82" s="39"/>
      <c r="AE82" s="39"/>
    </row>
    <row r="83" s="2" customFormat="1" ht="16.5" customHeight="1">
      <c r="A83" s="39"/>
      <c r="B83" s="40"/>
      <c r="C83" s="41"/>
      <c r="D83" s="41"/>
      <c r="E83" s="161" t="str">
        <f>E7</f>
        <v xml:space="preserve"> Stavební úpravy objektu na parc.č. 3304/11</v>
      </c>
      <c r="F83" s="33"/>
      <c r="G83" s="33"/>
      <c r="H83" s="33"/>
      <c r="I83" s="41"/>
      <c r="J83" s="41"/>
      <c r="K83" s="41"/>
      <c r="L83" s="135"/>
      <c r="S83" s="39"/>
      <c r="T83" s="39"/>
      <c r="U83" s="39"/>
      <c r="V83" s="39"/>
      <c r="W83" s="39"/>
      <c r="X83" s="39"/>
      <c r="Y83" s="39"/>
      <c r="Z83" s="39"/>
      <c r="AA83" s="39"/>
      <c r="AB83" s="39"/>
      <c r="AC83" s="39"/>
      <c r="AD83" s="39"/>
      <c r="AE83" s="39"/>
    </row>
    <row r="84" s="2" customFormat="1" ht="12" customHeight="1">
      <c r="A84" s="39"/>
      <c r="B84" s="40"/>
      <c r="C84" s="33" t="s">
        <v>87</v>
      </c>
      <c r="D84" s="41"/>
      <c r="E84" s="41"/>
      <c r="F84" s="41"/>
      <c r="G84" s="41"/>
      <c r="H84" s="41"/>
      <c r="I84" s="41"/>
      <c r="J84" s="41"/>
      <c r="K84" s="41"/>
      <c r="L84" s="135"/>
      <c r="S84" s="39"/>
      <c r="T84" s="39"/>
      <c r="U84" s="39"/>
      <c r="V84" s="39"/>
      <c r="W84" s="39"/>
      <c r="X84" s="39"/>
      <c r="Y84" s="39"/>
      <c r="Z84" s="39"/>
      <c r="AA84" s="39"/>
      <c r="AB84" s="39"/>
      <c r="AC84" s="39"/>
      <c r="AD84" s="39"/>
      <c r="AE84" s="39"/>
    </row>
    <row r="85" s="2" customFormat="1" ht="16.5" customHeight="1">
      <c r="A85" s="39"/>
      <c r="B85" s="40"/>
      <c r="C85" s="41"/>
      <c r="D85" s="41"/>
      <c r="E85" s="70" t="str">
        <f>E9</f>
        <v>c - Zdravotechnika</v>
      </c>
      <c r="F85" s="41"/>
      <c r="G85" s="41"/>
      <c r="H85" s="41"/>
      <c r="I85" s="41"/>
      <c r="J85" s="41"/>
      <c r="K85" s="41"/>
      <c r="L85" s="135"/>
      <c r="S85" s="39"/>
      <c r="T85" s="39"/>
      <c r="U85" s="39"/>
      <c r="V85" s="39"/>
      <c r="W85" s="39"/>
      <c r="X85" s="39"/>
      <c r="Y85" s="39"/>
      <c r="Z85" s="39"/>
      <c r="AA85" s="39"/>
      <c r="AB85" s="39"/>
      <c r="AC85" s="39"/>
      <c r="AD85" s="39"/>
      <c r="AE85" s="39"/>
    </row>
    <row r="86" s="2" customFormat="1" ht="6.96" customHeight="1">
      <c r="A86" s="39"/>
      <c r="B86" s="40"/>
      <c r="C86" s="41"/>
      <c r="D86" s="41"/>
      <c r="E86" s="41"/>
      <c r="F86" s="41"/>
      <c r="G86" s="41"/>
      <c r="H86" s="41"/>
      <c r="I86" s="41"/>
      <c r="J86" s="41"/>
      <c r="K86" s="41"/>
      <c r="L86" s="135"/>
      <c r="S86" s="39"/>
      <c r="T86" s="39"/>
      <c r="U86" s="39"/>
      <c r="V86" s="39"/>
      <c r="W86" s="39"/>
      <c r="X86" s="39"/>
      <c r="Y86" s="39"/>
      <c r="Z86" s="39"/>
      <c r="AA86" s="39"/>
      <c r="AB86" s="39"/>
      <c r="AC86" s="39"/>
      <c r="AD86" s="39"/>
      <c r="AE86" s="39"/>
    </row>
    <row r="87" s="2" customFormat="1" ht="12" customHeight="1">
      <c r="A87" s="39"/>
      <c r="B87" s="40"/>
      <c r="C87" s="33" t="s">
        <v>21</v>
      </c>
      <c r="D87" s="41"/>
      <c r="E87" s="41"/>
      <c r="F87" s="28" t="str">
        <f>F12</f>
        <v>Ostrava</v>
      </c>
      <c r="G87" s="41"/>
      <c r="H87" s="41"/>
      <c r="I87" s="33" t="s">
        <v>23</v>
      </c>
      <c r="J87" s="73" t="str">
        <f>IF(J12="","",J12)</f>
        <v>23. 6. 2020</v>
      </c>
      <c r="K87" s="41"/>
      <c r="L87" s="135"/>
      <c r="S87" s="39"/>
      <c r="T87" s="39"/>
      <c r="U87" s="39"/>
      <c r="V87" s="39"/>
      <c r="W87" s="39"/>
      <c r="X87" s="39"/>
      <c r="Y87" s="39"/>
      <c r="Z87" s="39"/>
      <c r="AA87" s="39"/>
      <c r="AB87" s="39"/>
      <c r="AC87" s="39"/>
      <c r="AD87" s="39"/>
      <c r="AE87" s="39"/>
    </row>
    <row r="88" s="2" customFormat="1" ht="6.96" customHeight="1">
      <c r="A88" s="39"/>
      <c r="B88" s="40"/>
      <c r="C88" s="41"/>
      <c r="D88" s="41"/>
      <c r="E88" s="41"/>
      <c r="F88" s="41"/>
      <c r="G88" s="41"/>
      <c r="H88" s="41"/>
      <c r="I88" s="41"/>
      <c r="J88" s="41"/>
      <c r="K88" s="41"/>
      <c r="L88" s="135"/>
      <c r="S88" s="39"/>
      <c r="T88" s="39"/>
      <c r="U88" s="39"/>
      <c r="V88" s="39"/>
      <c r="W88" s="39"/>
      <c r="X88" s="39"/>
      <c r="Y88" s="39"/>
      <c r="Z88" s="39"/>
      <c r="AA88" s="39"/>
      <c r="AB88" s="39"/>
      <c r="AC88" s="39"/>
      <c r="AD88" s="39"/>
      <c r="AE88" s="39"/>
    </row>
    <row r="89" s="2" customFormat="1" ht="54.45" customHeight="1">
      <c r="A89" s="39"/>
      <c r="B89" s="40"/>
      <c r="C89" s="33" t="s">
        <v>25</v>
      </c>
      <c r="D89" s="41"/>
      <c r="E89" s="41"/>
      <c r="F89" s="28" t="str">
        <f>E15</f>
        <v xml:space="preserve"> Dopravní podnik Ostrava a.s.,Poděbradova 494/2, </v>
      </c>
      <c r="G89" s="41"/>
      <c r="H89" s="41"/>
      <c r="I89" s="33" t="s">
        <v>31</v>
      </c>
      <c r="J89" s="37" t="str">
        <f>E21</f>
        <v>Ing. Jiří Kolář_TZB PROJEKT, Anenská 121, Bohumín</v>
      </c>
      <c r="K89" s="41"/>
      <c r="L89" s="135"/>
      <c r="S89" s="39"/>
      <c r="T89" s="39"/>
      <c r="U89" s="39"/>
      <c r="V89" s="39"/>
      <c r="W89" s="39"/>
      <c r="X89" s="39"/>
      <c r="Y89" s="39"/>
      <c r="Z89" s="39"/>
      <c r="AA89" s="39"/>
      <c r="AB89" s="39"/>
      <c r="AC89" s="39"/>
      <c r="AD89" s="39"/>
      <c r="AE89" s="39"/>
    </row>
    <row r="90" s="2" customFormat="1" ht="15.15" customHeight="1">
      <c r="A90" s="39"/>
      <c r="B90" s="40"/>
      <c r="C90" s="33" t="s">
        <v>29</v>
      </c>
      <c r="D90" s="41"/>
      <c r="E90" s="41"/>
      <c r="F90" s="28" t="str">
        <f>IF(E18="","",E18)</f>
        <v>Vyplň údaj</v>
      </c>
      <c r="G90" s="41"/>
      <c r="H90" s="41"/>
      <c r="I90" s="33" t="s">
        <v>34</v>
      </c>
      <c r="J90" s="37" t="str">
        <f>E24</f>
        <v>Beránek</v>
      </c>
      <c r="K90" s="41"/>
      <c r="L90" s="135"/>
      <c r="S90" s="39"/>
      <c r="T90" s="39"/>
      <c r="U90" s="39"/>
      <c r="V90" s="39"/>
      <c r="W90" s="39"/>
      <c r="X90" s="39"/>
      <c r="Y90" s="39"/>
      <c r="Z90" s="39"/>
      <c r="AA90" s="39"/>
      <c r="AB90" s="39"/>
      <c r="AC90" s="39"/>
      <c r="AD90" s="39"/>
      <c r="AE90" s="39"/>
    </row>
    <row r="91" s="2" customFormat="1" ht="10.32" customHeight="1">
      <c r="A91" s="39"/>
      <c r="B91" s="40"/>
      <c r="C91" s="41"/>
      <c r="D91" s="41"/>
      <c r="E91" s="41"/>
      <c r="F91" s="41"/>
      <c r="G91" s="41"/>
      <c r="H91" s="41"/>
      <c r="I91" s="41"/>
      <c r="J91" s="41"/>
      <c r="K91" s="41"/>
      <c r="L91" s="135"/>
      <c r="S91" s="39"/>
      <c r="T91" s="39"/>
      <c r="U91" s="39"/>
      <c r="V91" s="39"/>
      <c r="W91" s="39"/>
      <c r="X91" s="39"/>
      <c r="Y91" s="39"/>
      <c r="Z91" s="39"/>
      <c r="AA91" s="39"/>
      <c r="AB91" s="39"/>
      <c r="AC91" s="39"/>
      <c r="AD91" s="39"/>
      <c r="AE91" s="39"/>
    </row>
    <row r="92" s="11" customFormat="1" ht="29.28" customHeight="1">
      <c r="A92" s="178"/>
      <c r="B92" s="179"/>
      <c r="C92" s="180" t="s">
        <v>104</v>
      </c>
      <c r="D92" s="181" t="s">
        <v>57</v>
      </c>
      <c r="E92" s="181" t="s">
        <v>53</v>
      </c>
      <c r="F92" s="181" t="s">
        <v>54</v>
      </c>
      <c r="G92" s="181" t="s">
        <v>105</v>
      </c>
      <c r="H92" s="181" t="s">
        <v>106</v>
      </c>
      <c r="I92" s="181" t="s">
        <v>107</v>
      </c>
      <c r="J92" s="181" t="s">
        <v>91</v>
      </c>
      <c r="K92" s="182" t="s">
        <v>108</v>
      </c>
      <c r="L92" s="183"/>
      <c r="M92" s="93" t="s">
        <v>19</v>
      </c>
      <c r="N92" s="94" t="s">
        <v>42</v>
      </c>
      <c r="O92" s="94" t="s">
        <v>109</v>
      </c>
      <c r="P92" s="94" t="s">
        <v>110</v>
      </c>
      <c r="Q92" s="94" t="s">
        <v>111</v>
      </c>
      <c r="R92" s="94" t="s">
        <v>112</v>
      </c>
      <c r="S92" s="94" t="s">
        <v>113</v>
      </c>
      <c r="T92" s="95" t="s">
        <v>114</v>
      </c>
      <c r="U92" s="178"/>
      <c r="V92" s="178"/>
      <c r="W92" s="178"/>
      <c r="X92" s="178"/>
      <c r="Y92" s="178"/>
      <c r="Z92" s="178"/>
      <c r="AA92" s="178"/>
      <c r="AB92" s="178"/>
      <c r="AC92" s="178"/>
      <c r="AD92" s="178"/>
      <c r="AE92" s="178"/>
    </row>
    <row r="93" s="2" customFormat="1" ht="22.8" customHeight="1">
      <c r="A93" s="39"/>
      <c r="B93" s="40"/>
      <c r="C93" s="100" t="s">
        <v>115</v>
      </c>
      <c r="D93" s="41"/>
      <c r="E93" s="41"/>
      <c r="F93" s="41"/>
      <c r="G93" s="41"/>
      <c r="H93" s="41"/>
      <c r="I93" s="41"/>
      <c r="J93" s="184">
        <f>BK93</f>
        <v>0</v>
      </c>
      <c r="K93" s="41"/>
      <c r="L93" s="45"/>
      <c r="M93" s="96"/>
      <c r="N93" s="185"/>
      <c r="O93" s="97"/>
      <c r="P93" s="186">
        <f>P94+P135+P333</f>
        <v>0</v>
      </c>
      <c r="Q93" s="97"/>
      <c r="R93" s="186">
        <f>R94+R135+R333</f>
        <v>0.93423120000000004</v>
      </c>
      <c r="S93" s="97"/>
      <c r="T93" s="187">
        <f>T94+T135+T333</f>
        <v>0.88700000000000001</v>
      </c>
      <c r="U93" s="39"/>
      <c r="V93" s="39"/>
      <c r="W93" s="39"/>
      <c r="X93" s="39"/>
      <c r="Y93" s="39"/>
      <c r="Z93" s="39"/>
      <c r="AA93" s="39"/>
      <c r="AB93" s="39"/>
      <c r="AC93" s="39"/>
      <c r="AD93" s="39"/>
      <c r="AE93" s="39"/>
      <c r="AT93" s="18" t="s">
        <v>71</v>
      </c>
      <c r="AU93" s="18" t="s">
        <v>92</v>
      </c>
      <c r="BK93" s="188">
        <f>BK94+BK135+BK333</f>
        <v>0</v>
      </c>
    </row>
    <row r="94" s="12" customFormat="1" ht="25.92" customHeight="1">
      <c r="A94" s="12"/>
      <c r="B94" s="189"/>
      <c r="C94" s="190"/>
      <c r="D94" s="191" t="s">
        <v>71</v>
      </c>
      <c r="E94" s="192" t="s">
        <v>116</v>
      </c>
      <c r="F94" s="192" t="s">
        <v>117</v>
      </c>
      <c r="G94" s="190"/>
      <c r="H94" s="190"/>
      <c r="I94" s="193"/>
      <c r="J94" s="194">
        <f>BK94</f>
        <v>0</v>
      </c>
      <c r="K94" s="190"/>
      <c r="L94" s="195"/>
      <c r="M94" s="196"/>
      <c r="N94" s="197"/>
      <c r="O94" s="197"/>
      <c r="P94" s="198">
        <f>P95+P105+P122+P132</f>
        <v>0</v>
      </c>
      <c r="Q94" s="197"/>
      <c r="R94" s="198">
        <f>R95+R105+R122+R132</f>
        <v>0.53295720000000002</v>
      </c>
      <c r="S94" s="197"/>
      <c r="T94" s="199">
        <f>T95+T105+T122+T132</f>
        <v>0.69800000000000006</v>
      </c>
      <c r="U94" s="12"/>
      <c r="V94" s="12"/>
      <c r="W94" s="12"/>
      <c r="X94" s="12"/>
      <c r="Y94" s="12"/>
      <c r="Z94" s="12"/>
      <c r="AA94" s="12"/>
      <c r="AB94" s="12"/>
      <c r="AC94" s="12"/>
      <c r="AD94" s="12"/>
      <c r="AE94" s="12"/>
      <c r="AR94" s="200" t="s">
        <v>80</v>
      </c>
      <c r="AT94" s="201" t="s">
        <v>71</v>
      </c>
      <c r="AU94" s="201" t="s">
        <v>72</v>
      </c>
      <c r="AY94" s="200" t="s">
        <v>118</v>
      </c>
      <c r="BK94" s="202">
        <f>BK95+BK105+BK122+BK132</f>
        <v>0</v>
      </c>
    </row>
    <row r="95" s="12" customFormat="1" ht="22.8" customHeight="1">
      <c r="A95" s="12"/>
      <c r="B95" s="189"/>
      <c r="C95" s="190"/>
      <c r="D95" s="191" t="s">
        <v>71</v>
      </c>
      <c r="E95" s="203" t="s">
        <v>119</v>
      </c>
      <c r="F95" s="203" t="s">
        <v>120</v>
      </c>
      <c r="G95" s="190"/>
      <c r="H95" s="190"/>
      <c r="I95" s="193"/>
      <c r="J95" s="204">
        <f>BK95</f>
        <v>0</v>
      </c>
      <c r="K95" s="190"/>
      <c r="L95" s="195"/>
      <c r="M95" s="196"/>
      <c r="N95" s="197"/>
      <c r="O95" s="197"/>
      <c r="P95" s="198">
        <f>SUM(P96:P104)</f>
        <v>0</v>
      </c>
      <c r="Q95" s="197"/>
      <c r="R95" s="198">
        <f>SUM(R96:R104)</f>
        <v>0.52770720000000004</v>
      </c>
      <c r="S95" s="197"/>
      <c r="T95" s="199">
        <f>SUM(T96:T104)</f>
        <v>0</v>
      </c>
      <c r="U95" s="12"/>
      <c r="V95" s="12"/>
      <c r="W95" s="12"/>
      <c r="X95" s="12"/>
      <c r="Y95" s="12"/>
      <c r="Z95" s="12"/>
      <c r="AA95" s="12"/>
      <c r="AB95" s="12"/>
      <c r="AC95" s="12"/>
      <c r="AD95" s="12"/>
      <c r="AE95" s="12"/>
      <c r="AR95" s="200" t="s">
        <v>80</v>
      </c>
      <c r="AT95" s="201" t="s">
        <v>71</v>
      </c>
      <c r="AU95" s="201" t="s">
        <v>80</v>
      </c>
      <c r="AY95" s="200" t="s">
        <v>118</v>
      </c>
      <c r="BK95" s="202">
        <f>SUM(BK96:BK104)</f>
        <v>0</v>
      </c>
    </row>
    <row r="96" s="2" customFormat="1" ht="14.4" customHeight="1">
      <c r="A96" s="39"/>
      <c r="B96" s="40"/>
      <c r="C96" s="205" t="s">
        <v>80</v>
      </c>
      <c r="D96" s="205" t="s">
        <v>121</v>
      </c>
      <c r="E96" s="206" t="s">
        <v>338</v>
      </c>
      <c r="F96" s="207" t="s">
        <v>339</v>
      </c>
      <c r="G96" s="208" t="s">
        <v>217</v>
      </c>
      <c r="H96" s="209">
        <v>2</v>
      </c>
      <c r="I96" s="210"/>
      <c r="J96" s="211">
        <f>ROUND(I96*H96,2)</f>
        <v>0</v>
      </c>
      <c r="K96" s="207" t="s">
        <v>125</v>
      </c>
      <c r="L96" s="45"/>
      <c r="M96" s="212" t="s">
        <v>19</v>
      </c>
      <c r="N96" s="213" t="s">
        <v>43</v>
      </c>
      <c r="O96" s="85"/>
      <c r="P96" s="214">
        <f>O96*H96</f>
        <v>0</v>
      </c>
      <c r="Q96" s="214">
        <v>0.14360000000000001</v>
      </c>
      <c r="R96" s="214">
        <f>Q96*H96</f>
        <v>0.28720000000000001</v>
      </c>
      <c r="S96" s="214">
        <v>0</v>
      </c>
      <c r="T96" s="215">
        <f>S96*H96</f>
        <v>0</v>
      </c>
      <c r="U96" s="39"/>
      <c r="V96" s="39"/>
      <c r="W96" s="39"/>
      <c r="X96" s="39"/>
      <c r="Y96" s="39"/>
      <c r="Z96" s="39"/>
      <c r="AA96" s="39"/>
      <c r="AB96" s="39"/>
      <c r="AC96" s="39"/>
      <c r="AD96" s="39"/>
      <c r="AE96" s="39"/>
      <c r="AR96" s="216" t="s">
        <v>126</v>
      </c>
      <c r="AT96" s="216" t="s">
        <v>121</v>
      </c>
      <c r="AU96" s="216" t="s">
        <v>82</v>
      </c>
      <c r="AY96" s="18" t="s">
        <v>118</v>
      </c>
      <c r="BE96" s="217">
        <f>IF(N96="základní",J96,0)</f>
        <v>0</v>
      </c>
      <c r="BF96" s="217">
        <f>IF(N96="snížená",J96,0)</f>
        <v>0</v>
      </c>
      <c r="BG96" s="217">
        <f>IF(N96="zákl. přenesená",J96,0)</f>
        <v>0</v>
      </c>
      <c r="BH96" s="217">
        <f>IF(N96="sníž. přenesená",J96,0)</f>
        <v>0</v>
      </c>
      <c r="BI96" s="217">
        <f>IF(N96="nulová",J96,0)</f>
        <v>0</v>
      </c>
      <c r="BJ96" s="18" t="s">
        <v>80</v>
      </c>
      <c r="BK96" s="217">
        <f>ROUND(I96*H96,2)</f>
        <v>0</v>
      </c>
      <c r="BL96" s="18" t="s">
        <v>126</v>
      </c>
      <c r="BM96" s="216" t="s">
        <v>340</v>
      </c>
    </row>
    <row r="97" s="14" customFormat="1">
      <c r="A97" s="14"/>
      <c r="B97" s="229"/>
      <c r="C97" s="230"/>
      <c r="D97" s="220" t="s">
        <v>128</v>
      </c>
      <c r="E97" s="231" t="s">
        <v>19</v>
      </c>
      <c r="F97" s="232" t="s">
        <v>341</v>
      </c>
      <c r="G97" s="230"/>
      <c r="H97" s="233">
        <v>2</v>
      </c>
      <c r="I97" s="234"/>
      <c r="J97" s="230"/>
      <c r="K97" s="230"/>
      <c r="L97" s="235"/>
      <c r="M97" s="236"/>
      <c r="N97" s="237"/>
      <c r="O97" s="237"/>
      <c r="P97" s="237"/>
      <c r="Q97" s="237"/>
      <c r="R97" s="237"/>
      <c r="S97" s="237"/>
      <c r="T97" s="238"/>
      <c r="U97" s="14"/>
      <c r="V97" s="14"/>
      <c r="W97" s="14"/>
      <c r="X97" s="14"/>
      <c r="Y97" s="14"/>
      <c r="Z97" s="14"/>
      <c r="AA97" s="14"/>
      <c r="AB97" s="14"/>
      <c r="AC97" s="14"/>
      <c r="AD97" s="14"/>
      <c r="AE97" s="14"/>
      <c r="AT97" s="239" t="s">
        <v>128</v>
      </c>
      <c r="AU97" s="239" t="s">
        <v>82</v>
      </c>
      <c r="AV97" s="14" t="s">
        <v>82</v>
      </c>
      <c r="AW97" s="14" t="s">
        <v>33</v>
      </c>
      <c r="AX97" s="14" t="s">
        <v>80</v>
      </c>
      <c r="AY97" s="239" t="s">
        <v>118</v>
      </c>
    </row>
    <row r="98" s="2" customFormat="1" ht="14.4" customHeight="1">
      <c r="A98" s="39"/>
      <c r="B98" s="40"/>
      <c r="C98" s="205" t="s">
        <v>82</v>
      </c>
      <c r="D98" s="205" t="s">
        <v>121</v>
      </c>
      <c r="E98" s="206" t="s">
        <v>132</v>
      </c>
      <c r="F98" s="207" t="s">
        <v>133</v>
      </c>
      <c r="G98" s="208" t="s">
        <v>124</v>
      </c>
      <c r="H98" s="209">
        <v>1.5</v>
      </c>
      <c r="I98" s="210"/>
      <c r="J98" s="211">
        <f>ROUND(I98*H98,2)</f>
        <v>0</v>
      </c>
      <c r="K98" s="207" t="s">
        <v>125</v>
      </c>
      <c r="L98" s="45"/>
      <c r="M98" s="212" t="s">
        <v>19</v>
      </c>
      <c r="N98" s="213" t="s">
        <v>43</v>
      </c>
      <c r="O98" s="85"/>
      <c r="P98" s="214">
        <f>O98*H98</f>
        <v>0</v>
      </c>
      <c r="Q98" s="214">
        <v>0.040000000000000001</v>
      </c>
      <c r="R98" s="214">
        <f>Q98*H98</f>
        <v>0.059999999999999998</v>
      </c>
      <c r="S98" s="214">
        <v>0</v>
      </c>
      <c r="T98" s="215">
        <f>S98*H98</f>
        <v>0</v>
      </c>
      <c r="U98" s="39"/>
      <c r="V98" s="39"/>
      <c r="W98" s="39"/>
      <c r="X98" s="39"/>
      <c r="Y98" s="39"/>
      <c r="Z98" s="39"/>
      <c r="AA98" s="39"/>
      <c r="AB98" s="39"/>
      <c r="AC98" s="39"/>
      <c r="AD98" s="39"/>
      <c r="AE98" s="39"/>
      <c r="AR98" s="216" t="s">
        <v>126</v>
      </c>
      <c r="AT98" s="216" t="s">
        <v>121</v>
      </c>
      <c r="AU98" s="216" t="s">
        <v>82</v>
      </c>
      <c r="AY98" s="18" t="s">
        <v>118</v>
      </c>
      <c r="BE98" s="217">
        <f>IF(N98="základní",J98,0)</f>
        <v>0</v>
      </c>
      <c r="BF98" s="217">
        <f>IF(N98="snížená",J98,0)</f>
        <v>0</v>
      </c>
      <c r="BG98" s="217">
        <f>IF(N98="zákl. přenesená",J98,0)</f>
        <v>0</v>
      </c>
      <c r="BH98" s="217">
        <f>IF(N98="sníž. přenesená",J98,0)</f>
        <v>0</v>
      </c>
      <c r="BI98" s="217">
        <f>IF(N98="nulová",J98,0)</f>
        <v>0</v>
      </c>
      <c r="BJ98" s="18" t="s">
        <v>80</v>
      </c>
      <c r="BK98" s="217">
        <f>ROUND(I98*H98,2)</f>
        <v>0</v>
      </c>
      <c r="BL98" s="18" t="s">
        <v>126</v>
      </c>
      <c r="BM98" s="216" t="s">
        <v>342</v>
      </c>
    </row>
    <row r="99" s="2" customFormat="1">
      <c r="A99" s="39"/>
      <c r="B99" s="40"/>
      <c r="C99" s="41"/>
      <c r="D99" s="220" t="s">
        <v>135</v>
      </c>
      <c r="E99" s="41"/>
      <c r="F99" s="251" t="s">
        <v>136</v>
      </c>
      <c r="G99" s="41"/>
      <c r="H99" s="41"/>
      <c r="I99" s="252"/>
      <c r="J99" s="41"/>
      <c r="K99" s="41"/>
      <c r="L99" s="45"/>
      <c r="M99" s="253"/>
      <c r="N99" s="254"/>
      <c r="O99" s="85"/>
      <c r="P99" s="85"/>
      <c r="Q99" s="85"/>
      <c r="R99" s="85"/>
      <c r="S99" s="85"/>
      <c r="T99" s="86"/>
      <c r="U99" s="39"/>
      <c r="V99" s="39"/>
      <c r="W99" s="39"/>
      <c r="X99" s="39"/>
      <c r="Y99" s="39"/>
      <c r="Z99" s="39"/>
      <c r="AA99" s="39"/>
      <c r="AB99" s="39"/>
      <c r="AC99" s="39"/>
      <c r="AD99" s="39"/>
      <c r="AE99" s="39"/>
      <c r="AT99" s="18" t="s">
        <v>135</v>
      </c>
      <c r="AU99" s="18" t="s">
        <v>82</v>
      </c>
    </row>
    <row r="100" s="14" customFormat="1">
      <c r="A100" s="14"/>
      <c r="B100" s="229"/>
      <c r="C100" s="230"/>
      <c r="D100" s="220" t="s">
        <v>128</v>
      </c>
      <c r="E100" s="231" t="s">
        <v>19</v>
      </c>
      <c r="F100" s="232" t="s">
        <v>343</v>
      </c>
      <c r="G100" s="230"/>
      <c r="H100" s="233">
        <v>1.5</v>
      </c>
      <c r="I100" s="234"/>
      <c r="J100" s="230"/>
      <c r="K100" s="230"/>
      <c r="L100" s="235"/>
      <c r="M100" s="236"/>
      <c r="N100" s="237"/>
      <c r="O100" s="237"/>
      <c r="P100" s="237"/>
      <c r="Q100" s="237"/>
      <c r="R100" s="237"/>
      <c r="S100" s="237"/>
      <c r="T100" s="238"/>
      <c r="U100" s="14"/>
      <c r="V100" s="14"/>
      <c r="W100" s="14"/>
      <c r="X100" s="14"/>
      <c r="Y100" s="14"/>
      <c r="Z100" s="14"/>
      <c r="AA100" s="14"/>
      <c r="AB100" s="14"/>
      <c r="AC100" s="14"/>
      <c r="AD100" s="14"/>
      <c r="AE100" s="14"/>
      <c r="AT100" s="239" t="s">
        <v>128</v>
      </c>
      <c r="AU100" s="239" t="s">
        <v>82</v>
      </c>
      <c r="AV100" s="14" t="s">
        <v>82</v>
      </c>
      <c r="AW100" s="14" t="s">
        <v>33</v>
      </c>
      <c r="AX100" s="14" t="s">
        <v>72</v>
      </c>
      <c r="AY100" s="239" t="s">
        <v>118</v>
      </c>
    </row>
    <row r="101" s="15" customFormat="1">
      <c r="A101" s="15"/>
      <c r="B101" s="240"/>
      <c r="C101" s="241"/>
      <c r="D101" s="220" t="s">
        <v>128</v>
      </c>
      <c r="E101" s="242" t="s">
        <v>19</v>
      </c>
      <c r="F101" s="243" t="s">
        <v>131</v>
      </c>
      <c r="G101" s="241"/>
      <c r="H101" s="244">
        <v>1.5</v>
      </c>
      <c r="I101" s="245"/>
      <c r="J101" s="241"/>
      <c r="K101" s="241"/>
      <c r="L101" s="246"/>
      <c r="M101" s="247"/>
      <c r="N101" s="248"/>
      <c r="O101" s="248"/>
      <c r="P101" s="248"/>
      <c r="Q101" s="248"/>
      <c r="R101" s="248"/>
      <c r="S101" s="248"/>
      <c r="T101" s="249"/>
      <c r="U101" s="15"/>
      <c r="V101" s="15"/>
      <c r="W101" s="15"/>
      <c r="X101" s="15"/>
      <c r="Y101" s="15"/>
      <c r="Z101" s="15"/>
      <c r="AA101" s="15"/>
      <c r="AB101" s="15"/>
      <c r="AC101" s="15"/>
      <c r="AD101" s="15"/>
      <c r="AE101" s="15"/>
      <c r="AT101" s="250" t="s">
        <v>128</v>
      </c>
      <c r="AU101" s="250" t="s">
        <v>82</v>
      </c>
      <c r="AV101" s="15" t="s">
        <v>126</v>
      </c>
      <c r="AW101" s="15" t="s">
        <v>33</v>
      </c>
      <c r="AX101" s="15" t="s">
        <v>80</v>
      </c>
      <c r="AY101" s="250" t="s">
        <v>118</v>
      </c>
    </row>
    <row r="102" s="2" customFormat="1" ht="24.15" customHeight="1">
      <c r="A102" s="39"/>
      <c r="B102" s="40"/>
      <c r="C102" s="205" t="s">
        <v>141</v>
      </c>
      <c r="D102" s="205" t="s">
        <v>121</v>
      </c>
      <c r="E102" s="206" t="s">
        <v>344</v>
      </c>
      <c r="F102" s="207" t="s">
        <v>345</v>
      </c>
      <c r="G102" s="208" t="s">
        <v>346</v>
      </c>
      <c r="H102" s="209">
        <v>0.080000000000000002</v>
      </c>
      <c r="I102" s="210"/>
      <c r="J102" s="211">
        <f>ROUND(I102*H102,2)</f>
        <v>0</v>
      </c>
      <c r="K102" s="207" t="s">
        <v>125</v>
      </c>
      <c r="L102" s="45"/>
      <c r="M102" s="212" t="s">
        <v>19</v>
      </c>
      <c r="N102" s="213" t="s">
        <v>43</v>
      </c>
      <c r="O102" s="85"/>
      <c r="P102" s="214">
        <f>O102*H102</f>
        <v>0</v>
      </c>
      <c r="Q102" s="214">
        <v>2.2563399999999998</v>
      </c>
      <c r="R102" s="214">
        <f>Q102*H102</f>
        <v>0.18050719999999998</v>
      </c>
      <c r="S102" s="214">
        <v>0</v>
      </c>
      <c r="T102" s="215">
        <f>S102*H102</f>
        <v>0</v>
      </c>
      <c r="U102" s="39"/>
      <c r="V102" s="39"/>
      <c r="W102" s="39"/>
      <c r="X102" s="39"/>
      <c r="Y102" s="39"/>
      <c r="Z102" s="39"/>
      <c r="AA102" s="39"/>
      <c r="AB102" s="39"/>
      <c r="AC102" s="39"/>
      <c r="AD102" s="39"/>
      <c r="AE102" s="39"/>
      <c r="AR102" s="216" t="s">
        <v>126</v>
      </c>
      <c r="AT102" s="216" t="s">
        <v>121</v>
      </c>
      <c r="AU102" s="216" t="s">
        <v>82</v>
      </c>
      <c r="AY102" s="18" t="s">
        <v>118</v>
      </c>
      <c r="BE102" s="217">
        <f>IF(N102="základní",J102,0)</f>
        <v>0</v>
      </c>
      <c r="BF102" s="217">
        <f>IF(N102="snížená",J102,0)</f>
        <v>0</v>
      </c>
      <c r="BG102" s="217">
        <f>IF(N102="zákl. přenesená",J102,0)</f>
        <v>0</v>
      </c>
      <c r="BH102" s="217">
        <f>IF(N102="sníž. přenesená",J102,0)</f>
        <v>0</v>
      </c>
      <c r="BI102" s="217">
        <f>IF(N102="nulová",J102,0)</f>
        <v>0</v>
      </c>
      <c r="BJ102" s="18" t="s">
        <v>80</v>
      </c>
      <c r="BK102" s="217">
        <f>ROUND(I102*H102,2)</f>
        <v>0</v>
      </c>
      <c r="BL102" s="18" t="s">
        <v>126</v>
      </c>
      <c r="BM102" s="216" t="s">
        <v>347</v>
      </c>
    </row>
    <row r="103" s="14" customFormat="1">
      <c r="A103" s="14"/>
      <c r="B103" s="229"/>
      <c r="C103" s="230"/>
      <c r="D103" s="220" t="s">
        <v>128</v>
      </c>
      <c r="E103" s="231" t="s">
        <v>19</v>
      </c>
      <c r="F103" s="232" t="s">
        <v>348</v>
      </c>
      <c r="G103" s="230"/>
      <c r="H103" s="233">
        <v>0.080000000000000002</v>
      </c>
      <c r="I103" s="234"/>
      <c r="J103" s="230"/>
      <c r="K103" s="230"/>
      <c r="L103" s="235"/>
      <c r="M103" s="236"/>
      <c r="N103" s="237"/>
      <c r="O103" s="237"/>
      <c r="P103" s="237"/>
      <c r="Q103" s="237"/>
      <c r="R103" s="237"/>
      <c r="S103" s="237"/>
      <c r="T103" s="238"/>
      <c r="U103" s="14"/>
      <c r="V103" s="14"/>
      <c r="W103" s="14"/>
      <c r="X103" s="14"/>
      <c r="Y103" s="14"/>
      <c r="Z103" s="14"/>
      <c r="AA103" s="14"/>
      <c r="AB103" s="14"/>
      <c r="AC103" s="14"/>
      <c r="AD103" s="14"/>
      <c r="AE103" s="14"/>
      <c r="AT103" s="239" t="s">
        <v>128</v>
      </c>
      <c r="AU103" s="239" t="s">
        <v>82</v>
      </c>
      <c r="AV103" s="14" t="s">
        <v>82</v>
      </c>
      <c r="AW103" s="14" t="s">
        <v>33</v>
      </c>
      <c r="AX103" s="14" t="s">
        <v>72</v>
      </c>
      <c r="AY103" s="239" t="s">
        <v>118</v>
      </c>
    </row>
    <row r="104" s="15" customFormat="1">
      <c r="A104" s="15"/>
      <c r="B104" s="240"/>
      <c r="C104" s="241"/>
      <c r="D104" s="220" t="s">
        <v>128</v>
      </c>
      <c r="E104" s="242" t="s">
        <v>19</v>
      </c>
      <c r="F104" s="243" t="s">
        <v>131</v>
      </c>
      <c r="G104" s="241"/>
      <c r="H104" s="244">
        <v>0.080000000000000002</v>
      </c>
      <c r="I104" s="245"/>
      <c r="J104" s="241"/>
      <c r="K104" s="241"/>
      <c r="L104" s="246"/>
      <c r="M104" s="247"/>
      <c r="N104" s="248"/>
      <c r="O104" s="248"/>
      <c r="P104" s="248"/>
      <c r="Q104" s="248"/>
      <c r="R104" s="248"/>
      <c r="S104" s="248"/>
      <c r="T104" s="249"/>
      <c r="U104" s="15"/>
      <c r="V104" s="15"/>
      <c r="W104" s="15"/>
      <c r="X104" s="15"/>
      <c r="Y104" s="15"/>
      <c r="Z104" s="15"/>
      <c r="AA104" s="15"/>
      <c r="AB104" s="15"/>
      <c r="AC104" s="15"/>
      <c r="AD104" s="15"/>
      <c r="AE104" s="15"/>
      <c r="AT104" s="250" t="s">
        <v>128</v>
      </c>
      <c r="AU104" s="250" t="s">
        <v>82</v>
      </c>
      <c r="AV104" s="15" t="s">
        <v>126</v>
      </c>
      <c r="AW104" s="15" t="s">
        <v>33</v>
      </c>
      <c r="AX104" s="15" t="s">
        <v>80</v>
      </c>
      <c r="AY104" s="250" t="s">
        <v>118</v>
      </c>
    </row>
    <row r="105" s="12" customFormat="1" ht="22.8" customHeight="1">
      <c r="A105" s="12"/>
      <c r="B105" s="189"/>
      <c r="C105" s="190"/>
      <c r="D105" s="191" t="s">
        <v>71</v>
      </c>
      <c r="E105" s="203" t="s">
        <v>139</v>
      </c>
      <c r="F105" s="203" t="s">
        <v>140</v>
      </c>
      <c r="G105" s="190"/>
      <c r="H105" s="190"/>
      <c r="I105" s="193"/>
      <c r="J105" s="204">
        <f>BK105</f>
        <v>0</v>
      </c>
      <c r="K105" s="190"/>
      <c r="L105" s="195"/>
      <c r="M105" s="196"/>
      <c r="N105" s="197"/>
      <c r="O105" s="197"/>
      <c r="P105" s="198">
        <f>SUM(P106:P121)</f>
        <v>0</v>
      </c>
      <c r="Q105" s="197"/>
      <c r="R105" s="198">
        <f>SUM(R106:R121)</f>
        <v>0.0052500000000000003</v>
      </c>
      <c r="S105" s="197"/>
      <c r="T105" s="199">
        <f>SUM(T106:T121)</f>
        <v>0.69800000000000006</v>
      </c>
      <c r="U105" s="12"/>
      <c r="V105" s="12"/>
      <c r="W105" s="12"/>
      <c r="X105" s="12"/>
      <c r="Y105" s="12"/>
      <c r="Z105" s="12"/>
      <c r="AA105" s="12"/>
      <c r="AB105" s="12"/>
      <c r="AC105" s="12"/>
      <c r="AD105" s="12"/>
      <c r="AE105" s="12"/>
      <c r="AR105" s="200" t="s">
        <v>80</v>
      </c>
      <c r="AT105" s="201" t="s">
        <v>71</v>
      </c>
      <c r="AU105" s="201" t="s">
        <v>80</v>
      </c>
      <c r="AY105" s="200" t="s">
        <v>118</v>
      </c>
      <c r="BK105" s="202">
        <f>SUM(BK106:BK121)</f>
        <v>0</v>
      </c>
    </row>
    <row r="106" s="2" customFormat="1" ht="24.15" customHeight="1">
      <c r="A106" s="39"/>
      <c r="B106" s="40"/>
      <c r="C106" s="205" t="s">
        <v>126</v>
      </c>
      <c r="D106" s="205" t="s">
        <v>121</v>
      </c>
      <c r="E106" s="206" t="s">
        <v>349</v>
      </c>
      <c r="F106" s="207" t="s">
        <v>350</v>
      </c>
      <c r="G106" s="208" t="s">
        <v>124</v>
      </c>
      <c r="H106" s="209">
        <v>25</v>
      </c>
      <c r="I106" s="210"/>
      <c r="J106" s="211">
        <f>ROUND(I106*H106,2)</f>
        <v>0</v>
      </c>
      <c r="K106" s="207" t="s">
        <v>125</v>
      </c>
      <c r="L106" s="45"/>
      <c r="M106" s="212" t="s">
        <v>19</v>
      </c>
      <c r="N106" s="213" t="s">
        <v>43</v>
      </c>
      <c r="O106" s="85"/>
      <c r="P106" s="214">
        <f>O106*H106</f>
        <v>0</v>
      </c>
      <c r="Q106" s="214">
        <v>0.00021000000000000001</v>
      </c>
      <c r="R106" s="214">
        <f>Q106*H106</f>
        <v>0.0052500000000000003</v>
      </c>
      <c r="S106" s="214">
        <v>0</v>
      </c>
      <c r="T106" s="215">
        <f>S106*H106</f>
        <v>0</v>
      </c>
      <c r="U106" s="39"/>
      <c r="V106" s="39"/>
      <c r="W106" s="39"/>
      <c r="X106" s="39"/>
      <c r="Y106" s="39"/>
      <c r="Z106" s="39"/>
      <c r="AA106" s="39"/>
      <c r="AB106" s="39"/>
      <c r="AC106" s="39"/>
      <c r="AD106" s="39"/>
      <c r="AE106" s="39"/>
      <c r="AR106" s="216" t="s">
        <v>126</v>
      </c>
      <c r="AT106" s="216" t="s">
        <v>121</v>
      </c>
      <c r="AU106" s="216" t="s">
        <v>82</v>
      </c>
      <c r="AY106" s="18" t="s">
        <v>118</v>
      </c>
      <c r="BE106" s="217">
        <f>IF(N106="základní",J106,0)</f>
        <v>0</v>
      </c>
      <c r="BF106" s="217">
        <f>IF(N106="snížená",J106,0)</f>
        <v>0</v>
      </c>
      <c r="BG106" s="217">
        <f>IF(N106="zákl. přenesená",J106,0)</f>
        <v>0</v>
      </c>
      <c r="BH106" s="217">
        <f>IF(N106="sníž. přenesená",J106,0)</f>
        <v>0</v>
      </c>
      <c r="BI106" s="217">
        <f>IF(N106="nulová",J106,0)</f>
        <v>0</v>
      </c>
      <c r="BJ106" s="18" t="s">
        <v>80</v>
      </c>
      <c r="BK106" s="217">
        <f>ROUND(I106*H106,2)</f>
        <v>0</v>
      </c>
      <c r="BL106" s="18" t="s">
        <v>126</v>
      </c>
      <c r="BM106" s="216" t="s">
        <v>351</v>
      </c>
    </row>
    <row r="107" s="2" customFormat="1">
      <c r="A107" s="39"/>
      <c r="B107" s="40"/>
      <c r="C107" s="41"/>
      <c r="D107" s="220" t="s">
        <v>135</v>
      </c>
      <c r="E107" s="41"/>
      <c r="F107" s="251" t="s">
        <v>145</v>
      </c>
      <c r="G107" s="41"/>
      <c r="H107" s="41"/>
      <c r="I107" s="252"/>
      <c r="J107" s="41"/>
      <c r="K107" s="41"/>
      <c r="L107" s="45"/>
      <c r="M107" s="253"/>
      <c r="N107" s="254"/>
      <c r="O107" s="85"/>
      <c r="P107" s="85"/>
      <c r="Q107" s="85"/>
      <c r="R107" s="85"/>
      <c r="S107" s="85"/>
      <c r="T107" s="86"/>
      <c r="U107" s="39"/>
      <c r="V107" s="39"/>
      <c r="W107" s="39"/>
      <c r="X107" s="39"/>
      <c r="Y107" s="39"/>
      <c r="Z107" s="39"/>
      <c r="AA107" s="39"/>
      <c r="AB107" s="39"/>
      <c r="AC107" s="39"/>
      <c r="AD107" s="39"/>
      <c r="AE107" s="39"/>
      <c r="AT107" s="18" t="s">
        <v>135</v>
      </c>
      <c r="AU107" s="18" t="s">
        <v>82</v>
      </c>
    </row>
    <row r="108" s="14" customFormat="1">
      <c r="A108" s="14"/>
      <c r="B108" s="229"/>
      <c r="C108" s="230"/>
      <c r="D108" s="220" t="s">
        <v>128</v>
      </c>
      <c r="E108" s="231" t="s">
        <v>19</v>
      </c>
      <c r="F108" s="232" t="s">
        <v>352</v>
      </c>
      <c r="G108" s="230"/>
      <c r="H108" s="233">
        <v>25</v>
      </c>
      <c r="I108" s="234"/>
      <c r="J108" s="230"/>
      <c r="K108" s="230"/>
      <c r="L108" s="235"/>
      <c r="M108" s="236"/>
      <c r="N108" s="237"/>
      <c r="O108" s="237"/>
      <c r="P108" s="237"/>
      <c r="Q108" s="237"/>
      <c r="R108" s="237"/>
      <c r="S108" s="237"/>
      <c r="T108" s="238"/>
      <c r="U108" s="14"/>
      <c r="V108" s="14"/>
      <c r="W108" s="14"/>
      <c r="X108" s="14"/>
      <c r="Y108" s="14"/>
      <c r="Z108" s="14"/>
      <c r="AA108" s="14"/>
      <c r="AB108" s="14"/>
      <c r="AC108" s="14"/>
      <c r="AD108" s="14"/>
      <c r="AE108" s="14"/>
      <c r="AT108" s="239" t="s">
        <v>128</v>
      </c>
      <c r="AU108" s="239" t="s">
        <v>82</v>
      </c>
      <c r="AV108" s="14" t="s">
        <v>82</v>
      </c>
      <c r="AW108" s="14" t="s">
        <v>33</v>
      </c>
      <c r="AX108" s="14" t="s">
        <v>80</v>
      </c>
      <c r="AY108" s="239" t="s">
        <v>118</v>
      </c>
    </row>
    <row r="109" s="2" customFormat="1" ht="14.4" customHeight="1">
      <c r="A109" s="39"/>
      <c r="B109" s="40"/>
      <c r="C109" s="205" t="s">
        <v>152</v>
      </c>
      <c r="D109" s="205" t="s">
        <v>121</v>
      </c>
      <c r="E109" s="206" t="s">
        <v>353</v>
      </c>
      <c r="F109" s="207" t="s">
        <v>354</v>
      </c>
      <c r="G109" s="208" t="s">
        <v>346</v>
      </c>
      <c r="H109" s="209">
        <v>0.080000000000000002</v>
      </c>
      <c r="I109" s="210"/>
      <c r="J109" s="211">
        <f>ROUND(I109*H109,2)</f>
        <v>0</v>
      </c>
      <c r="K109" s="207" t="s">
        <v>125</v>
      </c>
      <c r="L109" s="45"/>
      <c r="M109" s="212" t="s">
        <v>19</v>
      </c>
      <c r="N109" s="213" t="s">
        <v>43</v>
      </c>
      <c r="O109" s="85"/>
      <c r="P109" s="214">
        <f>O109*H109</f>
        <v>0</v>
      </c>
      <c r="Q109" s="214">
        <v>0</v>
      </c>
      <c r="R109" s="214">
        <f>Q109*H109</f>
        <v>0</v>
      </c>
      <c r="S109" s="214">
        <v>2.2000000000000002</v>
      </c>
      <c r="T109" s="215">
        <f>S109*H109</f>
        <v>0.17600000000000002</v>
      </c>
      <c r="U109" s="39"/>
      <c r="V109" s="39"/>
      <c r="W109" s="39"/>
      <c r="X109" s="39"/>
      <c r="Y109" s="39"/>
      <c r="Z109" s="39"/>
      <c r="AA109" s="39"/>
      <c r="AB109" s="39"/>
      <c r="AC109" s="39"/>
      <c r="AD109" s="39"/>
      <c r="AE109" s="39"/>
      <c r="AR109" s="216" t="s">
        <v>126</v>
      </c>
      <c r="AT109" s="216" t="s">
        <v>121</v>
      </c>
      <c r="AU109" s="216" t="s">
        <v>82</v>
      </c>
      <c r="AY109" s="18" t="s">
        <v>118</v>
      </c>
      <c r="BE109" s="217">
        <f>IF(N109="základní",J109,0)</f>
        <v>0</v>
      </c>
      <c r="BF109" s="217">
        <f>IF(N109="snížená",J109,0)</f>
        <v>0</v>
      </c>
      <c r="BG109" s="217">
        <f>IF(N109="zákl. přenesená",J109,0)</f>
        <v>0</v>
      </c>
      <c r="BH109" s="217">
        <f>IF(N109="sníž. přenesená",J109,0)</f>
        <v>0</v>
      </c>
      <c r="BI109" s="217">
        <f>IF(N109="nulová",J109,0)</f>
        <v>0</v>
      </c>
      <c r="BJ109" s="18" t="s">
        <v>80</v>
      </c>
      <c r="BK109" s="217">
        <f>ROUND(I109*H109,2)</f>
        <v>0</v>
      </c>
      <c r="BL109" s="18" t="s">
        <v>126</v>
      </c>
      <c r="BM109" s="216" t="s">
        <v>355</v>
      </c>
    </row>
    <row r="110" s="14" customFormat="1">
      <c r="A110" s="14"/>
      <c r="B110" s="229"/>
      <c r="C110" s="230"/>
      <c r="D110" s="220" t="s">
        <v>128</v>
      </c>
      <c r="E110" s="231" t="s">
        <v>19</v>
      </c>
      <c r="F110" s="232" t="s">
        <v>348</v>
      </c>
      <c r="G110" s="230"/>
      <c r="H110" s="233">
        <v>0.080000000000000002</v>
      </c>
      <c r="I110" s="234"/>
      <c r="J110" s="230"/>
      <c r="K110" s="230"/>
      <c r="L110" s="235"/>
      <c r="M110" s="236"/>
      <c r="N110" s="237"/>
      <c r="O110" s="237"/>
      <c r="P110" s="237"/>
      <c r="Q110" s="237"/>
      <c r="R110" s="237"/>
      <c r="S110" s="237"/>
      <c r="T110" s="238"/>
      <c r="U110" s="14"/>
      <c r="V110" s="14"/>
      <c r="W110" s="14"/>
      <c r="X110" s="14"/>
      <c r="Y110" s="14"/>
      <c r="Z110" s="14"/>
      <c r="AA110" s="14"/>
      <c r="AB110" s="14"/>
      <c r="AC110" s="14"/>
      <c r="AD110" s="14"/>
      <c r="AE110" s="14"/>
      <c r="AT110" s="239" t="s">
        <v>128</v>
      </c>
      <c r="AU110" s="239" t="s">
        <v>82</v>
      </c>
      <c r="AV110" s="14" t="s">
        <v>82</v>
      </c>
      <c r="AW110" s="14" t="s">
        <v>33</v>
      </c>
      <c r="AX110" s="14" t="s">
        <v>72</v>
      </c>
      <c r="AY110" s="239" t="s">
        <v>118</v>
      </c>
    </row>
    <row r="111" s="15" customFormat="1">
      <c r="A111" s="15"/>
      <c r="B111" s="240"/>
      <c r="C111" s="241"/>
      <c r="D111" s="220" t="s">
        <v>128</v>
      </c>
      <c r="E111" s="242" t="s">
        <v>19</v>
      </c>
      <c r="F111" s="243" t="s">
        <v>131</v>
      </c>
      <c r="G111" s="241"/>
      <c r="H111" s="244">
        <v>0.080000000000000002</v>
      </c>
      <c r="I111" s="245"/>
      <c r="J111" s="241"/>
      <c r="K111" s="241"/>
      <c r="L111" s="246"/>
      <c r="M111" s="247"/>
      <c r="N111" s="248"/>
      <c r="O111" s="248"/>
      <c r="P111" s="248"/>
      <c r="Q111" s="248"/>
      <c r="R111" s="248"/>
      <c r="S111" s="248"/>
      <c r="T111" s="249"/>
      <c r="U111" s="15"/>
      <c r="V111" s="15"/>
      <c r="W111" s="15"/>
      <c r="X111" s="15"/>
      <c r="Y111" s="15"/>
      <c r="Z111" s="15"/>
      <c r="AA111" s="15"/>
      <c r="AB111" s="15"/>
      <c r="AC111" s="15"/>
      <c r="AD111" s="15"/>
      <c r="AE111" s="15"/>
      <c r="AT111" s="250" t="s">
        <v>128</v>
      </c>
      <c r="AU111" s="250" t="s">
        <v>82</v>
      </c>
      <c r="AV111" s="15" t="s">
        <v>126</v>
      </c>
      <c r="AW111" s="15" t="s">
        <v>33</v>
      </c>
      <c r="AX111" s="15" t="s">
        <v>80</v>
      </c>
      <c r="AY111" s="250" t="s">
        <v>118</v>
      </c>
    </row>
    <row r="112" s="2" customFormat="1" ht="24.15" customHeight="1">
      <c r="A112" s="39"/>
      <c r="B112" s="40"/>
      <c r="C112" s="205" t="s">
        <v>119</v>
      </c>
      <c r="D112" s="205" t="s">
        <v>121</v>
      </c>
      <c r="E112" s="206" t="s">
        <v>356</v>
      </c>
      <c r="F112" s="207" t="s">
        <v>357</v>
      </c>
      <c r="G112" s="208" t="s">
        <v>124</v>
      </c>
      <c r="H112" s="209">
        <v>4</v>
      </c>
      <c r="I112" s="210"/>
      <c r="J112" s="211">
        <f>ROUND(I112*H112,2)</f>
        <v>0</v>
      </c>
      <c r="K112" s="207" t="s">
        <v>125</v>
      </c>
      <c r="L112" s="45"/>
      <c r="M112" s="212" t="s">
        <v>19</v>
      </c>
      <c r="N112" s="213" t="s">
        <v>43</v>
      </c>
      <c r="O112" s="85"/>
      <c r="P112" s="214">
        <f>O112*H112</f>
        <v>0</v>
      </c>
      <c r="Q112" s="214">
        <v>0</v>
      </c>
      <c r="R112" s="214">
        <f>Q112*H112</f>
        <v>0</v>
      </c>
      <c r="S112" s="214">
        <v>0.035000000000000003</v>
      </c>
      <c r="T112" s="215">
        <f>S112*H112</f>
        <v>0.14000000000000001</v>
      </c>
      <c r="U112" s="39"/>
      <c r="V112" s="39"/>
      <c r="W112" s="39"/>
      <c r="X112" s="39"/>
      <c r="Y112" s="39"/>
      <c r="Z112" s="39"/>
      <c r="AA112" s="39"/>
      <c r="AB112" s="39"/>
      <c r="AC112" s="39"/>
      <c r="AD112" s="39"/>
      <c r="AE112" s="39"/>
      <c r="AR112" s="216" t="s">
        <v>126</v>
      </c>
      <c r="AT112" s="216" t="s">
        <v>121</v>
      </c>
      <c r="AU112" s="216" t="s">
        <v>82</v>
      </c>
      <c r="AY112" s="18" t="s">
        <v>118</v>
      </c>
      <c r="BE112" s="217">
        <f>IF(N112="základní",J112,0)</f>
        <v>0</v>
      </c>
      <c r="BF112" s="217">
        <f>IF(N112="snížená",J112,0)</f>
        <v>0</v>
      </c>
      <c r="BG112" s="217">
        <f>IF(N112="zákl. přenesená",J112,0)</f>
        <v>0</v>
      </c>
      <c r="BH112" s="217">
        <f>IF(N112="sníž. přenesená",J112,0)</f>
        <v>0</v>
      </c>
      <c r="BI112" s="217">
        <f>IF(N112="nulová",J112,0)</f>
        <v>0</v>
      </c>
      <c r="BJ112" s="18" t="s">
        <v>80</v>
      </c>
      <c r="BK112" s="217">
        <f>ROUND(I112*H112,2)</f>
        <v>0</v>
      </c>
      <c r="BL112" s="18" t="s">
        <v>126</v>
      </c>
      <c r="BM112" s="216" t="s">
        <v>358</v>
      </c>
    </row>
    <row r="113" s="2" customFormat="1">
      <c r="A113" s="39"/>
      <c r="B113" s="40"/>
      <c r="C113" s="41"/>
      <c r="D113" s="220" t="s">
        <v>135</v>
      </c>
      <c r="E113" s="41"/>
      <c r="F113" s="251" t="s">
        <v>160</v>
      </c>
      <c r="G113" s="41"/>
      <c r="H113" s="41"/>
      <c r="I113" s="252"/>
      <c r="J113" s="41"/>
      <c r="K113" s="41"/>
      <c r="L113" s="45"/>
      <c r="M113" s="253"/>
      <c r="N113" s="254"/>
      <c r="O113" s="85"/>
      <c r="P113" s="85"/>
      <c r="Q113" s="85"/>
      <c r="R113" s="85"/>
      <c r="S113" s="85"/>
      <c r="T113" s="86"/>
      <c r="U113" s="39"/>
      <c r="V113" s="39"/>
      <c r="W113" s="39"/>
      <c r="X113" s="39"/>
      <c r="Y113" s="39"/>
      <c r="Z113" s="39"/>
      <c r="AA113" s="39"/>
      <c r="AB113" s="39"/>
      <c r="AC113" s="39"/>
      <c r="AD113" s="39"/>
      <c r="AE113" s="39"/>
      <c r="AT113" s="18" t="s">
        <v>135</v>
      </c>
      <c r="AU113" s="18" t="s">
        <v>82</v>
      </c>
    </row>
    <row r="114" s="14" customFormat="1">
      <c r="A114" s="14"/>
      <c r="B114" s="229"/>
      <c r="C114" s="230"/>
      <c r="D114" s="220" t="s">
        <v>128</v>
      </c>
      <c r="E114" s="231" t="s">
        <v>19</v>
      </c>
      <c r="F114" s="232" t="s">
        <v>359</v>
      </c>
      <c r="G114" s="230"/>
      <c r="H114" s="233">
        <v>4</v>
      </c>
      <c r="I114" s="234"/>
      <c r="J114" s="230"/>
      <c r="K114" s="230"/>
      <c r="L114" s="235"/>
      <c r="M114" s="236"/>
      <c r="N114" s="237"/>
      <c r="O114" s="237"/>
      <c r="P114" s="237"/>
      <c r="Q114" s="237"/>
      <c r="R114" s="237"/>
      <c r="S114" s="237"/>
      <c r="T114" s="238"/>
      <c r="U114" s="14"/>
      <c r="V114" s="14"/>
      <c r="W114" s="14"/>
      <c r="X114" s="14"/>
      <c r="Y114" s="14"/>
      <c r="Z114" s="14"/>
      <c r="AA114" s="14"/>
      <c r="AB114" s="14"/>
      <c r="AC114" s="14"/>
      <c r="AD114" s="14"/>
      <c r="AE114" s="14"/>
      <c r="AT114" s="239" t="s">
        <v>128</v>
      </c>
      <c r="AU114" s="239" t="s">
        <v>82</v>
      </c>
      <c r="AV114" s="14" t="s">
        <v>82</v>
      </c>
      <c r="AW114" s="14" t="s">
        <v>33</v>
      </c>
      <c r="AX114" s="14" t="s">
        <v>80</v>
      </c>
      <c r="AY114" s="239" t="s">
        <v>118</v>
      </c>
    </row>
    <row r="115" s="2" customFormat="1" ht="24.15" customHeight="1">
      <c r="A115" s="39"/>
      <c r="B115" s="40"/>
      <c r="C115" s="205" t="s">
        <v>163</v>
      </c>
      <c r="D115" s="205" t="s">
        <v>121</v>
      </c>
      <c r="E115" s="206" t="s">
        <v>360</v>
      </c>
      <c r="F115" s="207" t="s">
        <v>361</v>
      </c>
      <c r="G115" s="208" t="s">
        <v>149</v>
      </c>
      <c r="H115" s="209">
        <v>10</v>
      </c>
      <c r="I115" s="210"/>
      <c r="J115" s="211">
        <f>ROUND(I115*H115,2)</f>
        <v>0</v>
      </c>
      <c r="K115" s="207" t="s">
        <v>125</v>
      </c>
      <c r="L115" s="45"/>
      <c r="M115" s="212" t="s">
        <v>19</v>
      </c>
      <c r="N115" s="213" t="s">
        <v>43</v>
      </c>
      <c r="O115" s="85"/>
      <c r="P115" s="214">
        <f>O115*H115</f>
        <v>0</v>
      </c>
      <c r="Q115" s="214">
        <v>0</v>
      </c>
      <c r="R115" s="214">
        <f>Q115*H115</f>
        <v>0</v>
      </c>
      <c r="S115" s="214">
        <v>0.010999999999999999</v>
      </c>
      <c r="T115" s="215">
        <f>S115*H115</f>
        <v>0.10999999999999999</v>
      </c>
      <c r="U115" s="39"/>
      <c r="V115" s="39"/>
      <c r="W115" s="39"/>
      <c r="X115" s="39"/>
      <c r="Y115" s="39"/>
      <c r="Z115" s="39"/>
      <c r="AA115" s="39"/>
      <c r="AB115" s="39"/>
      <c r="AC115" s="39"/>
      <c r="AD115" s="39"/>
      <c r="AE115" s="39"/>
      <c r="AR115" s="216" t="s">
        <v>126</v>
      </c>
      <c r="AT115" s="216" t="s">
        <v>121</v>
      </c>
      <c r="AU115" s="216" t="s">
        <v>82</v>
      </c>
      <c r="AY115" s="18" t="s">
        <v>118</v>
      </c>
      <c r="BE115" s="217">
        <f>IF(N115="základní",J115,0)</f>
        <v>0</v>
      </c>
      <c r="BF115" s="217">
        <f>IF(N115="snížená",J115,0)</f>
        <v>0</v>
      </c>
      <c r="BG115" s="217">
        <f>IF(N115="zákl. přenesená",J115,0)</f>
        <v>0</v>
      </c>
      <c r="BH115" s="217">
        <f>IF(N115="sníž. přenesená",J115,0)</f>
        <v>0</v>
      </c>
      <c r="BI115" s="217">
        <f>IF(N115="nulová",J115,0)</f>
        <v>0</v>
      </c>
      <c r="BJ115" s="18" t="s">
        <v>80</v>
      </c>
      <c r="BK115" s="217">
        <f>ROUND(I115*H115,2)</f>
        <v>0</v>
      </c>
      <c r="BL115" s="18" t="s">
        <v>126</v>
      </c>
      <c r="BM115" s="216" t="s">
        <v>362</v>
      </c>
    </row>
    <row r="116" s="14" customFormat="1">
      <c r="A116" s="14"/>
      <c r="B116" s="229"/>
      <c r="C116" s="230"/>
      <c r="D116" s="220" t="s">
        <v>128</v>
      </c>
      <c r="E116" s="231" t="s">
        <v>19</v>
      </c>
      <c r="F116" s="232" t="s">
        <v>130</v>
      </c>
      <c r="G116" s="230"/>
      <c r="H116" s="233">
        <v>10</v>
      </c>
      <c r="I116" s="234"/>
      <c r="J116" s="230"/>
      <c r="K116" s="230"/>
      <c r="L116" s="235"/>
      <c r="M116" s="236"/>
      <c r="N116" s="237"/>
      <c r="O116" s="237"/>
      <c r="P116" s="237"/>
      <c r="Q116" s="237"/>
      <c r="R116" s="237"/>
      <c r="S116" s="237"/>
      <c r="T116" s="238"/>
      <c r="U116" s="14"/>
      <c r="V116" s="14"/>
      <c r="W116" s="14"/>
      <c r="X116" s="14"/>
      <c r="Y116" s="14"/>
      <c r="Z116" s="14"/>
      <c r="AA116" s="14"/>
      <c r="AB116" s="14"/>
      <c r="AC116" s="14"/>
      <c r="AD116" s="14"/>
      <c r="AE116" s="14"/>
      <c r="AT116" s="239" t="s">
        <v>128</v>
      </c>
      <c r="AU116" s="239" t="s">
        <v>82</v>
      </c>
      <c r="AV116" s="14" t="s">
        <v>82</v>
      </c>
      <c r="AW116" s="14" t="s">
        <v>33</v>
      </c>
      <c r="AX116" s="14" t="s">
        <v>72</v>
      </c>
      <c r="AY116" s="239" t="s">
        <v>118</v>
      </c>
    </row>
    <row r="117" s="15" customFormat="1">
      <c r="A117" s="15"/>
      <c r="B117" s="240"/>
      <c r="C117" s="241"/>
      <c r="D117" s="220" t="s">
        <v>128</v>
      </c>
      <c r="E117" s="242" t="s">
        <v>19</v>
      </c>
      <c r="F117" s="243" t="s">
        <v>131</v>
      </c>
      <c r="G117" s="241"/>
      <c r="H117" s="244">
        <v>10</v>
      </c>
      <c r="I117" s="245"/>
      <c r="J117" s="241"/>
      <c r="K117" s="241"/>
      <c r="L117" s="246"/>
      <c r="M117" s="247"/>
      <c r="N117" s="248"/>
      <c r="O117" s="248"/>
      <c r="P117" s="248"/>
      <c r="Q117" s="248"/>
      <c r="R117" s="248"/>
      <c r="S117" s="248"/>
      <c r="T117" s="249"/>
      <c r="U117" s="15"/>
      <c r="V117" s="15"/>
      <c r="W117" s="15"/>
      <c r="X117" s="15"/>
      <c r="Y117" s="15"/>
      <c r="Z117" s="15"/>
      <c r="AA117" s="15"/>
      <c r="AB117" s="15"/>
      <c r="AC117" s="15"/>
      <c r="AD117" s="15"/>
      <c r="AE117" s="15"/>
      <c r="AT117" s="250" t="s">
        <v>128</v>
      </c>
      <c r="AU117" s="250" t="s">
        <v>82</v>
      </c>
      <c r="AV117" s="15" t="s">
        <v>126</v>
      </c>
      <c r="AW117" s="15" t="s">
        <v>33</v>
      </c>
      <c r="AX117" s="15" t="s">
        <v>80</v>
      </c>
      <c r="AY117" s="250" t="s">
        <v>118</v>
      </c>
    </row>
    <row r="118" s="2" customFormat="1" ht="24.15" customHeight="1">
      <c r="A118" s="39"/>
      <c r="B118" s="40"/>
      <c r="C118" s="205" t="s">
        <v>169</v>
      </c>
      <c r="D118" s="205" t="s">
        <v>121</v>
      </c>
      <c r="E118" s="206" t="s">
        <v>157</v>
      </c>
      <c r="F118" s="207" t="s">
        <v>158</v>
      </c>
      <c r="G118" s="208" t="s">
        <v>124</v>
      </c>
      <c r="H118" s="209">
        <v>4</v>
      </c>
      <c r="I118" s="210"/>
      <c r="J118" s="211">
        <f>ROUND(I118*H118,2)</f>
        <v>0</v>
      </c>
      <c r="K118" s="207" t="s">
        <v>125</v>
      </c>
      <c r="L118" s="45"/>
      <c r="M118" s="212" t="s">
        <v>19</v>
      </c>
      <c r="N118" s="213" t="s">
        <v>43</v>
      </c>
      <c r="O118" s="85"/>
      <c r="P118" s="214">
        <f>O118*H118</f>
        <v>0</v>
      </c>
      <c r="Q118" s="214">
        <v>0</v>
      </c>
      <c r="R118" s="214">
        <f>Q118*H118</f>
        <v>0</v>
      </c>
      <c r="S118" s="214">
        <v>0.068000000000000005</v>
      </c>
      <c r="T118" s="215">
        <f>S118*H118</f>
        <v>0.27200000000000002</v>
      </c>
      <c r="U118" s="39"/>
      <c r="V118" s="39"/>
      <c r="W118" s="39"/>
      <c r="X118" s="39"/>
      <c r="Y118" s="39"/>
      <c r="Z118" s="39"/>
      <c r="AA118" s="39"/>
      <c r="AB118" s="39"/>
      <c r="AC118" s="39"/>
      <c r="AD118" s="39"/>
      <c r="AE118" s="39"/>
      <c r="AR118" s="216" t="s">
        <v>126</v>
      </c>
      <c r="AT118" s="216" t="s">
        <v>121</v>
      </c>
      <c r="AU118" s="216" t="s">
        <v>82</v>
      </c>
      <c r="AY118" s="18" t="s">
        <v>118</v>
      </c>
      <c r="BE118" s="217">
        <f>IF(N118="základní",J118,0)</f>
        <v>0</v>
      </c>
      <c r="BF118" s="217">
        <f>IF(N118="snížená",J118,0)</f>
        <v>0</v>
      </c>
      <c r="BG118" s="217">
        <f>IF(N118="zákl. přenesená",J118,0)</f>
        <v>0</v>
      </c>
      <c r="BH118" s="217">
        <f>IF(N118="sníž. přenesená",J118,0)</f>
        <v>0</v>
      </c>
      <c r="BI118" s="217">
        <f>IF(N118="nulová",J118,0)</f>
        <v>0</v>
      </c>
      <c r="BJ118" s="18" t="s">
        <v>80</v>
      </c>
      <c r="BK118" s="217">
        <f>ROUND(I118*H118,2)</f>
        <v>0</v>
      </c>
      <c r="BL118" s="18" t="s">
        <v>126</v>
      </c>
      <c r="BM118" s="216" t="s">
        <v>363</v>
      </c>
    </row>
    <row r="119" s="2" customFormat="1">
      <c r="A119" s="39"/>
      <c r="B119" s="40"/>
      <c r="C119" s="41"/>
      <c r="D119" s="220" t="s">
        <v>135</v>
      </c>
      <c r="E119" s="41"/>
      <c r="F119" s="251" t="s">
        <v>160</v>
      </c>
      <c r="G119" s="41"/>
      <c r="H119" s="41"/>
      <c r="I119" s="252"/>
      <c r="J119" s="41"/>
      <c r="K119" s="41"/>
      <c r="L119" s="45"/>
      <c r="M119" s="253"/>
      <c r="N119" s="254"/>
      <c r="O119" s="85"/>
      <c r="P119" s="85"/>
      <c r="Q119" s="85"/>
      <c r="R119" s="85"/>
      <c r="S119" s="85"/>
      <c r="T119" s="86"/>
      <c r="U119" s="39"/>
      <c r="V119" s="39"/>
      <c r="W119" s="39"/>
      <c r="X119" s="39"/>
      <c r="Y119" s="39"/>
      <c r="Z119" s="39"/>
      <c r="AA119" s="39"/>
      <c r="AB119" s="39"/>
      <c r="AC119" s="39"/>
      <c r="AD119" s="39"/>
      <c r="AE119" s="39"/>
      <c r="AT119" s="18" t="s">
        <v>135</v>
      </c>
      <c r="AU119" s="18" t="s">
        <v>82</v>
      </c>
    </row>
    <row r="120" s="14" customFormat="1">
      <c r="A120" s="14"/>
      <c r="B120" s="229"/>
      <c r="C120" s="230"/>
      <c r="D120" s="220" t="s">
        <v>128</v>
      </c>
      <c r="E120" s="231" t="s">
        <v>19</v>
      </c>
      <c r="F120" s="232" t="s">
        <v>359</v>
      </c>
      <c r="G120" s="230"/>
      <c r="H120" s="233">
        <v>4</v>
      </c>
      <c r="I120" s="234"/>
      <c r="J120" s="230"/>
      <c r="K120" s="230"/>
      <c r="L120" s="235"/>
      <c r="M120" s="236"/>
      <c r="N120" s="237"/>
      <c r="O120" s="237"/>
      <c r="P120" s="237"/>
      <c r="Q120" s="237"/>
      <c r="R120" s="237"/>
      <c r="S120" s="237"/>
      <c r="T120" s="238"/>
      <c r="U120" s="14"/>
      <c r="V120" s="14"/>
      <c r="W120" s="14"/>
      <c r="X120" s="14"/>
      <c r="Y120" s="14"/>
      <c r="Z120" s="14"/>
      <c r="AA120" s="14"/>
      <c r="AB120" s="14"/>
      <c r="AC120" s="14"/>
      <c r="AD120" s="14"/>
      <c r="AE120" s="14"/>
      <c r="AT120" s="239" t="s">
        <v>128</v>
      </c>
      <c r="AU120" s="239" t="s">
        <v>82</v>
      </c>
      <c r="AV120" s="14" t="s">
        <v>82</v>
      </c>
      <c r="AW120" s="14" t="s">
        <v>33</v>
      </c>
      <c r="AX120" s="14" t="s">
        <v>72</v>
      </c>
      <c r="AY120" s="239" t="s">
        <v>118</v>
      </c>
    </row>
    <row r="121" s="15" customFormat="1">
      <c r="A121" s="15"/>
      <c r="B121" s="240"/>
      <c r="C121" s="241"/>
      <c r="D121" s="220" t="s">
        <v>128</v>
      </c>
      <c r="E121" s="242" t="s">
        <v>19</v>
      </c>
      <c r="F121" s="243" t="s">
        <v>131</v>
      </c>
      <c r="G121" s="241"/>
      <c r="H121" s="244">
        <v>4</v>
      </c>
      <c r="I121" s="245"/>
      <c r="J121" s="241"/>
      <c r="K121" s="241"/>
      <c r="L121" s="246"/>
      <c r="M121" s="247"/>
      <c r="N121" s="248"/>
      <c r="O121" s="248"/>
      <c r="P121" s="248"/>
      <c r="Q121" s="248"/>
      <c r="R121" s="248"/>
      <c r="S121" s="248"/>
      <c r="T121" s="249"/>
      <c r="U121" s="15"/>
      <c r="V121" s="15"/>
      <c r="W121" s="15"/>
      <c r="X121" s="15"/>
      <c r="Y121" s="15"/>
      <c r="Z121" s="15"/>
      <c r="AA121" s="15"/>
      <c r="AB121" s="15"/>
      <c r="AC121" s="15"/>
      <c r="AD121" s="15"/>
      <c r="AE121" s="15"/>
      <c r="AT121" s="250" t="s">
        <v>128</v>
      </c>
      <c r="AU121" s="250" t="s">
        <v>82</v>
      </c>
      <c r="AV121" s="15" t="s">
        <v>126</v>
      </c>
      <c r="AW121" s="15" t="s">
        <v>33</v>
      </c>
      <c r="AX121" s="15" t="s">
        <v>80</v>
      </c>
      <c r="AY121" s="250" t="s">
        <v>118</v>
      </c>
    </row>
    <row r="122" s="12" customFormat="1" ht="22.8" customHeight="1">
      <c r="A122" s="12"/>
      <c r="B122" s="189"/>
      <c r="C122" s="190"/>
      <c r="D122" s="191" t="s">
        <v>71</v>
      </c>
      <c r="E122" s="203" t="s">
        <v>161</v>
      </c>
      <c r="F122" s="203" t="s">
        <v>162</v>
      </c>
      <c r="G122" s="190"/>
      <c r="H122" s="190"/>
      <c r="I122" s="193"/>
      <c r="J122" s="204">
        <f>BK122</f>
        <v>0</v>
      </c>
      <c r="K122" s="190"/>
      <c r="L122" s="195"/>
      <c r="M122" s="196"/>
      <c r="N122" s="197"/>
      <c r="O122" s="197"/>
      <c r="P122" s="198">
        <f>SUM(P123:P131)</f>
        <v>0</v>
      </c>
      <c r="Q122" s="197"/>
      <c r="R122" s="198">
        <f>SUM(R123:R131)</f>
        <v>0</v>
      </c>
      <c r="S122" s="197"/>
      <c r="T122" s="199">
        <f>SUM(T123:T131)</f>
        <v>0</v>
      </c>
      <c r="U122" s="12"/>
      <c r="V122" s="12"/>
      <c r="W122" s="12"/>
      <c r="X122" s="12"/>
      <c r="Y122" s="12"/>
      <c r="Z122" s="12"/>
      <c r="AA122" s="12"/>
      <c r="AB122" s="12"/>
      <c r="AC122" s="12"/>
      <c r="AD122" s="12"/>
      <c r="AE122" s="12"/>
      <c r="AR122" s="200" t="s">
        <v>80</v>
      </c>
      <c r="AT122" s="201" t="s">
        <v>71</v>
      </c>
      <c r="AU122" s="201" t="s">
        <v>80</v>
      </c>
      <c r="AY122" s="200" t="s">
        <v>118</v>
      </c>
      <c r="BK122" s="202">
        <f>SUM(BK123:BK131)</f>
        <v>0</v>
      </c>
    </row>
    <row r="123" s="2" customFormat="1" ht="24.15" customHeight="1">
      <c r="A123" s="39"/>
      <c r="B123" s="40"/>
      <c r="C123" s="205" t="s">
        <v>139</v>
      </c>
      <c r="D123" s="205" t="s">
        <v>121</v>
      </c>
      <c r="E123" s="206" t="s">
        <v>364</v>
      </c>
      <c r="F123" s="207" t="s">
        <v>365</v>
      </c>
      <c r="G123" s="208" t="s">
        <v>166</v>
      </c>
      <c r="H123" s="209">
        <v>0.88700000000000001</v>
      </c>
      <c r="I123" s="210"/>
      <c r="J123" s="211">
        <f>ROUND(I123*H123,2)</f>
        <v>0</v>
      </c>
      <c r="K123" s="207" t="s">
        <v>125</v>
      </c>
      <c r="L123" s="45"/>
      <c r="M123" s="212" t="s">
        <v>19</v>
      </c>
      <c r="N123" s="213" t="s">
        <v>43</v>
      </c>
      <c r="O123" s="85"/>
      <c r="P123" s="214">
        <f>O123*H123</f>
        <v>0</v>
      </c>
      <c r="Q123" s="214">
        <v>0</v>
      </c>
      <c r="R123" s="214">
        <f>Q123*H123</f>
        <v>0</v>
      </c>
      <c r="S123" s="214">
        <v>0</v>
      </c>
      <c r="T123" s="215">
        <f>S123*H123</f>
        <v>0</v>
      </c>
      <c r="U123" s="39"/>
      <c r="V123" s="39"/>
      <c r="W123" s="39"/>
      <c r="X123" s="39"/>
      <c r="Y123" s="39"/>
      <c r="Z123" s="39"/>
      <c r="AA123" s="39"/>
      <c r="AB123" s="39"/>
      <c r="AC123" s="39"/>
      <c r="AD123" s="39"/>
      <c r="AE123" s="39"/>
      <c r="AR123" s="216" t="s">
        <v>126</v>
      </c>
      <c r="AT123" s="216" t="s">
        <v>121</v>
      </c>
      <c r="AU123" s="216" t="s">
        <v>82</v>
      </c>
      <c r="AY123" s="18" t="s">
        <v>118</v>
      </c>
      <c r="BE123" s="217">
        <f>IF(N123="základní",J123,0)</f>
        <v>0</v>
      </c>
      <c r="BF123" s="217">
        <f>IF(N123="snížená",J123,0)</f>
        <v>0</v>
      </c>
      <c r="BG123" s="217">
        <f>IF(N123="zákl. přenesená",J123,0)</f>
        <v>0</v>
      </c>
      <c r="BH123" s="217">
        <f>IF(N123="sníž. přenesená",J123,0)</f>
        <v>0</v>
      </c>
      <c r="BI123" s="217">
        <f>IF(N123="nulová",J123,0)</f>
        <v>0</v>
      </c>
      <c r="BJ123" s="18" t="s">
        <v>80</v>
      </c>
      <c r="BK123" s="217">
        <f>ROUND(I123*H123,2)</f>
        <v>0</v>
      </c>
      <c r="BL123" s="18" t="s">
        <v>126</v>
      </c>
      <c r="BM123" s="216" t="s">
        <v>366</v>
      </c>
    </row>
    <row r="124" s="2" customFormat="1">
      <c r="A124" s="39"/>
      <c r="B124" s="40"/>
      <c r="C124" s="41"/>
      <c r="D124" s="220" t="s">
        <v>135</v>
      </c>
      <c r="E124" s="41"/>
      <c r="F124" s="251" t="s">
        <v>168</v>
      </c>
      <c r="G124" s="41"/>
      <c r="H124" s="41"/>
      <c r="I124" s="252"/>
      <c r="J124" s="41"/>
      <c r="K124" s="41"/>
      <c r="L124" s="45"/>
      <c r="M124" s="253"/>
      <c r="N124" s="254"/>
      <c r="O124" s="85"/>
      <c r="P124" s="85"/>
      <c r="Q124" s="85"/>
      <c r="R124" s="85"/>
      <c r="S124" s="85"/>
      <c r="T124" s="86"/>
      <c r="U124" s="39"/>
      <c r="V124" s="39"/>
      <c r="W124" s="39"/>
      <c r="X124" s="39"/>
      <c r="Y124" s="39"/>
      <c r="Z124" s="39"/>
      <c r="AA124" s="39"/>
      <c r="AB124" s="39"/>
      <c r="AC124" s="39"/>
      <c r="AD124" s="39"/>
      <c r="AE124" s="39"/>
      <c r="AT124" s="18" t="s">
        <v>135</v>
      </c>
      <c r="AU124" s="18" t="s">
        <v>82</v>
      </c>
    </row>
    <row r="125" s="2" customFormat="1" ht="14.4" customHeight="1">
      <c r="A125" s="39"/>
      <c r="B125" s="40"/>
      <c r="C125" s="205" t="s">
        <v>178</v>
      </c>
      <c r="D125" s="205" t="s">
        <v>121</v>
      </c>
      <c r="E125" s="206" t="s">
        <v>170</v>
      </c>
      <c r="F125" s="207" t="s">
        <v>171</v>
      </c>
      <c r="G125" s="208" t="s">
        <v>166</v>
      </c>
      <c r="H125" s="209">
        <v>0.88700000000000001</v>
      </c>
      <c r="I125" s="210"/>
      <c r="J125" s="211">
        <f>ROUND(I125*H125,2)</f>
        <v>0</v>
      </c>
      <c r="K125" s="207" t="s">
        <v>125</v>
      </c>
      <c r="L125" s="45"/>
      <c r="M125" s="212" t="s">
        <v>19</v>
      </c>
      <c r="N125" s="213" t="s">
        <v>43</v>
      </c>
      <c r="O125" s="85"/>
      <c r="P125" s="214">
        <f>O125*H125</f>
        <v>0</v>
      </c>
      <c r="Q125" s="214">
        <v>0</v>
      </c>
      <c r="R125" s="214">
        <f>Q125*H125</f>
        <v>0</v>
      </c>
      <c r="S125" s="214">
        <v>0</v>
      </c>
      <c r="T125" s="215">
        <f>S125*H125</f>
        <v>0</v>
      </c>
      <c r="U125" s="39"/>
      <c r="V125" s="39"/>
      <c r="W125" s="39"/>
      <c r="X125" s="39"/>
      <c r="Y125" s="39"/>
      <c r="Z125" s="39"/>
      <c r="AA125" s="39"/>
      <c r="AB125" s="39"/>
      <c r="AC125" s="39"/>
      <c r="AD125" s="39"/>
      <c r="AE125" s="39"/>
      <c r="AR125" s="216" t="s">
        <v>126</v>
      </c>
      <c r="AT125" s="216" t="s">
        <v>121</v>
      </c>
      <c r="AU125" s="216" t="s">
        <v>82</v>
      </c>
      <c r="AY125" s="18" t="s">
        <v>118</v>
      </c>
      <c r="BE125" s="217">
        <f>IF(N125="základní",J125,0)</f>
        <v>0</v>
      </c>
      <c r="BF125" s="217">
        <f>IF(N125="snížená",J125,0)</f>
        <v>0</v>
      </c>
      <c r="BG125" s="217">
        <f>IF(N125="zákl. přenesená",J125,0)</f>
        <v>0</v>
      </c>
      <c r="BH125" s="217">
        <f>IF(N125="sníž. přenesená",J125,0)</f>
        <v>0</v>
      </c>
      <c r="BI125" s="217">
        <f>IF(N125="nulová",J125,0)</f>
        <v>0</v>
      </c>
      <c r="BJ125" s="18" t="s">
        <v>80</v>
      </c>
      <c r="BK125" s="217">
        <f>ROUND(I125*H125,2)</f>
        <v>0</v>
      </c>
      <c r="BL125" s="18" t="s">
        <v>126</v>
      </c>
      <c r="BM125" s="216" t="s">
        <v>367</v>
      </c>
    </row>
    <row r="126" s="2" customFormat="1">
      <c r="A126" s="39"/>
      <c r="B126" s="40"/>
      <c r="C126" s="41"/>
      <c r="D126" s="220" t="s">
        <v>135</v>
      </c>
      <c r="E126" s="41"/>
      <c r="F126" s="251" t="s">
        <v>173</v>
      </c>
      <c r="G126" s="41"/>
      <c r="H126" s="41"/>
      <c r="I126" s="252"/>
      <c r="J126" s="41"/>
      <c r="K126" s="41"/>
      <c r="L126" s="45"/>
      <c r="M126" s="253"/>
      <c r="N126" s="254"/>
      <c r="O126" s="85"/>
      <c r="P126" s="85"/>
      <c r="Q126" s="85"/>
      <c r="R126" s="85"/>
      <c r="S126" s="85"/>
      <c r="T126" s="86"/>
      <c r="U126" s="39"/>
      <c r="V126" s="39"/>
      <c r="W126" s="39"/>
      <c r="X126" s="39"/>
      <c r="Y126" s="39"/>
      <c r="Z126" s="39"/>
      <c r="AA126" s="39"/>
      <c r="AB126" s="39"/>
      <c r="AC126" s="39"/>
      <c r="AD126" s="39"/>
      <c r="AE126" s="39"/>
      <c r="AT126" s="18" t="s">
        <v>135</v>
      </c>
      <c r="AU126" s="18" t="s">
        <v>82</v>
      </c>
    </row>
    <row r="127" s="2" customFormat="1" ht="24.15" customHeight="1">
      <c r="A127" s="39"/>
      <c r="B127" s="40"/>
      <c r="C127" s="205" t="s">
        <v>185</v>
      </c>
      <c r="D127" s="205" t="s">
        <v>121</v>
      </c>
      <c r="E127" s="206" t="s">
        <v>174</v>
      </c>
      <c r="F127" s="207" t="s">
        <v>175</v>
      </c>
      <c r="G127" s="208" t="s">
        <v>166</v>
      </c>
      <c r="H127" s="209">
        <v>7.9829999999999997</v>
      </c>
      <c r="I127" s="210"/>
      <c r="J127" s="211">
        <f>ROUND(I127*H127,2)</f>
        <v>0</v>
      </c>
      <c r="K127" s="207" t="s">
        <v>125</v>
      </c>
      <c r="L127" s="45"/>
      <c r="M127" s="212" t="s">
        <v>19</v>
      </c>
      <c r="N127" s="213" t="s">
        <v>43</v>
      </c>
      <c r="O127" s="85"/>
      <c r="P127" s="214">
        <f>O127*H127</f>
        <v>0</v>
      </c>
      <c r="Q127" s="214">
        <v>0</v>
      </c>
      <c r="R127" s="214">
        <f>Q127*H127</f>
        <v>0</v>
      </c>
      <c r="S127" s="214">
        <v>0</v>
      </c>
      <c r="T127" s="215">
        <f>S127*H127</f>
        <v>0</v>
      </c>
      <c r="U127" s="39"/>
      <c r="V127" s="39"/>
      <c r="W127" s="39"/>
      <c r="X127" s="39"/>
      <c r="Y127" s="39"/>
      <c r="Z127" s="39"/>
      <c r="AA127" s="39"/>
      <c r="AB127" s="39"/>
      <c r="AC127" s="39"/>
      <c r="AD127" s="39"/>
      <c r="AE127" s="39"/>
      <c r="AR127" s="216" t="s">
        <v>126</v>
      </c>
      <c r="AT127" s="216" t="s">
        <v>121</v>
      </c>
      <c r="AU127" s="216" t="s">
        <v>82</v>
      </c>
      <c r="AY127" s="18" t="s">
        <v>118</v>
      </c>
      <c r="BE127" s="217">
        <f>IF(N127="základní",J127,0)</f>
        <v>0</v>
      </c>
      <c r="BF127" s="217">
        <f>IF(N127="snížená",J127,0)</f>
        <v>0</v>
      </c>
      <c r="BG127" s="217">
        <f>IF(N127="zákl. přenesená",J127,0)</f>
        <v>0</v>
      </c>
      <c r="BH127" s="217">
        <f>IF(N127="sníž. přenesená",J127,0)</f>
        <v>0</v>
      </c>
      <c r="BI127" s="217">
        <f>IF(N127="nulová",J127,0)</f>
        <v>0</v>
      </c>
      <c r="BJ127" s="18" t="s">
        <v>80</v>
      </c>
      <c r="BK127" s="217">
        <f>ROUND(I127*H127,2)</f>
        <v>0</v>
      </c>
      <c r="BL127" s="18" t="s">
        <v>126</v>
      </c>
      <c r="BM127" s="216" t="s">
        <v>368</v>
      </c>
    </row>
    <row r="128" s="2" customFormat="1">
      <c r="A128" s="39"/>
      <c r="B128" s="40"/>
      <c r="C128" s="41"/>
      <c r="D128" s="220" t="s">
        <v>135</v>
      </c>
      <c r="E128" s="41"/>
      <c r="F128" s="251" t="s">
        <v>173</v>
      </c>
      <c r="G128" s="41"/>
      <c r="H128" s="41"/>
      <c r="I128" s="252"/>
      <c r="J128" s="41"/>
      <c r="K128" s="41"/>
      <c r="L128" s="45"/>
      <c r="M128" s="253"/>
      <c r="N128" s="254"/>
      <c r="O128" s="85"/>
      <c r="P128" s="85"/>
      <c r="Q128" s="85"/>
      <c r="R128" s="85"/>
      <c r="S128" s="85"/>
      <c r="T128" s="86"/>
      <c r="U128" s="39"/>
      <c r="V128" s="39"/>
      <c r="W128" s="39"/>
      <c r="X128" s="39"/>
      <c r="Y128" s="39"/>
      <c r="Z128" s="39"/>
      <c r="AA128" s="39"/>
      <c r="AB128" s="39"/>
      <c r="AC128" s="39"/>
      <c r="AD128" s="39"/>
      <c r="AE128" s="39"/>
      <c r="AT128" s="18" t="s">
        <v>135</v>
      </c>
      <c r="AU128" s="18" t="s">
        <v>82</v>
      </c>
    </row>
    <row r="129" s="14" customFormat="1">
      <c r="A129" s="14"/>
      <c r="B129" s="229"/>
      <c r="C129" s="230"/>
      <c r="D129" s="220" t="s">
        <v>128</v>
      </c>
      <c r="E129" s="230"/>
      <c r="F129" s="232" t="s">
        <v>369</v>
      </c>
      <c r="G129" s="230"/>
      <c r="H129" s="233">
        <v>7.9829999999999997</v>
      </c>
      <c r="I129" s="234"/>
      <c r="J129" s="230"/>
      <c r="K129" s="230"/>
      <c r="L129" s="235"/>
      <c r="M129" s="236"/>
      <c r="N129" s="237"/>
      <c r="O129" s="237"/>
      <c r="P129" s="237"/>
      <c r="Q129" s="237"/>
      <c r="R129" s="237"/>
      <c r="S129" s="237"/>
      <c r="T129" s="238"/>
      <c r="U129" s="14"/>
      <c r="V129" s="14"/>
      <c r="W129" s="14"/>
      <c r="X129" s="14"/>
      <c r="Y129" s="14"/>
      <c r="Z129" s="14"/>
      <c r="AA129" s="14"/>
      <c r="AB129" s="14"/>
      <c r="AC129" s="14"/>
      <c r="AD129" s="14"/>
      <c r="AE129" s="14"/>
      <c r="AT129" s="239" t="s">
        <v>128</v>
      </c>
      <c r="AU129" s="239" t="s">
        <v>82</v>
      </c>
      <c r="AV129" s="14" t="s">
        <v>82</v>
      </c>
      <c r="AW129" s="14" t="s">
        <v>4</v>
      </c>
      <c r="AX129" s="14" t="s">
        <v>80</v>
      </c>
      <c r="AY129" s="239" t="s">
        <v>118</v>
      </c>
    </row>
    <row r="130" s="2" customFormat="1" ht="24.15" customHeight="1">
      <c r="A130" s="39"/>
      <c r="B130" s="40"/>
      <c r="C130" s="205" t="s">
        <v>194</v>
      </c>
      <c r="D130" s="205" t="s">
        <v>121</v>
      </c>
      <c r="E130" s="206" t="s">
        <v>179</v>
      </c>
      <c r="F130" s="207" t="s">
        <v>180</v>
      </c>
      <c r="G130" s="208" t="s">
        <v>166</v>
      </c>
      <c r="H130" s="209">
        <v>0.88700000000000001</v>
      </c>
      <c r="I130" s="210"/>
      <c r="J130" s="211">
        <f>ROUND(I130*H130,2)</f>
        <v>0</v>
      </c>
      <c r="K130" s="207" t="s">
        <v>125</v>
      </c>
      <c r="L130" s="45"/>
      <c r="M130" s="212" t="s">
        <v>19</v>
      </c>
      <c r="N130" s="213" t="s">
        <v>43</v>
      </c>
      <c r="O130" s="85"/>
      <c r="P130" s="214">
        <f>O130*H130</f>
        <v>0</v>
      </c>
      <c r="Q130" s="214">
        <v>0</v>
      </c>
      <c r="R130" s="214">
        <f>Q130*H130</f>
        <v>0</v>
      </c>
      <c r="S130" s="214">
        <v>0</v>
      </c>
      <c r="T130" s="215">
        <f>S130*H130</f>
        <v>0</v>
      </c>
      <c r="U130" s="39"/>
      <c r="V130" s="39"/>
      <c r="W130" s="39"/>
      <c r="X130" s="39"/>
      <c r="Y130" s="39"/>
      <c r="Z130" s="39"/>
      <c r="AA130" s="39"/>
      <c r="AB130" s="39"/>
      <c r="AC130" s="39"/>
      <c r="AD130" s="39"/>
      <c r="AE130" s="39"/>
      <c r="AR130" s="216" t="s">
        <v>126</v>
      </c>
      <c r="AT130" s="216" t="s">
        <v>121</v>
      </c>
      <c r="AU130" s="216" t="s">
        <v>82</v>
      </c>
      <c r="AY130" s="18" t="s">
        <v>118</v>
      </c>
      <c r="BE130" s="217">
        <f>IF(N130="základní",J130,0)</f>
        <v>0</v>
      </c>
      <c r="BF130" s="217">
        <f>IF(N130="snížená",J130,0)</f>
        <v>0</v>
      </c>
      <c r="BG130" s="217">
        <f>IF(N130="zákl. přenesená",J130,0)</f>
        <v>0</v>
      </c>
      <c r="BH130" s="217">
        <f>IF(N130="sníž. přenesená",J130,0)</f>
        <v>0</v>
      </c>
      <c r="BI130" s="217">
        <f>IF(N130="nulová",J130,0)</f>
        <v>0</v>
      </c>
      <c r="BJ130" s="18" t="s">
        <v>80</v>
      </c>
      <c r="BK130" s="217">
        <f>ROUND(I130*H130,2)</f>
        <v>0</v>
      </c>
      <c r="BL130" s="18" t="s">
        <v>126</v>
      </c>
      <c r="BM130" s="216" t="s">
        <v>370</v>
      </c>
    </row>
    <row r="131" s="2" customFormat="1">
      <c r="A131" s="39"/>
      <c r="B131" s="40"/>
      <c r="C131" s="41"/>
      <c r="D131" s="220" t="s">
        <v>135</v>
      </c>
      <c r="E131" s="41"/>
      <c r="F131" s="251" t="s">
        <v>182</v>
      </c>
      <c r="G131" s="41"/>
      <c r="H131" s="41"/>
      <c r="I131" s="252"/>
      <c r="J131" s="41"/>
      <c r="K131" s="41"/>
      <c r="L131" s="45"/>
      <c r="M131" s="253"/>
      <c r="N131" s="254"/>
      <c r="O131" s="85"/>
      <c r="P131" s="85"/>
      <c r="Q131" s="85"/>
      <c r="R131" s="85"/>
      <c r="S131" s="85"/>
      <c r="T131" s="86"/>
      <c r="U131" s="39"/>
      <c r="V131" s="39"/>
      <c r="W131" s="39"/>
      <c r="X131" s="39"/>
      <c r="Y131" s="39"/>
      <c r="Z131" s="39"/>
      <c r="AA131" s="39"/>
      <c r="AB131" s="39"/>
      <c r="AC131" s="39"/>
      <c r="AD131" s="39"/>
      <c r="AE131" s="39"/>
      <c r="AT131" s="18" t="s">
        <v>135</v>
      </c>
      <c r="AU131" s="18" t="s">
        <v>82</v>
      </c>
    </row>
    <row r="132" s="12" customFormat="1" ht="22.8" customHeight="1">
      <c r="A132" s="12"/>
      <c r="B132" s="189"/>
      <c r="C132" s="190"/>
      <c r="D132" s="191" t="s">
        <v>71</v>
      </c>
      <c r="E132" s="203" t="s">
        <v>183</v>
      </c>
      <c r="F132" s="203" t="s">
        <v>184</v>
      </c>
      <c r="G132" s="190"/>
      <c r="H132" s="190"/>
      <c r="I132" s="193"/>
      <c r="J132" s="204">
        <f>BK132</f>
        <v>0</v>
      </c>
      <c r="K132" s="190"/>
      <c r="L132" s="195"/>
      <c r="M132" s="196"/>
      <c r="N132" s="197"/>
      <c r="O132" s="197"/>
      <c r="P132" s="198">
        <f>SUM(P133:P134)</f>
        <v>0</v>
      </c>
      <c r="Q132" s="197"/>
      <c r="R132" s="198">
        <f>SUM(R133:R134)</f>
        <v>0</v>
      </c>
      <c r="S132" s="197"/>
      <c r="T132" s="199">
        <f>SUM(T133:T134)</f>
        <v>0</v>
      </c>
      <c r="U132" s="12"/>
      <c r="V132" s="12"/>
      <c r="W132" s="12"/>
      <c r="X132" s="12"/>
      <c r="Y132" s="12"/>
      <c r="Z132" s="12"/>
      <c r="AA132" s="12"/>
      <c r="AB132" s="12"/>
      <c r="AC132" s="12"/>
      <c r="AD132" s="12"/>
      <c r="AE132" s="12"/>
      <c r="AR132" s="200" t="s">
        <v>80</v>
      </c>
      <c r="AT132" s="201" t="s">
        <v>71</v>
      </c>
      <c r="AU132" s="201" t="s">
        <v>80</v>
      </c>
      <c r="AY132" s="200" t="s">
        <v>118</v>
      </c>
      <c r="BK132" s="202">
        <f>SUM(BK133:BK134)</f>
        <v>0</v>
      </c>
    </row>
    <row r="133" s="2" customFormat="1" ht="24.15" customHeight="1">
      <c r="A133" s="39"/>
      <c r="B133" s="40"/>
      <c r="C133" s="205" t="s">
        <v>200</v>
      </c>
      <c r="D133" s="205" t="s">
        <v>121</v>
      </c>
      <c r="E133" s="206" t="s">
        <v>186</v>
      </c>
      <c r="F133" s="207" t="s">
        <v>187</v>
      </c>
      <c r="G133" s="208" t="s">
        <v>166</v>
      </c>
      <c r="H133" s="209">
        <v>0.53300000000000003</v>
      </c>
      <c r="I133" s="210"/>
      <c r="J133" s="211">
        <f>ROUND(I133*H133,2)</f>
        <v>0</v>
      </c>
      <c r="K133" s="207" t="s">
        <v>125</v>
      </c>
      <c r="L133" s="45"/>
      <c r="M133" s="212" t="s">
        <v>19</v>
      </c>
      <c r="N133" s="213" t="s">
        <v>43</v>
      </c>
      <c r="O133" s="85"/>
      <c r="P133" s="214">
        <f>O133*H133</f>
        <v>0</v>
      </c>
      <c r="Q133" s="214">
        <v>0</v>
      </c>
      <c r="R133" s="214">
        <f>Q133*H133</f>
        <v>0</v>
      </c>
      <c r="S133" s="214">
        <v>0</v>
      </c>
      <c r="T133" s="215">
        <f>S133*H133</f>
        <v>0</v>
      </c>
      <c r="U133" s="39"/>
      <c r="V133" s="39"/>
      <c r="W133" s="39"/>
      <c r="X133" s="39"/>
      <c r="Y133" s="39"/>
      <c r="Z133" s="39"/>
      <c r="AA133" s="39"/>
      <c r="AB133" s="39"/>
      <c r="AC133" s="39"/>
      <c r="AD133" s="39"/>
      <c r="AE133" s="39"/>
      <c r="AR133" s="216" t="s">
        <v>126</v>
      </c>
      <c r="AT133" s="216" t="s">
        <v>121</v>
      </c>
      <c r="AU133" s="216" t="s">
        <v>82</v>
      </c>
      <c r="AY133" s="18" t="s">
        <v>118</v>
      </c>
      <c r="BE133" s="217">
        <f>IF(N133="základní",J133,0)</f>
        <v>0</v>
      </c>
      <c r="BF133" s="217">
        <f>IF(N133="snížená",J133,0)</f>
        <v>0</v>
      </c>
      <c r="BG133" s="217">
        <f>IF(N133="zákl. přenesená",J133,0)</f>
        <v>0</v>
      </c>
      <c r="BH133" s="217">
        <f>IF(N133="sníž. přenesená",J133,0)</f>
        <v>0</v>
      </c>
      <c r="BI133" s="217">
        <f>IF(N133="nulová",J133,0)</f>
        <v>0</v>
      </c>
      <c r="BJ133" s="18" t="s">
        <v>80</v>
      </c>
      <c r="BK133" s="217">
        <f>ROUND(I133*H133,2)</f>
        <v>0</v>
      </c>
      <c r="BL133" s="18" t="s">
        <v>126</v>
      </c>
      <c r="BM133" s="216" t="s">
        <v>371</v>
      </c>
    </row>
    <row r="134" s="2" customFormat="1">
      <c r="A134" s="39"/>
      <c r="B134" s="40"/>
      <c r="C134" s="41"/>
      <c r="D134" s="220" t="s">
        <v>135</v>
      </c>
      <c r="E134" s="41"/>
      <c r="F134" s="251" t="s">
        <v>189</v>
      </c>
      <c r="G134" s="41"/>
      <c r="H134" s="41"/>
      <c r="I134" s="252"/>
      <c r="J134" s="41"/>
      <c r="K134" s="41"/>
      <c r="L134" s="45"/>
      <c r="M134" s="253"/>
      <c r="N134" s="254"/>
      <c r="O134" s="85"/>
      <c r="P134" s="85"/>
      <c r="Q134" s="85"/>
      <c r="R134" s="85"/>
      <c r="S134" s="85"/>
      <c r="T134" s="86"/>
      <c r="U134" s="39"/>
      <c r="V134" s="39"/>
      <c r="W134" s="39"/>
      <c r="X134" s="39"/>
      <c r="Y134" s="39"/>
      <c r="Z134" s="39"/>
      <c r="AA134" s="39"/>
      <c r="AB134" s="39"/>
      <c r="AC134" s="39"/>
      <c r="AD134" s="39"/>
      <c r="AE134" s="39"/>
      <c r="AT134" s="18" t="s">
        <v>135</v>
      </c>
      <c r="AU134" s="18" t="s">
        <v>82</v>
      </c>
    </row>
    <row r="135" s="12" customFormat="1" ht="25.92" customHeight="1">
      <c r="A135" s="12"/>
      <c r="B135" s="189"/>
      <c r="C135" s="190"/>
      <c r="D135" s="191" t="s">
        <v>71</v>
      </c>
      <c r="E135" s="192" t="s">
        <v>190</v>
      </c>
      <c r="F135" s="192" t="s">
        <v>191</v>
      </c>
      <c r="G135" s="190"/>
      <c r="H135" s="190"/>
      <c r="I135" s="193"/>
      <c r="J135" s="194">
        <f>BK135</f>
        <v>0</v>
      </c>
      <c r="K135" s="190"/>
      <c r="L135" s="195"/>
      <c r="M135" s="196"/>
      <c r="N135" s="197"/>
      <c r="O135" s="197"/>
      <c r="P135" s="198">
        <f>P136+P180+P263+P289+P294+P308+P321</f>
        <v>0</v>
      </c>
      <c r="Q135" s="197"/>
      <c r="R135" s="198">
        <f>R136+R180+R263+R289+R294+R308+R321</f>
        <v>0.40127400000000002</v>
      </c>
      <c r="S135" s="197"/>
      <c r="T135" s="199">
        <f>T136+T180+T263+T289+T294+T308+T321</f>
        <v>0.189</v>
      </c>
      <c r="U135" s="12"/>
      <c r="V135" s="12"/>
      <c r="W135" s="12"/>
      <c r="X135" s="12"/>
      <c r="Y135" s="12"/>
      <c r="Z135" s="12"/>
      <c r="AA135" s="12"/>
      <c r="AB135" s="12"/>
      <c r="AC135" s="12"/>
      <c r="AD135" s="12"/>
      <c r="AE135" s="12"/>
      <c r="AR135" s="200" t="s">
        <v>82</v>
      </c>
      <c r="AT135" s="201" t="s">
        <v>71</v>
      </c>
      <c r="AU135" s="201" t="s">
        <v>72</v>
      </c>
      <c r="AY135" s="200" t="s">
        <v>118</v>
      </c>
      <c r="BK135" s="202">
        <f>BK136+BK180+BK263+BK289+BK294+BK308+BK321</f>
        <v>0</v>
      </c>
    </row>
    <row r="136" s="12" customFormat="1" ht="22.8" customHeight="1">
      <c r="A136" s="12"/>
      <c r="B136" s="189"/>
      <c r="C136" s="190"/>
      <c r="D136" s="191" t="s">
        <v>71</v>
      </c>
      <c r="E136" s="203" t="s">
        <v>372</v>
      </c>
      <c r="F136" s="203" t="s">
        <v>373</v>
      </c>
      <c r="G136" s="190"/>
      <c r="H136" s="190"/>
      <c r="I136" s="193"/>
      <c r="J136" s="204">
        <f>BK136</f>
        <v>0</v>
      </c>
      <c r="K136" s="190"/>
      <c r="L136" s="195"/>
      <c r="M136" s="196"/>
      <c r="N136" s="197"/>
      <c r="O136" s="197"/>
      <c r="P136" s="198">
        <f>SUM(P137:P179)</f>
        <v>0</v>
      </c>
      <c r="Q136" s="197"/>
      <c r="R136" s="198">
        <f>SUM(R137:R179)</f>
        <v>0.049680000000000002</v>
      </c>
      <c r="S136" s="197"/>
      <c r="T136" s="199">
        <f>SUM(T137:T179)</f>
        <v>0</v>
      </c>
      <c r="U136" s="12"/>
      <c r="V136" s="12"/>
      <c r="W136" s="12"/>
      <c r="X136" s="12"/>
      <c r="Y136" s="12"/>
      <c r="Z136" s="12"/>
      <c r="AA136" s="12"/>
      <c r="AB136" s="12"/>
      <c r="AC136" s="12"/>
      <c r="AD136" s="12"/>
      <c r="AE136" s="12"/>
      <c r="AR136" s="200" t="s">
        <v>82</v>
      </c>
      <c r="AT136" s="201" t="s">
        <v>71</v>
      </c>
      <c r="AU136" s="201" t="s">
        <v>80</v>
      </c>
      <c r="AY136" s="200" t="s">
        <v>118</v>
      </c>
      <c r="BK136" s="202">
        <f>SUM(BK137:BK179)</f>
        <v>0</v>
      </c>
    </row>
    <row r="137" s="2" customFormat="1" ht="14.4" customHeight="1">
      <c r="A137" s="39"/>
      <c r="B137" s="40"/>
      <c r="C137" s="205" t="s">
        <v>205</v>
      </c>
      <c r="D137" s="205" t="s">
        <v>121</v>
      </c>
      <c r="E137" s="206" t="s">
        <v>374</v>
      </c>
      <c r="F137" s="207" t="s">
        <v>375</v>
      </c>
      <c r="G137" s="208" t="s">
        <v>217</v>
      </c>
      <c r="H137" s="209">
        <v>3</v>
      </c>
      <c r="I137" s="210"/>
      <c r="J137" s="211">
        <f>ROUND(I137*H137,2)</f>
        <v>0</v>
      </c>
      <c r="K137" s="207" t="s">
        <v>125</v>
      </c>
      <c r="L137" s="45"/>
      <c r="M137" s="212" t="s">
        <v>19</v>
      </c>
      <c r="N137" s="213" t="s">
        <v>43</v>
      </c>
      <c r="O137" s="85"/>
      <c r="P137" s="214">
        <f>O137*H137</f>
        <v>0</v>
      </c>
      <c r="Q137" s="214">
        <v>0.0018400000000000001</v>
      </c>
      <c r="R137" s="214">
        <f>Q137*H137</f>
        <v>0.0055200000000000006</v>
      </c>
      <c r="S137" s="214">
        <v>0</v>
      </c>
      <c r="T137" s="215">
        <f>S137*H137</f>
        <v>0</v>
      </c>
      <c r="U137" s="39"/>
      <c r="V137" s="39"/>
      <c r="W137" s="39"/>
      <c r="X137" s="39"/>
      <c r="Y137" s="39"/>
      <c r="Z137" s="39"/>
      <c r="AA137" s="39"/>
      <c r="AB137" s="39"/>
      <c r="AC137" s="39"/>
      <c r="AD137" s="39"/>
      <c r="AE137" s="39"/>
      <c r="AR137" s="216" t="s">
        <v>197</v>
      </c>
      <c r="AT137" s="216" t="s">
        <v>121</v>
      </c>
      <c r="AU137" s="216" t="s">
        <v>82</v>
      </c>
      <c r="AY137" s="18" t="s">
        <v>118</v>
      </c>
      <c r="BE137" s="217">
        <f>IF(N137="základní",J137,0)</f>
        <v>0</v>
      </c>
      <c r="BF137" s="217">
        <f>IF(N137="snížená",J137,0)</f>
        <v>0</v>
      </c>
      <c r="BG137" s="217">
        <f>IF(N137="zákl. přenesená",J137,0)</f>
        <v>0</v>
      </c>
      <c r="BH137" s="217">
        <f>IF(N137="sníž. přenesená",J137,0)</f>
        <v>0</v>
      </c>
      <c r="BI137" s="217">
        <f>IF(N137="nulová",J137,0)</f>
        <v>0</v>
      </c>
      <c r="BJ137" s="18" t="s">
        <v>80</v>
      </c>
      <c r="BK137" s="217">
        <f>ROUND(I137*H137,2)</f>
        <v>0</v>
      </c>
      <c r="BL137" s="18" t="s">
        <v>197</v>
      </c>
      <c r="BM137" s="216" t="s">
        <v>376</v>
      </c>
    </row>
    <row r="138" s="13" customFormat="1">
      <c r="A138" s="13"/>
      <c r="B138" s="218"/>
      <c r="C138" s="219"/>
      <c r="D138" s="220" t="s">
        <v>128</v>
      </c>
      <c r="E138" s="221" t="s">
        <v>19</v>
      </c>
      <c r="F138" s="222" t="s">
        <v>129</v>
      </c>
      <c r="G138" s="219"/>
      <c r="H138" s="221" t="s">
        <v>19</v>
      </c>
      <c r="I138" s="223"/>
      <c r="J138" s="219"/>
      <c r="K138" s="219"/>
      <c r="L138" s="224"/>
      <c r="M138" s="225"/>
      <c r="N138" s="226"/>
      <c r="O138" s="226"/>
      <c r="P138" s="226"/>
      <c r="Q138" s="226"/>
      <c r="R138" s="226"/>
      <c r="S138" s="226"/>
      <c r="T138" s="227"/>
      <c r="U138" s="13"/>
      <c r="V138" s="13"/>
      <c r="W138" s="13"/>
      <c r="X138" s="13"/>
      <c r="Y138" s="13"/>
      <c r="Z138" s="13"/>
      <c r="AA138" s="13"/>
      <c r="AB138" s="13"/>
      <c r="AC138" s="13"/>
      <c r="AD138" s="13"/>
      <c r="AE138" s="13"/>
      <c r="AT138" s="228" t="s">
        <v>128</v>
      </c>
      <c r="AU138" s="228" t="s">
        <v>82</v>
      </c>
      <c r="AV138" s="13" t="s">
        <v>80</v>
      </c>
      <c r="AW138" s="13" t="s">
        <v>33</v>
      </c>
      <c r="AX138" s="13" t="s">
        <v>72</v>
      </c>
      <c r="AY138" s="228" t="s">
        <v>118</v>
      </c>
    </row>
    <row r="139" s="14" customFormat="1">
      <c r="A139" s="14"/>
      <c r="B139" s="229"/>
      <c r="C139" s="230"/>
      <c r="D139" s="220" t="s">
        <v>128</v>
      </c>
      <c r="E139" s="231" t="s">
        <v>19</v>
      </c>
      <c r="F139" s="232" t="s">
        <v>141</v>
      </c>
      <c r="G139" s="230"/>
      <c r="H139" s="233">
        <v>3</v>
      </c>
      <c r="I139" s="234"/>
      <c r="J139" s="230"/>
      <c r="K139" s="230"/>
      <c r="L139" s="235"/>
      <c r="M139" s="236"/>
      <c r="N139" s="237"/>
      <c r="O139" s="237"/>
      <c r="P139" s="237"/>
      <c r="Q139" s="237"/>
      <c r="R139" s="237"/>
      <c r="S139" s="237"/>
      <c r="T139" s="238"/>
      <c r="U139" s="14"/>
      <c r="V139" s="14"/>
      <c r="W139" s="14"/>
      <c r="X139" s="14"/>
      <c r="Y139" s="14"/>
      <c r="Z139" s="14"/>
      <c r="AA139" s="14"/>
      <c r="AB139" s="14"/>
      <c r="AC139" s="14"/>
      <c r="AD139" s="14"/>
      <c r="AE139" s="14"/>
      <c r="AT139" s="239" t="s">
        <v>128</v>
      </c>
      <c r="AU139" s="239" t="s">
        <v>82</v>
      </c>
      <c r="AV139" s="14" t="s">
        <v>82</v>
      </c>
      <c r="AW139" s="14" t="s">
        <v>33</v>
      </c>
      <c r="AX139" s="14" t="s">
        <v>72</v>
      </c>
      <c r="AY139" s="239" t="s">
        <v>118</v>
      </c>
    </row>
    <row r="140" s="15" customFormat="1">
      <c r="A140" s="15"/>
      <c r="B140" s="240"/>
      <c r="C140" s="241"/>
      <c r="D140" s="220" t="s">
        <v>128</v>
      </c>
      <c r="E140" s="242" t="s">
        <v>19</v>
      </c>
      <c r="F140" s="243" t="s">
        <v>131</v>
      </c>
      <c r="G140" s="241"/>
      <c r="H140" s="244">
        <v>3</v>
      </c>
      <c r="I140" s="245"/>
      <c r="J140" s="241"/>
      <c r="K140" s="241"/>
      <c r="L140" s="246"/>
      <c r="M140" s="247"/>
      <c r="N140" s="248"/>
      <c r="O140" s="248"/>
      <c r="P140" s="248"/>
      <c r="Q140" s="248"/>
      <c r="R140" s="248"/>
      <c r="S140" s="248"/>
      <c r="T140" s="249"/>
      <c r="U140" s="15"/>
      <c r="V140" s="15"/>
      <c r="W140" s="15"/>
      <c r="X140" s="15"/>
      <c r="Y140" s="15"/>
      <c r="Z140" s="15"/>
      <c r="AA140" s="15"/>
      <c r="AB140" s="15"/>
      <c r="AC140" s="15"/>
      <c r="AD140" s="15"/>
      <c r="AE140" s="15"/>
      <c r="AT140" s="250" t="s">
        <v>128</v>
      </c>
      <c r="AU140" s="250" t="s">
        <v>82</v>
      </c>
      <c r="AV140" s="15" t="s">
        <v>126</v>
      </c>
      <c r="AW140" s="15" t="s">
        <v>33</v>
      </c>
      <c r="AX140" s="15" t="s">
        <v>80</v>
      </c>
      <c r="AY140" s="250" t="s">
        <v>118</v>
      </c>
    </row>
    <row r="141" s="2" customFormat="1" ht="14.4" customHeight="1">
      <c r="A141" s="39"/>
      <c r="B141" s="40"/>
      <c r="C141" s="205" t="s">
        <v>8</v>
      </c>
      <c r="D141" s="205" t="s">
        <v>121</v>
      </c>
      <c r="E141" s="206" t="s">
        <v>377</v>
      </c>
      <c r="F141" s="207" t="s">
        <v>378</v>
      </c>
      <c r="G141" s="208" t="s">
        <v>149</v>
      </c>
      <c r="H141" s="209">
        <v>2</v>
      </c>
      <c r="I141" s="210"/>
      <c r="J141" s="211">
        <f>ROUND(I141*H141,2)</f>
        <v>0</v>
      </c>
      <c r="K141" s="207" t="s">
        <v>125</v>
      </c>
      <c r="L141" s="45"/>
      <c r="M141" s="212" t="s">
        <v>19</v>
      </c>
      <c r="N141" s="213" t="s">
        <v>43</v>
      </c>
      <c r="O141" s="85"/>
      <c r="P141" s="214">
        <f>O141*H141</f>
        <v>0</v>
      </c>
      <c r="Q141" s="214">
        <v>0.00142</v>
      </c>
      <c r="R141" s="214">
        <f>Q141*H141</f>
        <v>0.0028400000000000001</v>
      </c>
      <c r="S141" s="214">
        <v>0</v>
      </c>
      <c r="T141" s="215">
        <f>S141*H141</f>
        <v>0</v>
      </c>
      <c r="U141" s="39"/>
      <c r="V141" s="39"/>
      <c r="W141" s="39"/>
      <c r="X141" s="39"/>
      <c r="Y141" s="39"/>
      <c r="Z141" s="39"/>
      <c r="AA141" s="39"/>
      <c r="AB141" s="39"/>
      <c r="AC141" s="39"/>
      <c r="AD141" s="39"/>
      <c r="AE141" s="39"/>
      <c r="AR141" s="216" t="s">
        <v>197</v>
      </c>
      <c r="AT141" s="216" t="s">
        <v>121</v>
      </c>
      <c r="AU141" s="216" t="s">
        <v>82</v>
      </c>
      <c r="AY141" s="18" t="s">
        <v>118</v>
      </c>
      <c r="BE141" s="217">
        <f>IF(N141="základní",J141,0)</f>
        <v>0</v>
      </c>
      <c r="BF141" s="217">
        <f>IF(N141="snížená",J141,0)</f>
        <v>0</v>
      </c>
      <c r="BG141" s="217">
        <f>IF(N141="zákl. přenesená",J141,0)</f>
        <v>0</v>
      </c>
      <c r="BH141" s="217">
        <f>IF(N141="sníž. přenesená",J141,0)</f>
        <v>0</v>
      </c>
      <c r="BI141" s="217">
        <f>IF(N141="nulová",J141,0)</f>
        <v>0</v>
      </c>
      <c r="BJ141" s="18" t="s">
        <v>80</v>
      </c>
      <c r="BK141" s="217">
        <f>ROUND(I141*H141,2)</f>
        <v>0</v>
      </c>
      <c r="BL141" s="18" t="s">
        <v>197</v>
      </c>
      <c r="BM141" s="216" t="s">
        <v>379</v>
      </c>
    </row>
    <row r="142" s="2" customFormat="1">
      <c r="A142" s="39"/>
      <c r="B142" s="40"/>
      <c r="C142" s="41"/>
      <c r="D142" s="220" t="s">
        <v>135</v>
      </c>
      <c r="E142" s="41"/>
      <c r="F142" s="251" t="s">
        <v>380</v>
      </c>
      <c r="G142" s="41"/>
      <c r="H142" s="41"/>
      <c r="I142" s="252"/>
      <c r="J142" s="41"/>
      <c r="K142" s="41"/>
      <c r="L142" s="45"/>
      <c r="M142" s="253"/>
      <c r="N142" s="254"/>
      <c r="O142" s="85"/>
      <c r="P142" s="85"/>
      <c r="Q142" s="85"/>
      <c r="R142" s="85"/>
      <c r="S142" s="85"/>
      <c r="T142" s="86"/>
      <c r="U142" s="39"/>
      <c r="V142" s="39"/>
      <c r="W142" s="39"/>
      <c r="X142" s="39"/>
      <c r="Y142" s="39"/>
      <c r="Z142" s="39"/>
      <c r="AA142" s="39"/>
      <c r="AB142" s="39"/>
      <c r="AC142" s="39"/>
      <c r="AD142" s="39"/>
      <c r="AE142" s="39"/>
      <c r="AT142" s="18" t="s">
        <v>135</v>
      </c>
      <c r="AU142" s="18" t="s">
        <v>82</v>
      </c>
    </row>
    <row r="143" s="13" customFormat="1">
      <c r="A143" s="13"/>
      <c r="B143" s="218"/>
      <c r="C143" s="219"/>
      <c r="D143" s="220" t="s">
        <v>128</v>
      </c>
      <c r="E143" s="221" t="s">
        <v>19</v>
      </c>
      <c r="F143" s="222" t="s">
        <v>129</v>
      </c>
      <c r="G143" s="219"/>
      <c r="H143" s="221" t="s">
        <v>19</v>
      </c>
      <c r="I143" s="223"/>
      <c r="J143" s="219"/>
      <c r="K143" s="219"/>
      <c r="L143" s="224"/>
      <c r="M143" s="225"/>
      <c r="N143" s="226"/>
      <c r="O143" s="226"/>
      <c r="P143" s="226"/>
      <c r="Q143" s="226"/>
      <c r="R143" s="226"/>
      <c r="S143" s="226"/>
      <c r="T143" s="227"/>
      <c r="U143" s="13"/>
      <c r="V143" s="13"/>
      <c r="W143" s="13"/>
      <c r="X143" s="13"/>
      <c r="Y143" s="13"/>
      <c r="Z143" s="13"/>
      <c r="AA143" s="13"/>
      <c r="AB143" s="13"/>
      <c r="AC143" s="13"/>
      <c r="AD143" s="13"/>
      <c r="AE143" s="13"/>
      <c r="AT143" s="228" t="s">
        <v>128</v>
      </c>
      <c r="AU143" s="228" t="s">
        <v>82</v>
      </c>
      <c r="AV143" s="13" t="s">
        <v>80</v>
      </c>
      <c r="AW143" s="13" t="s">
        <v>33</v>
      </c>
      <c r="AX143" s="13" t="s">
        <v>72</v>
      </c>
      <c r="AY143" s="228" t="s">
        <v>118</v>
      </c>
    </row>
    <row r="144" s="14" customFormat="1">
      <c r="A144" s="14"/>
      <c r="B144" s="229"/>
      <c r="C144" s="230"/>
      <c r="D144" s="220" t="s">
        <v>128</v>
      </c>
      <c r="E144" s="231" t="s">
        <v>19</v>
      </c>
      <c r="F144" s="232" t="s">
        <v>381</v>
      </c>
      <c r="G144" s="230"/>
      <c r="H144" s="233">
        <v>2</v>
      </c>
      <c r="I144" s="234"/>
      <c r="J144" s="230"/>
      <c r="K144" s="230"/>
      <c r="L144" s="235"/>
      <c r="M144" s="236"/>
      <c r="N144" s="237"/>
      <c r="O144" s="237"/>
      <c r="P144" s="237"/>
      <c r="Q144" s="237"/>
      <c r="R144" s="237"/>
      <c r="S144" s="237"/>
      <c r="T144" s="238"/>
      <c r="U144" s="14"/>
      <c r="V144" s="14"/>
      <c r="W144" s="14"/>
      <c r="X144" s="14"/>
      <c r="Y144" s="14"/>
      <c r="Z144" s="14"/>
      <c r="AA144" s="14"/>
      <c r="AB144" s="14"/>
      <c r="AC144" s="14"/>
      <c r="AD144" s="14"/>
      <c r="AE144" s="14"/>
      <c r="AT144" s="239" t="s">
        <v>128</v>
      </c>
      <c r="AU144" s="239" t="s">
        <v>82</v>
      </c>
      <c r="AV144" s="14" t="s">
        <v>82</v>
      </c>
      <c r="AW144" s="14" t="s">
        <v>33</v>
      </c>
      <c r="AX144" s="14" t="s">
        <v>72</v>
      </c>
      <c r="AY144" s="239" t="s">
        <v>118</v>
      </c>
    </row>
    <row r="145" s="15" customFormat="1">
      <c r="A145" s="15"/>
      <c r="B145" s="240"/>
      <c r="C145" s="241"/>
      <c r="D145" s="220" t="s">
        <v>128</v>
      </c>
      <c r="E145" s="242" t="s">
        <v>19</v>
      </c>
      <c r="F145" s="243" t="s">
        <v>131</v>
      </c>
      <c r="G145" s="241"/>
      <c r="H145" s="244">
        <v>2</v>
      </c>
      <c r="I145" s="245"/>
      <c r="J145" s="241"/>
      <c r="K145" s="241"/>
      <c r="L145" s="246"/>
      <c r="M145" s="247"/>
      <c r="N145" s="248"/>
      <c r="O145" s="248"/>
      <c r="P145" s="248"/>
      <c r="Q145" s="248"/>
      <c r="R145" s="248"/>
      <c r="S145" s="248"/>
      <c r="T145" s="249"/>
      <c r="U145" s="15"/>
      <c r="V145" s="15"/>
      <c r="W145" s="15"/>
      <c r="X145" s="15"/>
      <c r="Y145" s="15"/>
      <c r="Z145" s="15"/>
      <c r="AA145" s="15"/>
      <c r="AB145" s="15"/>
      <c r="AC145" s="15"/>
      <c r="AD145" s="15"/>
      <c r="AE145" s="15"/>
      <c r="AT145" s="250" t="s">
        <v>128</v>
      </c>
      <c r="AU145" s="250" t="s">
        <v>82</v>
      </c>
      <c r="AV145" s="15" t="s">
        <v>126</v>
      </c>
      <c r="AW145" s="15" t="s">
        <v>33</v>
      </c>
      <c r="AX145" s="15" t="s">
        <v>80</v>
      </c>
      <c r="AY145" s="250" t="s">
        <v>118</v>
      </c>
    </row>
    <row r="146" s="2" customFormat="1" ht="14.4" customHeight="1">
      <c r="A146" s="39"/>
      <c r="B146" s="40"/>
      <c r="C146" s="205" t="s">
        <v>197</v>
      </c>
      <c r="D146" s="205" t="s">
        <v>121</v>
      </c>
      <c r="E146" s="206" t="s">
        <v>382</v>
      </c>
      <c r="F146" s="207" t="s">
        <v>383</v>
      </c>
      <c r="G146" s="208" t="s">
        <v>149</v>
      </c>
      <c r="H146" s="209">
        <v>17</v>
      </c>
      <c r="I146" s="210"/>
      <c r="J146" s="211">
        <f>ROUND(I146*H146,2)</f>
        <v>0</v>
      </c>
      <c r="K146" s="207" t="s">
        <v>125</v>
      </c>
      <c r="L146" s="45"/>
      <c r="M146" s="212" t="s">
        <v>19</v>
      </c>
      <c r="N146" s="213" t="s">
        <v>43</v>
      </c>
      <c r="O146" s="85"/>
      <c r="P146" s="214">
        <f>O146*H146</f>
        <v>0</v>
      </c>
      <c r="Q146" s="214">
        <v>0.0020100000000000001</v>
      </c>
      <c r="R146" s="214">
        <f>Q146*H146</f>
        <v>0.034169999999999999</v>
      </c>
      <c r="S146" s="214">
        <v>0</v>
      </c>
      <c r="T146" s="215">
        <f>S146*H146</f>
        <v>0</v>
      </c>
      <c r="U146" s="39"/>
      <c r="V146" s="39"/>
      <c r="W146" s="39"/>
      <c r="X146" s="39"/>
      <c r="Y146" s="39"/>
      <c r="Z146" s="39"/>
      <c r="AA146" s="39"/>
      <c r="AB146" s="39"/>
      <c r="AC146" s="39"/>
      <c r="AD146" s="39"/>
      <c r="AE146" s="39"/>
      <c r="AR146" s="216" t="s">
        <v>197</v>
      </c>
      <c r="AT146" s="216" t="s">
        <v>121</v>
      </c>
      <c r="AU146" s="216" t="s">
        <v>82</v>
      </c>
      <c r="AY146" s="18" t="s">
        <v>118</v>
      </c>
      <c r="BE146" s="217">
        <f>IF(N146="základní",J146,0)</f>
        <v>0</v>
      </c>
      <c r="BF146" s="217">
        <f>IF(N146="snížená",J146,0)</f>
        <v>0</v>
      </c>
      <c r="BG146" s="217">
        <f>IF(N146="zákl. přenesená",J146,0)</f>
        <v>0</v>
      </c>
      <c r="BH146" s="217">
        <f>IF(N146="sníž. přenesená",J146,0)</f>
        <v>0</v>
      </c>
      <c r="BI146" s="217">
        <f>IF(N146="nulová",J146,0)</f>
        <v>0</v>
      </c>
      <c r="BJ146" s="18" t="s">
        <v>80</v>
      </c>
      <c r="BK146" s="217">
        <f>ROUND(I146*H146,2)</f>
        <v>0</v>
      </c>
      <c r="BL146" s="18" t="s">
        <v>197</v>
      </c>
      <c r="BM146" s="216" t="s">
        <v>384</v>
      </c>
    </row>
    <row r="147" s="2" customFormat="1">
      <c r="A147" s="39"/>
      <c r="B147" s="40"/>
      <c r="C147" s="41"/>
      <c r="D147" s="220" t="s">
        <v>135</v>
      </c>
      <c r="E147" s="41"/>
      <c r="F147" s="251" t="s">
        <v>385</v>
      </c>
      <c r="G147" s="41"/>
      <c r="H147" s="41"/>
      <c r="I147" s="252"/>
      <c r="J147" s="41"/>
      <c r="K147" s="41"/>
      <c r="L147" s="45"/>
      <c r="M147" s="253"/>
      <c r="N147" s="254"/>
      <c r="O147" s="85"/>
      <c r="P147" s="85"/>
      <c r="Q147" s="85"/>
      <c r="R147" s="85"/>
      <c r="S147" s="85"/>
      <c r="T147" s="86"/>
      <c r="U147" s="39"/>
      <c r="V147" s="39"/>
      <c r="W147" s="39"/>
      <c r="X147" s="39"/>
      <c r="Y147" s="39"/>
      <c r="Z147" s="39"/>
      <c r="AA147" s="39"/>
      <c r="AB147" s="39"/>
      <c r="AC147" s="39"/>
      <c r="AD147" s="39"/>
      <c r="AE147" s="39"/>
      <c r="AT147" s="18" t="s">
        <v>135</v>
      </c>
      <c r="AU147" s="18" t="s">
        <v>82</v>
      </c>
    </row>
    <row r="148" s="13" customFormat="1">
      <c r="A148" s="13"/>
      <c r="B148" s="218"/>
      <c r="C148" s="219"/>
      <c r="D148" s="220" t="s">
        <v>128</v>
      </c>
      <c r="E148" s="221" t="s">
        <v>19</v>
      </c>
      <c r="F148" s="222" t="s">
        <v>129</v>
      </c>
      <c r="G148" s="219"/>
      <c r="H148" s="221" t="s">
        <v>19</v>
      </c>
      <c r="I148" s="223"/>
      <c r="J148" s="219"/>
      <c r="K148" s="219"/>
      <c r="L148" s="224"/>
      <c r="M148" s="225"/>
      <c r="N148" s="226"/>
      <c r="O148" s="226"/>
      <c r="P148" s="226"/>
      <c r="Q148" s="226"/>
      <c r="R148" s="226"/>
      <c r="S148" s="226"/>
      <c r="T148" s="227"/>
      <c r="U148" s="13"/>
      <c r="V148" s="13"/>
      <c r="W148" s="13"/>
      <c r="X148" s="13"/>
      <c r="Y148" s="13"/>
      <c r="Z148" s="13"/>
      <c r="AA148" s="13"/>
      <c r="AB148" s="13"/>
      <c r="AC148" s="13"/>
      <c r="AD148" s="13"/>
      <c r="AE148" s="13"/>
      <c r="AT148" s="228" t="s">
        <v>128</v>
      </c>
      <c r="AU148" s="228" t="s">
        <v>82</v>
      </c>
      <c r="AV148" s="13" t="s">
        <v>80</v>
      </c>
      <c r="AW148" s="13" t="s">
        <v>33</v>
      </c>
      <c r="AX148" s="13" t="s">
        <v>72</v>
      </c>
      <c r="AY148" s="228" t="s">
        <v>118</v>
      </c>
    </row>
    <row r="149" s="14" customFormat="1">
      <c r="A149" s="14"/>
      <c r="B149" s="229"/>
      <c r="C149" s="230"/>
      <c r="D149" s="220" t="s">
        <v>128</v>
      </c>
      <c r="E149" s="231" t="s">
        <v>19</v>
      </c>
      <c r="F149" s="232" t="s">
        <v>386</v>
      </c>
      <c r="G149" s="230"/>
      <c r="H149" s="233">
        <v>17</v>
      </c>
      <c r="I149" s="234"/>
      <c r="J149" s="230"/>
      <c r="K149" s="230"/>
      <c r="L149" s="235"/>
      <c r="M149" s="236"/>
      <c r="N149" s="237"/>
      <c r="O149" s="237"/>
      <c r="P149" s="237"/>
      <c r="Q149" s="237"/>
      <c r="R149" s="237"/>
      <c r="S149" s="237"/>
      <c r="T149" s="238"/>
      <c r="U149" s="14"/>
      <c r="V149" s="14"/>
      <c r="W149" s="14"/>
      <c r="X149" s="14"/>
      <c r="Y149" s="14"/>
      <c r="Z149" s="14"/>
      <c r="AA149" s="14"/>
      <c r="AB149" s="14"/>
      <c r="AC149" s="14"/>
      <c r="AD149" s="14"/>
      <c r="AE149" s="14"/>
      <c r="AT149" s="239" t="s">
        <v>128</v>
      </c>
      <c r="AU149" s="239" t="s">
        <v>82</v>
      </c>
      <c r="AV149" s="14" t="s">
        <v>82</v>
      </c>
      <c r="AW149" s="14" t="s">
        <v>33</v>
      </c>
      <c r="AX149" s="14" t="s">
        <v>72</v>
      </c>
      <c r="AY149" s="239" t="s">
        <v>118</v>
      </c>
    </row>
    <row r="150" s="15" customFormat="1">
      <c r="A150" s="15"/>
      <c r="B150" s="240"/>
      <c r="C150" s="241"/>
      <c r="D150" s="220" t="s">
        <v>128</v>
      </c>
      <c r="E150" s="242" t="s">
        <v>19</v>
      </c>
      <c r="F150" s="243" t="s">
        <v>131</v>
      </c>
      <c r="G150" s="241"/>
      <c r="H150" s="244">
        <v>17</v>
      </c>
      <c r="I150" s="245"/>
      <c r="J150" s="241"/>
      <c r="K150" s="241"/>
      <c r="L150" s="246"/>
      <c r="M150" s="247"/>
      <c r="N150" s="248"/>
      <c r="O150" s="248"/>
      <c r="P150" s="248"/>
      <c r="Q150" s="248"/>
      <c r="R150" s="248"/>
      <c r="S150" s="248"/>
      <c r="T150" s="249"/>
      <c r="U150" s="15"/>
      <c r="V150" s="15"/>
      <c r="W150" s="15"/>
      <c r="X150" s="15"/>
      <c r="Y150" s="15"/>
      <c r="Z150" s="15"/>
      <c r="AA150" s="15"/>
      <c r="AB150" s="15"/>
      <c r="AC150" s="15"/>
      <c r="AD150" s="15"/>
      <c r="AE150" s="15"/>
      <c r="AT150" s="250" t="s">
        <v>128</v>
      </c>
      <c r="AU150" s="250" t="s">
        <v>82</v>
      </c>
      <c r="AV150" s="15" t="s">
        <v>126</v>
      </c>
      <c r="AW150" s="15" t="s">
        <v>33</v>
      </c>
      <c r="AX150" s="15" t="s">
        <v>80</v>
      </c>
      <c r="AY150" s="250" t="s">
        <v>118</v>
      </c>
    </row>
    <row r="151" s="2" customFormat="1" ht="14.4" customHeight="1">
      <c r="A151" s="39"/>
      <c r="B151" s="40"/>
      <c r="C151" s="205" t="s">
        <v>221</v>
      </c>
      <c r="D151" s="205" t="s">
        <v>121</v>
      </c>
      <c r="E151" s="206" t="s">
        <v>387</v>
      </c>
      <c r="F151" s="207" t="s">
        <v>388</v>
      </c>
      <c r="G151" s="208" t="s">
        <v>149</v>
      </c>
      <c r="H151" s="209">
        <v>4</v>
      </c>
      <c r="I151" s="210"/>
      <c r="J151" s="211">
        <f>ROUND(I151*H151,2)</f>
        <v>0</v>
      </c>
      <c r="K151" s="207" t="s">
        <v>125</v>
      </c>
      <c r="L151" s="45"/>
      <c r="M151" s="212" t="s">
        <v>19</v>
      </c>
      <c r="N151" s="213" t="s">
        <v>43</v>
      </c>
      <c r="O151" s="85"/>
      <c r="P151" s="214">
        <f>O151*H151</f>
        <v>0</v>
      </c>
      <c r="Q151" s="214">
        <v>0.00040999999999999999</v>
      </c>
      <c r="R151" s="214">
        <f>Q151*H151</f>
        <v>0.00164</v>
      </c>
      <c r="S151" s="214">
        <v>0</v>
      </c>
      <c r="T151" s="215">
        <f>S151*H151</f>
        <v>0</v>
      </c>
      <c r="U151" s="39"/>
      <c r="V151" s="39"/>
      <c r="W151" s="39"/>
      <c r="X151" s="39"/>
      <c r="Y151" s="39"/>
      <c r="Z151" s="39"/>
      <c r="AA151" s="39"/>
      <c r="AB151" s="39"/>
      <c r="AC151" s="39"/>
      <c r="AD151" s="39"/>
      <c r="AE151" s="39"/>
      <c r="AR151" s="216" t="s">
        <v>197</v>
      </c>
      <c r="AT151" s="216" t="s">
        <v>121</v>
      </c>
      <c r="AU151" s="216" t="s">
        <v>82</v>
      </c>
      <c r="AY151" s="18" t="s">
        <v>118</v>
      </c>
      <c r="BE151" s="217">
        <f>IF(N151="základní",J151,0)</f>
        <v>0</v>
      </c>
      <c r="BF151" s="217">
        <f>IF(N151="snížená",J151,0)</f>
        <v>0</v>
      </c>
      <c r="BG151" s="217">
        <f>IF(N151="zákl. přenesená",J151,0)</f>
        <v>0</v>
      </c>
      <c r="BH151" s="217">
        <f>IF(N151="sníž. přenesená",J151,0)</f>
        <v>0</v>
      </c>
      <c r="BI151" s="217">
        <f>IF(N151="nulová",J151,0)</f>
        <v>0</v>
      </c>
      <c r="BJ151" s="18" t="s">
        <v>80</v>
      </c>
      <c r="BK151" s="217">
        <f>ROUND(I151*H151,2)</f>
        <v>0</v>
      </c>
      <c r="BL151" s="18" t="s">
        <v>197</v>
      </c>
      <c r="BM151" s="216" t="s">
        <v>389</v>
      </c>
    </row>
    <row r="152" s="2" customFormat="1">
      <c r="A152" s="39"/>
      <c r="B152" s="40"/>
      <c r="C152" s="41"/>
      <c r="D152" s="220" t="s">
        <v>135</v>
      </c>
      <c r="E152" s="41"/>
      <c r="F152" s="251" t="s">
        <v>385</v>
      </c>
      <c r="G152" s="41"/>
      <c r="H152" s="41"/>
      <c r="I152" s="252"/>
      <c r="J152" s="41"/>
      <c r="K152" s="41"/>
      <c r="L152" s="45"/>
      <c r="M152" s="253"/>
      <c r="N152" s="254"/>
      <c r="O152" s="85"/>
      <c r="P152" s="85"/>
      <c r="Q152" s="85"/>
      <c r="R152" s="85"/>
      <c r="S152" s="85"/>
      <c r="T152" s="86"/>
      <c r="U152" s="39"/>
      <c r="V152" s="39"/>
      <c r="W152" s="39"/>
      <c r="X152" s="39"/>
      <c r="Y152" s="39"/>
      <c r="Z152" s="39"/>
      <c r="AA152" s="39"/>
      <c r="AB152" s="39"/>
      <c r="AC152" s="39"/>
      <c r="AD152" s="39"/>
      <c r="AE152" s="39"/>
      <c r="AT152" s="18" t="s">
        <v>135</v>
      </c>
      <c r="AU152" s="18" t="s">
        <v>82</v>
      </c>
    </row>
    <row r="153" s="13" customFormat="1">
      <c r="A153" s="13"/>
      <c r="B153" s="218"/>
      <c r="C153" s="219"/>
      <c r="D153" s="220" t="s">
        <v>128</v>
      </c>
      <c r="E153" s="221" t="s">
        <v>19</v>
      </c>
      <c r="F153" s="222" t="s">
        <v>129</v>
      </c>
      <c r="G153" s="219"/>
      <c r="H153" s="221" t="s">
        <v>19</v>
      </c>
      <c r="I153" s="223"/>
      <c r="J153" s="219"/>
      <c r="K153" s="219"/>
      <c r="L153" s="224"/>
      <c r="M153" s="225"/>
      <c r="N153" s="226"/>
      <c r="O153" s="226"/>
      <c r="P153" s="226"/>
      <c r="Q153" s="226"/>
      <c r="R153" s="226"/>
      <c r="S153" s="226"/>
      <c r="T153" s="227"/>
      <c r="U153" s="13"/>
      <c r="V153" s="13"/>
      <c r="W153" s="13"/>
      <c r="X153" s="13"/>
      <c r="Y153" s="13"/>
      <c r="Z153" s="13"/>
      <c r="AA153" s="13"/>
      <c r="AB153" s="13"/>
      <c r="AC153" s="13"/>
      <c r="AD153" s="13"/>
      <c r="AE153" s="13"/>
      <c r="AT153" s="228" t="s">
        <v>128</v>
      </c>
      <c r="AU153" s="228" t="s">
        <v>82</v>
      </c>
      <c r="AV153" s="13" t="s">
        <v>80</v>
      </c>
      <c r="AW153" s="13" t="s">
        <v>33</v>
      </c>
      <c r="AX153" s="13" t="s">
        <v>72</v>
      </c>
      <c r="AY153" s="228" t="s">
        <v>118</v>
      </c>
    </row>
    <row r="154" s="14" customFormat="1">
      <c r="A154" s="14"/>
      <c r="B154" s="229"/>
      <c r="C154" s="230"/>
      <c r="D154" s="220" t="s">
        <v>128</v>
      </c>
      <c r="E154" s="231" t="s">
        <v>19</v>
      </c>
      <c r="F154" s="232" t="s">
        <v>390</v>
      </c>
      <c r="G154" s="230"/>
      <c r="H154" s="233">
        <v>4</v>
      </c>
      <c r="I154" s="234"/>
      <c r="J154" s="230"/>
      <c r="K154" s="230"/>
      <c r="L154" s="235"/>
      <c r="M154" s="236"/>
      <c r="N154" s="237"/>
      <c r="O154" s="237"/>
      <c r="P154" s="237"/>
      <c r="Q154" s="237"/>
      <c r="R154" s="237"/>
      <c r="S154" s="237"/>
      <c r="T154" s="238"/>
      <c r="U154" s="14"/>
      <c r="V154" s="14"/>
      <c r="W154" s="14"/>
      <c r="X154" s="14"/>
      <c r="Y154" s="14"/>
      <c r="Z154" s="14"/>
      <c r="AA154" s="14"/>
      <c r="AB154" s="14"/>
      <c r="AC154" s="14"/>
      <c r="AD154" s="14"/>
      <c r="AE154" s="14"/>
      <c r="AT154" s="239" t="s">
        <v>128</v>
      </c>
      <c r="AU154" s="239" t="s">
        <v>82</v>
      </c>
      <c r="AV154" s="14" t="s">
        <v>82</v>
      </c>
      <c r="AW154" s="14" t="s">
        <v>33</v>
      </c>
      <c r="AX154" s="14" t="s">
        <v>72</v>
      </c>
      <c r="AY154" s="239" t="s">
        <v>118</v>
      </c>
    </row>
    <row r="155" s="15" customFormat="1">
      <c r="A155" s="15"/>
      <c r="B155" s="240"/>
      <c r="C155" s="241"/>
      <c r="D155" s="220" t="s">
        <v>128</v>
      </c>
      <c r="E155" s="242" t="s">
        <v>19</v>
      </c>
      <c r="F155" s="243" t="s">
        <v>131</v>
      </c>
      <c r="G155" s="241"/>
      <c r="H155" s="244">
        <v>4</v>
      </c>
      <c r="I155" s="245"/>
      <c r="J155" s="241"/>
      <c r="K155" s="241"/>
      <c r="L155" s="246"/>
      <c r="M155" s="247"/>
      <c r="N155" s="248"/>
      <c r="O155" s="248"/>
      <c r="P155" s="248"/>
      <c r="Q155" s="248"/>
      <c r="R155" s="248"/>
      <c r="S155" s="248"/>
      <c r="T155" s="249"/>
      <c r="U155" s="15"/>
      <c r="V155" s="15"/>
      <c r="W155" s="15"/>
      <c r="X155" s="15"/>
      <c r="Y155" s="15"/>
      <c r="Z155" s="15"/>
      <c r="AA155" s="15"/>
      <c r="AB155" s="15"/>
      <c r="AC155" s="15"/>
      <c r="AD155" s="15"/>
      <c r="AE155" s="15"/>
      <c r="AT155" s="250" t="s">
        <v>128</v>
      </c>
      <c r="AU155" s="250" t="s">
        <v>82</v>
      </c>
      <c r="AV155" s="15" t="s">
        <v>126</v>
      </c>
      <c r="AW155" s="15" t="s">
        <v>33</v>
      </c>
      <c r="AX155" s="15" t="s">
        <v>80</v>
      </c>
      <c r="AY155" s="250" t="s">
        <v>118</v>
      </c>
    </row>
    <row r="156" s="2" customFormat="1" ht="14.4" customHeight="1">
      <c r="A156" s="39"/>
      <c r="B156" s="40"/>
      <c r="C156" s="205" t="s">
        <v>227</v>
      </c>
      <c r="D156" s="205" t="s">
        <v>121</v>
      </c>
      <c r="E156" s="206" t="s">
        <v>391</v>
      </c>
      <c r="F156" s="207" t="s">
        <v>392</v>
      </c>
      <c r="G156" s="208" t="s">
        <v>149</v>
      </c>
      <c r="H156" s="209">
        <v>10</v>
      </c>
      <c r="I156" s="210"/>
      <c r="J156" s="211">
        <f>ROUND(I156*H156,2)</f>
        <v>0</v>
      </c>
      <c r="K156" s="207" t="s">
        <v>125</v>
      </c>
      <c r="L156" s="45"/>
      <c r="M156" s="212" t="s">
        <v>19</v>
      </c>
      <c r="N156" s="213" t="s">
        <v>43</v>
      </c>
      <c r="O156" s="85"/>
      <c r="P156" s="214">
        <f>O156*H156</f>
        <v>0</v>
      </c>
      <c r="Q156" s="214">
        <v>0.00048000000000000001</v>
      </c>
      <c r="R156" s="214">
        <f>Q156*H156</f>
        <v>0.0048000000000000004</v>
      </c>
      <c r="S156" s="214">
        <v>0</v>
      </c>
      <c r="T156" s="215">
        <f>S156*H156</f>
        <v>0</v>
      </c>
      <c r="U156" s="39"/>
      <c r="V156" s="39"/>
      <c r="W156" s="39"/>
      <c r="X156" s="39"/>
      <c r="Y156" s="39"/>
      <c r="Z156" s="39"/>
      <c r="AA156" s="39"/>
      <c r="AB156" s="39"/>
      <c r="AC156" s="39"/>
      <c r="AD156" s="39"/>
      <c r="AE156" s="39"/>
      <c r="AR156" s="216" t="s">
        <v>197</v>
      </c>
      <c r="AT156" s="216" t="s">
        <v>121</v>
      </c>
      <c r="AU156" s="216" t="s">
        <v>82</v>
      </c>
      <c r="AY156" s="18" t="s">
        <v>118</v>
      </c>
      <c r="BE156" s="217">
        <f>IF(N156="základní",J156,0)</f>
        <v>0</v>
      </c>
      <c r="BF156" s="217">
        <f>IF(N156="snížená",J156,0)</f>
        <v>0</v>
      </c>
      <c r="BG156" s="217">
        <f>IF(N156="zákl. přenesená",J156,0)</f>
        <v>0</v>
      </c>
      <c r="BH156" s="217">
        <f>IF(N156="sníž. přenesená",J156,0)</f>
        <v>0</v>
      </c>
      <c r="BI156" s="217">
        <f>IF(N156="nulová",J156,0)</f>
        <v>0</v>
      </c>
      <c r="BJ156" s="18" t="s">
        <v>80</v>
      </c>
      <c r="BK156" s="217">
        <f>ROUND(I156*H156,2)</f>
        <v>0</v>
      </c>
      <c r="BL156" s="18" t="s">
        <v>197</v>
      </c>
      <c r="BM156" s="216" t="s">
        <v>393</v>
      </c>
    </row>
    <row r="157" s="2" customFormat="1">
      <c r="A157" s="39"/>
      <c r="B157" s="40"/>
      <c r="C157" s="41"/>
      <c r="D157" s="220" t="s">
        <v>135</v>
      </c>
      <c r="E157" s="41"/>
      <c r="F157" s="251" t="s">
        <v>385</v>
      </c>
      <c r="G157" s="41"/>
      <c r="H157" s="41"/>
      <c r="I157" s="252"/>
      <c r="J157" s="41"/>
      <c r="K157" s="41"/>
      <c r="L157" s="45"/>
      <c r="M157" s="253"/>
      <c r="N157" s="254"/>
      <c r="O157" s="85"/>
      <c r="P157" s="85"/>
      <c r="Q157" s="85"/>
      <c r="R157" s="85"/>
      <c r="S157" s="85"/>
      <c r="T157" s="86"/>
      <c r="U157" s="39"/>
      <c r="V157" s="39"/>
      <c r="W157" s="39"/>
      <c r="X157" s="39"/>
      <c r="Y157" s="39"/>
      <c r="Z157" s="39"/>
      <c r="AA157" s="39"/>
      <c r="AB157" s="39"/>
      <c r="AC157" s="39"/>
      <c r="AD157" s="39"/>
      <c r="AE157" s="39"/>
      <c r="AT157" s="18" t="s">
        <v>135</v>
      </c>
      <c r="AU157" s="18" t="s">
        <v>82</v>
      </c>
    </row>
    <row r="158" s="13" customFormat="1">
      <c r="A158" s="13"/>
      <c r="B158" s="218"/>
      <c r="C158" s="219"/>
      <c r="D158" s="220" t="s">
        <v>128</v>
      </c>
      <c r="E158" s="221" t="s">
        <v>19</v>
      </c>
      <c r="F158" s="222" t="s">
        <v>129</v>
      </c>
      <c r="G158" s="219"/>
      <c r="H158" s="221" t="s">
        <v>19</v>
      </c>
      <c r="I158" s="223"/>
      <c r="J158" s="219"/>
      <c r="K158" s="219"/>
      <c r="L158" s="224"/>
      <c r="M158" s="225"/>
      <c r="N158" s="226"/>
      <c r="O158" s="226"/>
      <c r="P158" s="226"/>
      <c r="Q158" s="226"/>
      <c r="R158" s="226"/>
      <c r="S158" s="226"/>
      <c r="T158" s="227"/>
      <c r="U158" s="13"/>
      <c r="V158" s="13"/>
      <c r="W158" s="13"/>
      <c r="X158" s="13"/>
      <c r="Y158" s="13"/>
      <c r="Z158" s="13"/>
      <c r="AA158" s="13"/>
      <c r="AB158" s="13"/>
      <c r="AC158" s="13"/>
      <c r="AD158" s="13"/>
      <c r="AE158" s="13"/>
      <c r="AT158" s="228" t="s">
        <v>128</v>
      </c>
      <c r="AU158" s="228" t="s">
        <v>82</v>
      </c>
      <c r="AV158" s="13" t="s">
        <v>80</v>
      </c>
      <c r="AW158" s="13" t="s">
        <v>33</v>
      </c>
      <c r="AX158" s="13" t="s">
        <v>72</v>
      </c>
      <c r="AY158" s="228" t="s">
        <v>118</v>
      </c>
    </row>
    <row r="159" s="14" customFormat="1">
      <c r="A159" s="14"/>
      <c r="B159" s="229"/>
      <c r="C159" s="230"/>
      <c r="D159" s="220" t="s">
        <v>128</v>
      </c>
      <c r="E159" s="231" t="s">
        <v>19</v>
      </c>
      <c r="F159" s="232" t="s">
        <v>130</v>
      </c>
      <c r="G159" s="230"/>
      <c r="H159" s="233">
        <v>10</v>
      </c>
      <c r="I159" s="234"/>
      <c r="J159" s="230"/>
      <c r="K159" s="230"/>
      <c r="L159" s="235"/>
      <c r="M159" s="236"/>
      <c r="N159" s="237"/>
      <c r="O159" s="237"/>
      <c r="P159" s="237"/>
      <c r="Q159" s="237"/>
      <c r="R159" s="237"/>
      <c r="S159" s="237"/>
      <c r="T159" s="238"/>
      <c r="U159" s="14"/>
      <c r="V159" s="14"/>
      <c r="W159" s="14"/>
      <c r="X159" s="14"/>
      <c r="Y159" s="14"/>
      <c r="Z159" s="14"/>
      <c r="AA159" s="14"/>
      <c r="AB159" s="14"/>
      <c r="AC159" s="14"/>
      <c r="AD159" s="14"/>
      <c r="AE159" s="14"/>
      <c r="AT159" s="239" t="s">
        <v>128</v>
      </c>
      <c r="AU159" s="239" t="s">
        <v>82</v>
      </c>
      <c r="AV159" s="14" t="s">
        <v>82</v>
      </c>
      <c r="AW159" s="14" t="s">
        <v>33</v>
      </c>
      <c r="AX159" s="14" t="s">
        <v>72</v>
      </c>
      <c r="AY159" s="239" t="s">
        <v>118</v>
      </c>
    </row>
    <row r="160" s="15" customFormat="1">
      <c r="A160" s="15"/>
      <c r="B160" s="240"/>
      <c r="C160" s="241"/>
      <c r="D160" s="220" t="s">
        <v>128</v>
      </c>
      <c r="E160" s="242" t="s">
        <v>19</v>
      </c>
      <c r="F160" s="243" t="s">
        <v>131</v>
      </c>
      <c r="G160" s="241"/>
      <c r="H160" s="244">
        <v>10</v>
      </c>
      <c r="I160" s="245"/>
      <c r="J160" s="241"/>
      <c r="K160" s="241"/>
      <c r="L160" s="246"/>
      <c r="M160" s="247"/>
      <c r="N160" s="248"/>
      <c r="O160" s="248"/>
      <c r="P160" s="248"/>
      <c r="Q160" s="248"/>
      <c r="R160" s="248"/>
      <c r="S160" s="248"/>
      <c r="T160" s="249"/>
      <c r="U160" s="15"/>
      <c r="V160" s="15"/>
      <c r="W160" s="15"/>
      <c r="X160" s="15"/>
      <c r="Y160" s="15"/>
      <c r="Z160" s="15"/>
      <c r="AA160" s="15"/>
      <c r="AB160" s="15"/>
      <c r="AC160" s="15"/>
      <c r="AD160" s="15"/>
      <c r="AE160" s="15"/>
      <c r="AT160" s="250" t="s">
        <v>128</v>
      </c>
      <c r="AU160" s="250" t="s">
        <v>82</v>
      </c>
      <c r="AV160" s="15" t="s">
        <v>126</v>
      </c>
      <c r="AW160" s="15" t="s">
        <v>33</v>
      </c>
      <c r="AX160" s="15" t="s">
        <v>80</v>
      </c>
      <c r="AY160" s="250" t="s">
        <v>118</v>
      </c>
    </row>
    <row r="161" s="2" customFormat="1" ht="14.4" customHeight="1">
      <c r="A161" s="39"/>
      <c r="B161" s="40"/>
      <c r="C161" s="205" t="s">
        <v>234</v>
      </c>
      <c r="D161" s="205" t="s">
        <v>121</v>
      </c>
      <c r="E161" s="206" t="s">
        <v>394</v>
      </c>
      <c r="F161" s="207" t="s">
        <v>395</v>
      </c>
      <c r="G161" s="208" t="s">
        <v>149</v>
      </c>
      <c r="H161" s="209">
        <v>1</v>
      </c>
      <c r="I161" s="210"/>
      <c r="J161" s="211">
        <f>ROUND(I161*H161,2)</f>
        <v>0</v>
      </c>
      <c r="K161" s="207" t="s">
        <v>125</v>
      </c>
      <c r="L161" s="45"/>
      <c r="M161" s="212" t="s">
        <v>19</v>
      </c>
      <c r="N161" s="213" t="s">
        <v>43</v>
      </c>
      <c r="O161" s="85"/>
      <c r="P161" s="214">
        <f>O161*H161</f>
        <v>0</v>
      </c>
      <c r="Q161" s="214">
        <v>0.00071000000000000002</v>
      </c>
      <c r="R161" s="214">
        <f>Q161*H161</f>
        <v>0.00071000000000000002</v>
      </c>
      <c r="S161" s="214">
        <v>0</v>
      </c>
      <c r="T161" s="215">
        <f>S161*H161</f>
        <v>0</v>
      </c>
      <c r="U161" s="39"/>
      <c r="V161" s="39"/>
      <c r="W161" s="39"/>
      <c r="X161" s="39"/>
      <c r="Y161" s="39"/>
      <c r="Z161" s="39"/>
      <c r="AA161" s="39"/>
      <c r="AB161" s="39"/>
      <c r="AC161" s="39"/>
      <c r="AD161" s="39"/>
      <c r="AE161" s="39"/>
      <c r="AR161" s="216" t="s">
        <v>197</v>
      </c>
      <c r="AT161" s="216" t="s">
        <v>121</v>
      </c>
      <c r="AU161" s="216" t="s">
        <v>82</v>
      </c>
      <c r="AY161" s="18" t="s">
        <v>118</v>
      </c>
      <c r="BE161" s="217">
        <f>IF(N161="základní",J161,0)</f>
        <v>0</v>
      </c>
      <c r="BF161" s="217">
        <f>IF(N161="snížená",J161,0)</f>
        <v>0</v>
      </c>
      <c r="BG161" s="217">
        <f>IF(N161="zákl. přenesená",J161,0)</f>
        <v>0</v>
      </c>
      <c r="BH161" s="217">
        <f>IF(N161="sníž. přenesená",J161,0)</f>
        <v>0</v>
      </c>
      <c r="BI161" s="217">
        <f>IF(N161="nulová",J161,0)</f>
        <v>0</v>
      </c>
      <c r="BJ161" s="18" t="s">
        <v>80</v>
      </c>
      <c r="BK161" s="217">
        <f>ROUND(I161*H161,2)</f>
        <v>0</v>
      </c>
      <c r="BL161" s="18" t="s">
        <v>197</v>
      </c>
      <c r="BM161" s="216" t="s">
        <v>396</v>
      </c>
    </row>
    <row r="162" s="2" customFormat="1">
      <c r="A162" s="39"/>
      <c r="B162" s="40"/>
      <c r="C162" s="41"/>
      <c r="D162" s="220" t="s">
        <v>135</v>
      </c>
      <c r="E162" s="41"/>
      <c r="F162" s="251" t="s">
        <v>385</v>
      </c>
      <c r="G162" s="41"/>
      <c r="H162" s="41"/>
      <c r="I162" s="252"/>
      <c r="J162" s="41"/>
      <c r="K162" s="41"/>
      <c r="L162" s="45"/>
      <c r="M162" s="253"/>
      <c r="N162" s="254"/>
      <c r="O162" s="85"/>
      <c r="P162" s="85"/>
      <c r="Q162" s="85"/>
      <c r="R162" s="85"/>
      <c r="S162" s="85"/>
      <c r="T162" s="86"/>
      <c r="U162" s="39"/>
      <c r="V162" s="39"/>
      <c r="W162" s="39"/>
      <c r="X162" s="39"/>
      <c r="Y162" s="39"/>
      <c r="Z162" s="39"/>
      <c r="AA162" s="39"/>
      <c r="AB162" s="39"/>
      <c r="AC162" s="39"/>
      <c r="AD162" s="39"/>
      <c r="AE162" s="39"/>
      <c r="AT162" s="18" t="s">
        <v>135</v>
      </c>
      <c r="AU162" s="18" t="s">
        <v>82</v>
      </c>
    </row>
    <row r="163" s="13" customFormat="1">
      <c r="A163" s="13"/>
      <c r="B163" s="218"/>
      <c r="C163" s="219"/>
      <c r="D163" s="220" t="s">
        <v>128</v>
      </c>
      <c r="E163" s="221" t="s">
        <v>19</v>
      </c>
      <c r="F163" s="222" t="s">
        <v>129</v>
      </c>
      <c r="G163" s="219"/>
      <c r="H163" s="221" t="s">
        <v>19</v>
      </c>
      <c r="I163" s="223"/>
      <c r="J163" s="219"/>
      <c r="K163" s="219"/>
      <c r="L163" s="224"/>
      <c r="M163" s="225"/>
      <c r="N163" s="226"/>
      <c r="O163" s="226"/>
      <c r="P163" s="226"/>
      <c r="Q163" s="226"/>
      <c r="R163" s="226"/>
      <c r="S163" s="226"/>
      <c r="T163" s="227"/>
      <c r="U163" s="13"/>
      <c r="V163" s="13"/>
      <c r="W163" s="13"/>
      <c r="X163" s="13"/>
      <c r="Y163" s="13"/>
      <c r="Z163" s="13"/>
      <c r="AA163" s="13"/>
      <c r="AB163" s="13"/>
      <c r="AC163" s="13"/>
      <c r="AD163" s="13"/>
      <c r="AE163" s="13"/>
      <c r="AT163" s="228" t="s">
        <v>128</v>
      </c>
      <c r="AU163" s="228" t="s">
        <v>82</v>
      </c>
      <c r="AV163" s="13" t="s">
        <v>80</v>
      </c>
      <c r="AW163" s="13" t="s">
        <v>33</v>
      </c>
      <c r="AX163" s="13" t="s">
        <v>72</v>
      </c>
      <c r="AY163" s="228" t="s">
        <v>118</v>
      </c>
    </row>
    <row r="164" s="14" customFormat="1">
      <c r="A164" s="14"/>
      <c r="B164" s="229"/>
      <c r="C164" s="230"/>
      <c r="D164" s="220" t="s">
        <v>128</v>
      </c>
      <c r="E164" s="231" t="s">
        <v>19</v>
      </c>
      <c r="F164" s="232" t="s">
        <v>397</v>
      </c>
      <c r="G164" s="230"/>
      <c r="H164" s="233">
        <v>1</v>
      </c>
      <c r="I164" s="234"/>
      <c r="J164" s="230"/>
      <c r="K164" s="230"/>
      <c r="L164" s="235"/>
      <c r="M164" s="236"/>
      <c r="N164" s="237"/>
      <c r="O164" s="237"/>
      <c r="P164" s="237"/>
      <c r="Q164" s="237"/>
      <c r="R164" s="237"/>
      <c r="S164" s="237"/>
      <c r="T164" s="238"/>
      <c r="U164" s="14"/>
      <c r="V164" s="14"/>
      <c r="W164" s="14"/>
      <c r="X164" s="14"/>
      <c r="Y164" s="14"/>
      <c r="Z164" s="14"/>
      <c r="AA164" s="14"/>
      <c r="AB164" s="14"/>
      <c r="AC164" s="14"/>
      <c r="AD164" s="14"/>
      <c r="AE164" s="14"/>
      <c r="AT164" s="239" t="s">
        <v>128</v>
      </c>
      <c r="AU164" s="239" t="s">
        <v>82</v>
      </c>
      <c r="AV164" s="14" t="s">
        <v>82</v>
      </c>
      <c r="AW164" s="14" t="s">
        <v>33</v>
      </c>
      <c r="AX164" s="14" t="s">
        <v>72</v>
      </c>
      <c r="AY164" s="239" t="s">
        <v>118</v>
      </c>
    </row>
    <row r="165" s="15" customFormat="1">
      <c r="A165" s="15"/>
      <c r="B165" s="240"/>
      <c r="C165" s="241"/>
      <c r="D165" s="220" t="s">
        <v>128</v>
      </c>
      <c r="E165" s="242" t="s">
        <v>19</v>
      </c>
      <c r="F165" s="243" t="s">
        <v>131</v>
      </c>
      <c r="G165" s="241"/>
      <c r="H165" s="244">
        <v>1</v>
      </c>
      <c r="I165" s="245"/>
      <c r="J165" s="241"/>
      <c r="K165" s="241"/>
      <c r="L165" s="246"/>
      <c r="M165" s="247"/>
      <c r="N165" s="248"/>
      <c r="O165" s="248"/>
      <c r="P165" s="248"/>
      <c r="Q165" s="248"/>
      <c r="R165" s="248"/>
      <c r="S165" s="248"/>
      <c r="T165" s="249"/>
      <c r="U165" s="15"/>
      <c r="V165" s="15"/>
      <c r="W165" s="15"/>
      <c r="X165" s="15"/>
      <c r="Y165" s="15"/>
      <c r="Z165" s="15"/>
      <c r="AA165" s="15"/>
      <c r="AB165" s="15"/>
      <c r="AC165" s="15"/>
      <c r="AD165" s="15"/>
      <c r="AE165" s="15"/>
      <c r="AT165" s="250" t="s">
        <v>128</v>
      </c>
      <c r="AU165" s="250" t="s">
        <v>82</v>
      </c>
      <c r="AV165" s="15" t="s">
        <v>126</v>
      </c>
      <c r="AW165" s="15" t="s">
        <v>33</v>
      </c>
      <c r="AX165" s="15" t="s">
        <v>80</v>
      </c>
      <c r="AY165" s="250" t="s">
        <v>118</v>
      </c>
    </row>
    <row r="166" s="2" customFormat="1" ht="14.4" customHeight="1">
      <c r="A166" s="39"/>
      <c r="B166" s="40"/>
      <c r="C166" s="205" t="s">
        <v>238</v>
      </c>
      <c r="D166" s="205" t="s">
        <v>121</v>
      </c>
      <c r="E166" s="206" t="s">
        <v>398</v>
      </c>
      <c r="F166" s="207" t="s">
        <v>399</v>
      </c>
      <c r="G166" s="208" t="s">
        <v>217</v>
      </c>
      <c r="H166" s="209">
        <v>3</v>
      </c>
      <c r="I166" s="210"/>
      <c r="J166" s="211">
        <f>ROUND(I166*H166,2)</f>
        <v>0</v>
      </c>
      <c r="K166" s="207" t="s">
        <v>125</v>
      </c>
      <c r="L166" s="45"/>
      <c r="M166" s="212" t="s">
        <v>19</v>
      </c>
      <c r="N166" s="213" t="s">
        <v>43</v>
      </c>
      <c r="O166" s="85"/>
      <c r="P166" s="214">
        <f>O166*H166</f>
        <v>0</v>
      </c>
      <c r="Q166" s="214">
        <v>0</v>
      </c>
      <c r="R166" s="214">
        <f>Q166*H166</f>
        <v>0</v>
      </c>
      <c r="S166" s="214">
        <v>0</v>
      </c>
      <c r="T166" s="215">
        <f>S166*H166</f>
        <v>0</v>
      </c>
      <c r="U166" s="39"/>
      <c r="V166" s="39"/>
      <c r="W166" s="39"/>
      <c r="X166" s="39"/>
      <c r="Y166" s="39"/>
      <c r="Z166" s="39"/>
      <c r="AA166" s="39"/>
      <c r="AB166" s="39"/>
      <c r="AC166" s="39"/>
      <c r="AD166" s="39"/>
      <c r="AE166" s="39"/>
      <c r="AR166" s="216" t="s">
        <v>197</v>
      </c>
      <c r="AT166" s="216" t="s">
        <v>121</v>
      </c>
      <c r="AU166" s="216" t="s">
        <v>82</v>
      </c>
      <c r="AY166" s="18" t="s">
        <v>118</v>
      </c>
      <c r="BE166" s="217">
        <f>IF(N166="základní",J166,0)</f>
        <v>0</v>
      </c>
      <c r="BF166" s="217">
        <f>IF(N166="snížená",J166,0)</f>
        <v>0</v>
      </c>
      <c r="BG166" s="217">
        <f>IF(N166="zákl. přenesená",J166,0)</f>
        <v>0</v>
      </c>
      <c r="BH166" s="217">
        <f>IF(N166="sníž. přenesená",J166,0)</f>
        <v>0</v>
      </c>
      <c r="BI166" s="217">
        <f>IF(N166="nulová",J166,0)</f>
        <v>0</v>
      </c>
      <c r="BJ166" s="18" t="s">
        <v>80</v>
      </c>
      <c r="BK166" s="217">
        <f>ROUND(I166*H166,2)</f>
        <v>0</v>
      </c>
      <c r="BL166" s="18" t="s">
        <v>197</v>
      </c>
      <c r="BM166" s="216" t="s">
        <v>400</v>
      </c>
    </row>
    <row r="167" s="2" customFormat="1">
      <c r="A167" s="39"/>
      <c r="B167" s="40"/>
      <c r="C167" s="41"/>
      <c r="D167" s="220" t="s">
        <v>135</v>
      </c>
      <c r="E167" s="41"/>
      <c r="F167" s="251" t="s">
        <v>401</v>
      </c>
      <c r="G167" s="41"/>
      <c r="H167" s="41"/>
      <c r="I167" s="252"/>
      <c r="J167" s="41"/>
      <c r="K167" s="41"/>
      <c r="L167" s="45"/>
      <c r="M167" s="253"/>
      <c r="N167" s="254"/>
      <c r="O167" s="85"/>
      <c r="P167" s="85"/>
      <c r="Q167" s="85"/>
      <c r="R167" s="85"/>
      <c r="S167" s="85"/>
      <c r="T167" s="86"/>
      <c r="U167" s="39"/>
      <c r="V167" s="39"/>
      <c r="W167" s="39"/>
      <c r="X167" s="39"/>
      <c r="Y167" s="39"/>
      <c r="Z167" s="39"/>
      <c r="AA167" s="39"/>
      <c r="AB167" s="39"/>
      <c r="AC167" s="39"/>
      <c r="AD167" s="39"/>
      <c r="AE167" s="39"/>
      <c r="AT167" s="18" t="s">
        <v>135</v>
      </c>
      <c r="AU167" s="18" t="s">
        <v>82</v>
      </c>
    </row>
    <row r="168" s="13" customFormat="1">
      <c r="A168" s="13"/>
      <c r="B168" s="218"/>
      <c r="C168" s="219"/>
      <c r="D168" s="220" t="s">
        <v>128</v>
      </c>
      <c r="E168" s="221" t="s">
        <v>19</v>
      </c>
      <c r="F168" s="222" t="s">
        <v>129</v>
      </c>
      <c r="G168" s="219"/>
      <c r="H168" s="221" t="s">
        <v>19</v>
      </c>
      <c r="I168" s="223"/>
      <c r="J168" s="219"/>
      <c r="K168" s="219"/>
      <c r="L168" s="224"/>
      <c r="M168" s="225"/>
      <c r="N168" s="226"/>
      <c r="O168" s="226"/>
      <c r="P168" s="226"/>
      <c r="Q168" s="226"/>
      <c r="R168" s="226"/>
      <c r="S168" s="226"/>
      <c r="T168" s="227"/>
      <c r="U168" s="13"/>
      <c r="V168" s="13"/>
      <c r="W168" s="13"/>
      <c r="X168" s="13"/>
      <c r="Y168" s="13"/>
      <c r="Z168" s="13"/>
      <c r="AA168" s="13"/>
      <c r="AB168" s="13"/>
      <c r="AC168" s="13"/>
      <c r="AD168" s="13"/>
      <c r="AE168" s="13"/>
      <c r="AT168" s="228" t="s">
        <v>128</v>
      </c>
      <c r="AU168" s="228" t="s">
        <v>82</v>
      </c>
      <c r="AV168" s="13" t="s">
        <v>80</v>
      </c>
      <c r="AW168" s="13" t="s">
        <v>33</v>
      </c>
      <c r="AX168" s="13" t="s">
        <v>72</v>
      </c>
      <c r="AY168" s="228" t="s">
        <v>118</v>
      </c>
    </row>
    <row r="169" s="14" customFormat="1">
      <c r="A169" s="14"/>
      <c r="B169" s="229"/>
      <c r="C169" s="230"/>
      <c r="D169" s="220" t="s">
        <v>128</v>
      </c>
      <c r="E169" s="231" t="s">
        <v>19</v>
      </c>
      <c r="F169" s="232" t="s">
        <v>141</v>
      </c>
      <c r="G169" s="230"/>
      <c r="H169" s="233">
        <v>3</v>
      </c>
      <c r="I169" s="234"/>
      <c r="J169" s="230"/>
      <c r="K169" s="230"/>
      <c r="L169" s="235"/>
      <c r="M169" s="236"/>
      <c r="N169" s="237"/>
      <c r="O169" s="237"/>
      <c r="P169" s="237"/>
      <c r="Q169" s="237"/>
      <c r="R169" s="237"/>
      <c r="S169" s="237"/>
      <c r="T169" s="238"/>
      <c r="U169" s="14"/>
      <c r="V169" s="14"/>
      <c r="W169" s="14"/>
      <c r="X169" s="14"/>
      <c r="Y169" s="14"/>
      <c r="Z169" s="14"/>
      <c r="AA169" s="14"/>
      <c r="AB169" s="14"/>
      <c r="AC169" s="14"/>
      <c r="AD169" s="14"/>
      <c r="AE169" s="14"/>
      <c r="AT169" s="239" t="s">
        <v>128</v>
      </c>
      <c r="AU169" s="239" t="s">
        <v>82</v>
      </c>
      <c r="AV169" s="14" t="s">
        <v>82</v>
      </c>
      <c r="AW169" s="14" t="s">
        <v>33</v>
      </c>
      <c r="AX169" s="14" t="s">
        <v>72</v>
      </c>
      <c r="AY169" s="239" t="s">
        <v>118</v>
      </c>
    </row>
    <row r="170" s="15" customFormat="1">
      <c r="A170" s="15"/>
      <c r="B170" s="240"/>
      <c r="C170" s="241"/>
      <c r="D170" s="220" t="s">
        <v>128</v>
      </c>
      <c r="E170" s="242" t="s">
        <v>19</v>
      </c>
      <c r="F170" s="243" t="s">
        <v>131</v>
      </c>
      <c r="G170" s="241"/>
      <c r="H170" s="244">
        <v>3</v>
      </c>
      <c r="I170" s="245"/>
      <c r="J170" s="241"/>
      <c r="K170" s="241"/>
      <c r="L170" s="246"/>
      <c r="M170" s="247"/>
      <c r="N170" s="248"/>
      <c r="O170" s="248"/>
      <c r="P170" s="248"/>
      <c r="Q170" s="248"/>
      <c r="R170" s="248"/>
      <c r="S170" s="248"/>
      <c r="T170" s="249"/>
      <c r="U170" s="15"/>
      <c r="V170" s="15"/>
      <c r="W170" s="15"/>
      <c r="X170" s="15"/>
      <c r="Y170" s="15"/>
      <c r="Z170" s="15"/>
      <c r="AA170" s="15"/>
      <c r="AB170" s="15"/>
      <c r="AC170" s="15"/>
      <c r="AD170" s="15"/>
      <c r="AE170" s="15"/>
      <c r="AT170" s="250" t="s">
        <v>128</v>
      </c>
      <c r="AU170" s="250" t="s">
        <v>82</v>
      </c>
      <c r="AV170" s="15" t="s">
        <v>126</v>
      </c>
      <c r="AW170" s="15" t="s">
        <v>33</v>
      </c>
      <c r="AX170" s="15" t="s">
        <v>80</v>
      </c>
      <c r="AY170" s="250" t="s">
        <v>118</v>
      </c>
    </row>
    <row r="171" s="2" customFormat="1" ht="14.4" customHeight="1">
      <c r="A171" s="39"/>
      <c r="B171" s="40"/>
      <c r="C171" s="205" t="s">
        <v>7</v>
      </c>
      <c r="D171" s="205" t="s">
        <v>121</v>
      </c>
      <c r="E171" s="206" t="s">
        <v>402</v>
      </c>
      <c r="F171" s="207" t="s">
        <v>403</v>
      </c>
      <c r="G171" s="208" t="s">
        <v>149</v>
      </c>
      <c r="H171" s="209">
        <v>34</v>
      </c>
      <c r="I171" s="210"/>
      <c r="J171" s="211">
        <f>ROUND(I171*H171,2)</f>
        <v>0</v>
      </c>
      <c r="K171" s="207" t="s">
        <v>125</v>
      </c>
      <c r="L171" s="45"/>
      <c r="M171" s="212" t="s">
        <v>19</v>
      </c>
      <c r="N171" s="213" t="s">
        <v>43</v>
      </c>
      <c r="O171" s="85"/>
      <c r="P171" s="214">
        <f>O171*H171</f>
        <v>0</v>
      </c>
      <c r="Q171" s="214">
        <v>0</v>
      </c>
      <c r="R171" s="214">
        <f>Q171*H171</f>
        <v>0</v>
      </c>
      <c r="S171" s="214">
        <v>0</v>
      </c>
      <c r="T171" s="215">
        <f>S171*H171</f>
        <v>0</v>
      </c>
      <c r="U171" s="39"/>
      <c r="V171" s="39"/>
      <c r="W171" s="39"/>
      <c r="X171" s="39"/>
      <c r="Y171" s="39"/>
      <c r="Z171" s="39"/>
      <c r="AA171" s="39"/>
      <c r="AB171" s="39"/>
      <c r="AC171" s="39"/>
      <c r="AD171" s="39"/>
      <c r="AE171" s="39"/>
      <c r="AR171" s="216" t="s">
        <v>197</v>
      </c>
      <c r="AT171" s="216" t="s">
        <v>121</v>
      </c>
      <c r="AU171" s="216" t="s">
        <v>82</v>
      </c>
      <c r="AY171" s="18" t="s">
        <v>118</v>
      </c>
      <c r="BE171" s="217">
        <f>IF(N171="základní",J171,0)</f>
        <v>0</v>
      </c>
      <c r="BF171" s="217">
        <f>IF(N171="snížená",J171,0)</f>
        <v>0</v>
      </c>
      <c r="BG171" s="217">
        <f>IF(N171="zákl. přenesená",J171,0)</f>
        <v>0</v>
      </c>
      <c r="BH171" s="217">
        <f>IF(N171="sníž. přenesená",J171,0)</f>
        <v>0</v>
      </c>
      <c r="BI171" s="217">
        <f>IF(N171="nulová",J171,0)</f>
        <v>0</v>
      </c>
      <c r="BJ171" s="18" t="s">
        <v>80</v>
      </c>
      <c r="BK171" s="217">
        <f>ROUND(I171*H171,2)</f>
        <v>0</v>
      </c>
      <c r="BL171" s="18" t="s">
        <v>197</v>
      </c>
      <c r="BM171" s="216" t="s">
        <v>404</v>
      </c>
    </row>
    <row r="172" s="2" customFormat="1">
      <c r="A172" s="39"/>
      <c r="B172" s="40"/>
      <c r="C172" s="41"/>
      <c r="D172" s="220" t="s">
        <v>135</v>
      </c>
      <c r="E172" s="41"/>
      <c r="F172" s="251" t="s">
        <v>405</v>
      </c>
      <c r="G172" s="41"/>
      <c r="H172" s="41"/>
      <c r="I172" s="252"/>
      <c r="J172" s="41"/>
      <c r="K172" s="41"/>
      <c r="L172" s="45"/>
      <c r="M172" s="253"/>
      <c r="N172" s="254"/>
      <c r="O172" s="85"/>
      <c r="P172" s="85"/>
      <c r="Q172" s="85"/>
      <c r="R172" s="85"/>
      <c r="S172" s="85"/>
      <c r="T172" s="86"/>
      <c r="U172" s="39"/>
      <c r="V172" s="39"/>
      <c r="W172" s="39"/>
      <c r="X172" s="39"/>
      <c r="Y172" s="39"/>
      <c r="Z172" s="39"/>
      <c r="AA172" s="39"/>
      <c r="AB172" s="39"/>
      <c r="AC172" s="39"/>
      <c r="AD172" s="39"/>
      <c r="AE172" s="39"/>
      <c r="AT172" s="18" t="s">
        <v>135</v>
      </c>
      <c r="AU172" s="18" t="s">
        <v>82</v>
      </c>
    </row>
    <row r="173" s="13" customFormat="1">
      <c r="A173" s="13"/>
      <c r="B173" s="218"/>
      <c r="C173" s="219"/>
      <c r="D173" s="220" t="s">
        <v>128</v>
      </c>
      <c r="E173" s="221" t="s">
        <v>19</v>
      </c>
      <c r="F173" s="222" t="s">
        <v>129</v>
      </c>
      <c r="G173" s="219"/>
      <c r="H173" s="221" t="s">
        <v>19</v>
      </c>
      <c r="I173" s="223"/>
      <c r="J173" s="219"/>
      <c r="K173" s="219"/>
      <c r="L173" s="224"/>
      <c r="M173" s="225"/>
      <c r="N173" s="226"/>
      <c r="O173" s="226"/>
      <c r="P173" s="226"/>
      <c r="Q173" s="226"/>
      <c r="R173" s="226"/>
      <c r="S173" s="226"/>
      <c r="T173" s="227"/>
      <c r="U173" s="13"/>
      <c r="V173" s="13"/>
      <c r="W173" s="13"/>
      <c r="X173" s="13"/>
      <c r="Y173" s="13"/>
      <c r="Z173" s="13"/>
      <c r="AA173" s="13"/>
      <c r="AB173" s="13"/>
      <c r="AC173" s="13"/>
      <c r="AD173" s="13"/>
      <c r="AE173" s="13"/>
      <c r="AT173" s="228" t="s">
        <v>128</v>
      </c>
      <c r="AU173" s="228" t="s">
        <v>82</v>
      </c>
      <c r="AV173" s="13" t="s">
        <v>80</v>
      </c>
      <c r="AW173" s="13" t="s">
        <v>33</v>
      </c>
      <c r="AX173" s="13" t="s">
        <v>72</v>
      </c>
      <c r="AY173" s="228" t="s">
        <v>118</v>
      </c>
    </row>
    <row r="174" s="14" customFormat="1">
      <c r="A174" s="14"/>
      <c r="B174" s="229"/>
      <c r="C174" s="230"/>
      <c r="D174" s="220" t="s">
        <v>128</v>
      </c>
      <c r="E174" s="231" t="s">
        <v>19</v>
      </c>
      <c r="F174" s="232" t="s">
        <v>406</v>
      </c>
      <c r="G174" s="230"/>
      <c r="H174" s="233">
        <v>34</v>
      </c>
      <c r="I174" s="234"/>
      <c r="J174" s="230"/>
      <c r="K174" s="230"/>
      <c r="L174" s="235"/>
      <c r="M174" s="236"/>
      <c r="N174" s="237"/>
      <c r="O174" s="237"/>
      <c r="P174" s="237"/>
      <c r="Q174" s="237"/>
      <c r="R174" s="237"/>
      <c r="S174" s="237"/>
      <c r="T174" s="238"/>
      <c r="U174" s="14"/>
      <c r="V174" s="14"/>
      <c r="W174" s="14"/>
      <c r="X174" s="14"/>
      <c r="Y174" s="14"/>
      <c r="Z174" s="14"/>
      <c r="AA174" s="14"/>
      <c r="AB174" s="14"/>
      <c r="AC174" s="14"/>
      <c r="AD174" s="14"/>
      <c r="AE174" s="14"/>
      <c r="AT174" s="239" t="s">
        <v>128</v>
      </c>
      <c r="AU174" s="239" t="s">
        <v>82</v>
      </c>
      <c r="AV174" s="14" t="s">
        <v>82</v>
      </c>
      <c r="AW174" s="14" t="s">
        <v>33</v>
      </c>
      <c r="AX174" s="14" t="s">
        <v>72</v>
      </c>
      <c r="AY174" s="239" t="s">
        <v>118</v>
      </c>
    </row>
    <row r="175" s="15" customFormat="1">
      <c r="A175" s="15"/>
      <c r="B175" s="240"/>
      <c r="C175" s="241"/>
      <c r="D175" s="220" t="s">
        <v>128</v>
      </c>
      <c r="E175" s="242" t="s">
        <v>19</v>
      </c>
      <c r="F175" s="243" t="s">
        <v>131</v>
      </c>
      <c r="G175" s="241"/>
      <c r="H175" s="244">
        <v>34</v>
      </c>
      <c r="I175" s="245"/>
      <c r="J175" s="241"/>
      <c r="K175" s="241"/>
      <c r="L175" s="246"/>
      <c r="M175" s="247"/>
      <c r="N175" s="248"/>
      <c r="O175" s="248"/>
      <c r="P175" s="248"/>
      <c r="Q175" s="248"/>
      <c r="R175" s="248"/>
      <c r="S175" s="248"/>
      <c r="T175" s="249"/>
      <c r="U175" s="15"/>
      <c r="V175" s="15"/>
      <c r="W175" s="15"/>
      <c r="X175" s="15"/>
      <c r="Y175" s="15"/>
      <c r="Z175" s="15"/>
      <c r="AA175" s="15"/>
      <c r="AB175" s="15"/>
      <c r="AC175" s="15"/>
      <c r="AD175" s="15"/>
      <c r="AE175" s="15"/>
      <c r="AT175" s="250" t="s">
        <v>128</v>
      </c>
      <c r="AU175" s="250" t="s">
        <v>82</v>
      </c>
      <c r="AV175" s="15" t="s">
        <v>126</v>
      </c>
      <c r="AW175" s="15" t="s">
        <v>33</v>
      </c>
      <c r="AX175" s="15" t="s">
        <v>80</v>
      </c>
      <c r="AY175" s="250" t="s">
        <v>118</v>
      </c>
    </row>
    <row r="176" s="2" customFormat="1" ht="24.15" customHeight="1">
      <c r="A176" s="39"/>
      <c r="B176" s="40"/>
      <c r="C176" s="205" t="s">
        <v>248</v>
      </c>
      <c r="D176" s="205" t="s">
        <v>121</v>
      </c>
      <c r="E176" s="206" t="s">
        <v>407</v>
      </c>
      <c r="F176" s="207" t="s">
        <v>408</v>
      </c>
      <c r="G176" s="208" t="s">
        <v>166</v>
      </c>
      <c r="H176" s="209">
        <v>0.050000000000000003</v>
      </c>
      <c r="I176" s="210"/>
      <c r="J176" s="211">
        <f>ROUND(I176*H176,2)</f>
        <v>0</v>
      </c>
      <c r="K176" s="207" t="s">
        <v>125</v>
      </c>
      <c r="L176" s="45"/>
      <c r="M176" s="212" t="s">
        <v>19</v>
      </c>
      <c r="N176" s="213" t="s">
        <v>43</v>
      </c>
      <c r="O176" s="85"/>
      <c r="P176" s="214">
        <f>O176*H176</f>
        <v>0</v>
      </c>
      <c r="Q176" s="214">
        <v>0</v>
      </c>
      <c r="R176" s="214">
        <f>Q176*H176</f>
        <v>0</v>
      </c>
      <c r="S176" s="214">
        <v>0</v>
      </c>
      <c r="T176" s="215">
        <f>S176*H176</f>
        <v>0</v>
      </c>
      <c r="U176" s="39"/>
      <c r="V176" s="39"/>
      <c r="W176" s="39"/>
      <c r="X176" s="39"/>
      <c r="Y176" s="39"/>
      <c r="Z176" s="39"/>
      <c r="AA176" s="39"/>
      <c r="AB176" s="39"/>
      <c r="AC176" s="39"/>
      <c r="AD176" s="39"/>
      <c r="AE176" s="39"/>
      <c r="AR176" s="216" t="s">
        <v>197</v>
      </c>
      <c r="AT176" s="216" t="s">
        <v>121</v>
      </c>
      <c r="AU176" s="216" t="s">
        <v>82</v>
      </c>
      <c r="AY176" s="18" t="s">
        <v>118</v>
      </c>
      <c r="BE176" s="217">
        <f>IF(N176="základní",J176,0)</f>
        <v>0</v>
      </c>
      <c r="BF176" s="217">
        <f>IF(N176="snížená",J176,0)</f>
        <v>0</v>
      </c>
      <c r="BG176" s="217">
        <f>IF(N176="zákl. přenesená",J176,0)</f>
        <v>0</v>
      </c>
      <c r="BH176" s="217">
        <f>IF(N176="sníž. přenesená",J176,0)</f>
        <v>0</v>
      </c>
      <c r="BI176" s="217">
        <f>IF(N176="nulová",J176,0)</f>
        <v>0</v>
      </c>
      <c r="BJ176" s="18" t="s">
        <v>80</v>
      </c>
      <c r="BK176" s="217">
        <f>ROUND(I176*H176,2)</f>
        <v>0</v>
      </c>
      <c r="BL176" s="18" t="s">
        <v>197</v>
      </c>
      <c r="BM176" s="216" t="s">
        <v>409</v>
      </c>
    </row>
    <row r="177" s="2" customFormat="1">
      <c r="A177" s="39"/>
      <c r="B177" s="40"/>
      <c r="C177" s="41"/>
      <c r="D177" s="220" t="s">
        <v>135</v>
      </c>
      <c r="E177" s="41"/>
      <c r="F177" s="251" t="s">
        <v>307</v>
      </c>
      <c r="G177" s="41"/>
      <c r="H177" s="41"/>
      <c r="I177" s="252"/>
      <c r="J177" s="41"/>
      <c r="K177" s="41"/>
      <c r="L177" s="45"/>
      <c r="M177" s="253"/>
      <c r="N177" s="254"/>
      <c r="O177" s="85"/>
      <c r="P177" s="85"/>
      <c r="Q177" s="85"/>
      <c r="R177" s="85"/>
      <c r="S177" s="85"/>
      <c r="T177" s="86"/>
      <c r="U177" s="39"/>
      <c r="V177" s="39"/>
      <c r="W177" s="39"/>
      <c r="X177" s="39"/>
      <c r="Y177" s="39"/>
      <c r="Z177" s="39"/>
      <c r="AA177" s="39"/>
      <c r="AB177" s="39"/>
      <c r="AC177" s="39"/>
      <c r="AD177" s="39"/>
      <c r="AE177" s="39"/>
      <c r="AT177" s="18" t="s">
        <v>135</v>
      </c>
      <c r="AU177" s="18" t="s">
        <v>82</v>
      </c>
    </row>
    <row r="178" s="2" customFormat="1" ht="24.15" customHeight="1">
      <c r="A178" s="39"/>
      <c r="B178" s="40"/>
      <c r="C178" s="205" t="s">
        <v>252</v>
      </c>
      <c r="D178" s="205" t="s">
        <v>121</v>
      </c>
      <c r="E178" s="206" t="s">
        <v>410</v>
      </c>
      <c r="F178" s="207" t="s">
        <v>411</v>
      </c>
      <c r="G178" s="208" t="s">
        <v>166</v>
      </c>
      <c r="H178" s="209">
        <v>0.050000000000000003</v>
      </c>
      <c r="I178" s="210"/>
      <c r="J178" s="211">
        <f>ROUND(I178*H178,2)</f>
        <v>0</v>
      </c>
      <c r="K178" s="207" t="s">
        <v>125</v>
      </c>
      <c r="L178" s="45"/>
      <c r="M178" s="212" t="s">
        <v>19</v>
      </c>
      <c r="N178" s="213" t="s">
        <v>43</v>
      </c>
      <c r="O178" s="85"/>
      <c r="P178" s="214">
        <f>O178*H178</f>
        <v>0</v>
      </c>
      <c r="Q178" s="214">
        <v>0</v>
      </c>
      <c r="R178" s="214">
        <f>Q178*H178</f>
        <v>0</v>
      </c>
      <c r="S178" s="214">
        <v>0</v>
      </c>
      <c r="T178" s="215">
        <f>S178*H178</f>
        <v>0</v>
      </c>
      <c r="U178" s="39"/>
      <c r="V178" s="39"/>
      <c r="W178" s="39"/>
      <c r="X178" s="39"/>
      <c r="Y178" s="39"/>
      <c r="Z178" s="39"/>
      <c r="AA178" s="39"/>
      <c r="AB178" s="39"/>
      <c r="AC178" s="39"/>
      <c r="AD178" s="39"/>
      <c r="AE178" s="39"/>
      <c r="AR178" s="216" t="s">
        <v>197</v>
      </c>
      <c r="AT178" s="216" t="s">
        <v>121</v>
      </c>
      <c r="AU178" s="216" t="s">
        <v>82</v>
      </c>
      <c r="AY178" s="18" t="s">
        <v>118</v>
      </c>
      <c r="BE178" s="217">
        <f>IF(N178="základní",J178,0)</f>
        <v>0</v>
      </c>
      <c r="BF178" s="217">
        <f>IF(N178="snížená",J178,0)</f>
        <v>0</v>
      </c>
      <c r="BG178" s="217">
        <f>IF(N178="zákl. přenesená",J178,0)</f>
        <v>0</v>
      </c>
      <c r="BH178" s="217">
        <f>IF(N178="sníž. přenesená",J178,0)</f>
        <v>0</v>
      </c>
      <c r="BI178" s="217">
        <f>IF(N178="nulová",J178,0)</f>
        <v>0</v>
      </c>
      <c r="BJ178" s="18" t="s">
        <v>80</v>
      </c>
      <c r="BK178" s="217">
        <f>ROUND(I178*H178,2)</f>
        <v>0</v>
      </c>
      <c r="BL178" s="18" t="s">
        <v>197</v>
      </c>
      <c r="BM178" s="216" t="s">
        <v>412</v>
      </c>
    </row>
    <row r="179" s="2" customFormat="1">
      <c r="A179" s="39"/>
      <c r="B179" s="40"/>
      <c r="C179" s="41"/>
      <c r="D179" s="220" t="s">
        <v>135</v>
      </c>
      <c r="E179" s="41"/>
      <c r="F179" s="251" t="s">
        <v>307</v>
      </c>
      <c r="G179" s="41"/>
      <c r="H179" s="41"/>
      <c r="I179" s="252"/>
      <c r="J179" s="41"/>
      <c r="K179" s="41"/>
      <c r="L179" s="45"/>
      <c r="M179" s="253"/>
      <c r="N179" s="254"/>
      <c r="O179" s="85"/>
      <c r="P179" s="85"/>
      <c r="Q179" s="85"/>
      <c r="R179" s="85"/>
      <c r="S179" s="85"/>
      <c r="T179" s="86"/>
      <c r="U179" s="39"/>
      <c r="V179" s="39"/>
      <c r="W179" s="39"/>
      <c r="X179" s="39"/>
      <c r="Y179" s="39"/>
      <c r="Z179" s="39"/>
      <c r="AA179" s="39"/>
      <c r="AB179" s="39"/>
      <c r="AC179" s="39"/>
      <c r="AD179" s="39"/>
      <c r="AE179" s="39"/>
      <c r="AT179" s="18" t="s">
        <v>135</v>
      </c>
      <c r="AU179" s="18" t="s">
        <v>82</v>
      </c>
    </row>
    <row r="180" s="12" customFormat="1" ht="22.8" customHeight="1">
      <c r="A180" s="12"/>
      <c r="B180" s="189"/>
      <c r="C180" s="190"/>
      <c r="D180" s="191" t="s">
        <v>71</v>
      </c>
      <c r="E180" s="203" t="s">
        <v>192</v>
      </c>
      <c r="F180" s="203" t="s">
        <v>193</v>
      </c>
      <c r="G180" s="190"/>
      <c r="H180" s="190"/>
      <c r="I180" s="193"/>
      <c r="J180" s="204">
        <f>BK180</f>
        <v>0</v>
      </c>
      <c r="K180" s="190"/>
      <c r="L180" s="195"/>
      <c r="M180" s="196"/>
      <c r="N180" s="197"/>
      <c r="O180" s="197"/>
      <c r="P180" s="198">
        <f>SUM(P181:P262)</f>
        <v>0</v>
      </c>
      <c r="Q180" s="197"/>
      <c r="R180" s="198">
        <f>SUM(R181:R262)</f>
        <v>0.057939999999999992</v>
      </c>
      <c r="S180" s="197"/>
      <c r="T180" s="199">
        <f>SUM(T181:T262)</f>
        <v>0</v>
      </c>
      <c r="U180" s="12"/>
      <c r="V180" s="12"/>
      <c r="W180" s="12"/>
      <c r="X180" s="12"/>
      <c r="Y180" s="12"/>
      <c r="Z180" s="12"/>
      <c r="AA180" s="12"/>
      <c r="AB180" s="12"/>
      <c r="AC180" s="12"/>
      <c r="AD180" s="12"/>
      <c r="AE180" s="12"/>
      <c r="AR180" s="200" t="s">
        <v>82</v>
      </c>
      <c r="AT180" s="201" t="s">
        <v>71</v>
      </c>
      <c r="AU180" s="201" t="s">
        <v>80</v>
      </c>
      <c r="AY180" s="200" t="s">
        <v>118</v>
      </c>
      <c r="BK180" s="202">
        <f>SUM(BK181:BK262)</f>
        <v>0</v>
      </c>
    </row>
    <row r="181" s="2" customFormat="1" ht="14.4" customHeight="1">
      <c r="A181" s="39"/>
      <c r="B181" s="40"/>
      <c r="C181" s="205" t="s">
        <v>256</v>
      </c>
      <c r="D181" s="205" t="s">
        <v>121</v>
      </c>
      <c r="E181" s="206" t="s">
        <v>413</v>
      </c>
      <c r="F181" s="207" t="s">
        <v>414</v>
      </c>
      <c r="G181" s="208" t="s">
        <v>149</v>
      </c>
      <c r="H181" s="209">
        <v>20</v>
      </c>
      <c r="I181" s="210"/>
      <c r="J181" s="211">
        <f>ROUND(I181*H181,2)</f>
        <v>0</v>
      </c>
      <c r="K181" s="207" t="s">
        <v>125</v>
      </c>
      <c r="L181" s="45"/>
      <c r="M181" s="212" t="s">
        <v>19</v>
      </c>
      <c r="N181" s="213" t="s">
        <v>43</v>
      </c>
      <c r="O181" s="85"/>
      <c r="P181" s="214">
        <f>O181*H181</f>
        <v>0</v>
      </c>
      <c r="Q181" s="214">
        <v>0.00084999999999999995</v>
      </c>
      <c r="R181" s="214">
        <f>Q181*H181</f>
        <v>0.016999999999999998</v>
      </c>
      <c r="S181" s="214">
        <v>0</v>
      </c>
      <c r="T181" s="215">
        <f>S181*H181</f>
        <v>0</v>
      </c>
      <c r="U181" s="39"/>
      <c r="V181" s="39"/>
      <c r="W181" s="39"/>
      <c r="X181" s="39"/>
      <c r="Y181" s="39"/>
      <c r="Z181" s="39"/>
      <c r="AA181" s="39"/>
      <c r="AB181" s="39"/>
      <c r="AC181" s="39"/>
      <c r="AD181" s="39"/>
      <c r="AE181" s="39"/>
      <c r="AR181" s="216" t="s">
        <v>197</v>
      </c>
      <c r="AT181" s="216" t="s">
        <v>121</v>
      </c>
      <c r="AU181" s="216" t="s">
        <v>82</v>
      </c>
      <c r="AY181" s="18" t="s">
        <v>118</v>
      </c>
      <c r="BE181" s="217">
        <f>IF(N181="základní",J181,0)</f>
        <v>0</v>
      </c>
      <c r="BF181" s="217">
        <f>IF(N181="snížená",J181,0)</f>
        <v>0</v>
      </c>
      <c r="BG181" s="217">
        <f>IF(N181="zákl. přenesená",J181,0)</f>
        <v>0</v>
      </c>
      <c r="BH181" s="217">
        <f>IF(N181="sníž. přenesená",J181,0)</f>
        <v>0</v>
      </c>
      <c r="BI181" s="217">
        <f>IF(N181="nulová",J181,0)</f>
        <v>0</v>
      </c>
      <c r="BJ181" s="18" t="s">
        <v>80</v>
      </c>
      <c r="BK181" s="217">
        <f>ROUND(I181*H181,2)</f>
        <v>0</v>
      </c>
      <c r="BL181" s="18" t="s">
        <v>197</v>
      </c>
      <c r="BM181" s="216" t="s">
        <v>415</v>
      </c>
    </row>
    <row r="182" s="2" customFormat="1">
      <c r="A182" s="39"/>
      <c r="B182" s="40"/>
      <c r="C182" s="41"/>
      <c r="D182" s="220" t="s">
        <v>135</v>
      </c>
      <c r="E182" s="41"/>
      <c r="F182" s="251" t="s">
        <v>199</v>
      </c>
      <c r="G182" s="41"/>
      <c r="H182" s="41"/>
      <c r="I182" s="252"/>
      <c r="J182" s="41"/>
      <c r="K182" s="41"/>
      <c r="L182" s="45"/>
      <c r="M182" s="253"/>
      <c r="N182" s="254"/>
      <c r="O182" s="85"/>
      <c r="P182" s="85"/>
      <c r="Q182" s="85"/>
      <c r="R182" s="85"/>
      <c r="S182" s="85"/>
      <c r="T182" s="86"/>
      <c r="U182" s="39"/>
      <c r="V182" s="39"/>
      <c r="W182" s="39"/>
      <c r="X182" s="39"/>
      <c r="Y182" s="39"/>
      <c r="Z182" s="39"/>
      <c r="AA182" s="39"/>
      <c r="AB182" s="39"/>
      <c r="AC182" s="39"/>
      <c r="AD182" s="39"/>
      <c r="AE182" s="39"/>
      <c r="AT182" s="18" t="s">
        <v>135</v>
      </c>
      <c r="AU182" s="18" t="s">
        <v>82</v>
      </c>
    </row>
    <row r="183" s="13" customFormat="1">
      <c r="A183" s="13"/>
      <c r="B183" s="218"/>
      <c r="C183" s="219"/>
      <c r="D183" s="220" t="s">
        <v>128</v>
      </c>
      <c r="E183" s="221" t="s">
        <v>19</v>
      </c>
      <c r="F183" s="222" t="s">
        <v>129</v>
      </c>
      <c r="G183" s="219"/>
      <c r="H183" s="221" t="s">
        <v>19</v>
      </c>
      <c r="I183" s="223"/>
      <c r="J183" s="219"/>
      <c r="K183" s="219"/>
      <c r="L183" s="224"/>
      <c r="M183" s="225"/>
      <c r="N183" s="226"/>
      <c r="O183" s="226"/>
      <c r="P183" s="226"/>
      <c r="Q183" s="226"/>
      <c r="R183" s="226"/>
      <c r="S183" s="226"/>
      <c r="T183" s="227"/>
      <c r="U183" s="13"/>
      <c r="V183" s="13"/>
      <c r="W183" s="13"/>
      <c r="X183" s="13"/>
      <c r="Y183" s="13"/>
      <c r="Z183" s="13"/>
      <c r="AA183" s="13"/>
      <c r="AB183" s="13"/>
      <c r="AC183" s="13"/>
      <c r="AD183" s="13"/>
      <c r="AE183" s="13"/>
      <c r="AT183" s="228" t="s">
        <v>128</v>
      </c>
      <c r="AU183" s="228" t="s">
        <v>82</v>
      </c>
      <c r="AV183" s="13" t="s">
        <v>80</v>
      </c>
      <c r="AW183" s="13" t="s">
        <v>33</v>
      </c>
      <c r="AX183" s="13" t="s">
        <v>72</v>
      </c>
      <c r="AY183" s="228" t="s">
        <v>118</v>
      </c>
    </row>
    <row r="184" s="14" customFormat="1">
      <c r="A184" s="14"/>
      <c r="B184" s="229"/>
      <c r="C184" s="230"/>
      <c r="D184" s="220" t="s">
        <v>128</v>
      </c>
      <c r="E184" s="231" t="s">
        <v>19</v>
      </c>
      <c r="F184" s="232" t="s">
        <v>416</v>
      </c>
      <c r="G184" s="230"/>
      <c r="H184" s="233">
        <v>20</v>
      </c>
      <c r="I184" s="234"/>
      <c r="J184" s="230"/>
      <c r="K184" s="230"/>
      <c r="L184" s="235"/>
      <c r="M184" s="236"/>
      <c r="N184" s="237"/>
      <c r="O184" s="237"/>
      <c r="P184" s="237"/>
      <c r="Q184" s="237"/>
      <c r="R184" s="237"/>
      <c r="S184" s="237"/>
      <c r="T184" s="238"/>
      <c r="U184" s="14"/>
      <c r="V184" s="14"/>
      <c r="W184" s="14"/>
      <c r="X184" s="14"/>
      <c r="Y184" s="14"/>
      <c r="Z184" s="14"/>
      <c r="AA184" s="14"/>
      <c r="AB184" s="14"/>
      <c r="AC184" s="14"/>
      <c r="AD184" s="14"/>
      <c r="AE184" s="14"/>
      <c r="AT184" s="239" t="s">
        <v>128</v>
      </c>
      <c r="AU184" s="239" t="s">
        <v>82</v>
      </c>
      <c r="AV184" s="14" t="s">
        <v>82</v>
      </c>
      <c r="AW184" s="14" t="s">
        <v>33</v>
      </c>
      <c r="AX184" s="14" t="s">
        <v>72</v>
      </c>
      <c r="AY184" s="239" t="s">
        <v>118</v>
      </c>
    </row>
    <row r="185" s="15" customFormat="1">
      <c r="A185" s="15"/>
      <c r="B185" s="240"/>
      <c r="C185" s="241"/>
      <c r="D185" s="220" t="s">
        <v>128</v>
      </c>
      <c r="E185" s="242" t="s">
        <v>19</v>
      </c>
      <c r="F185" s="243" t="s">
        <v>131</v>
      </c>
      <c r="G185" s="241"/>
      <c r="H185" s="244">
        <v>20</v>
      </c>
      <c r="I185" s="245"/>
      <c r="J185" s="241"/>
      <c r="K185" s="241"/>
      <c r="L185" s="246"/>
      <c r="M185" s="247"/>
      <c r="N185" s="248"/>
      <c r="O185" s="248"/>
      <c r="P185" s="248"/>
      <c r="Q185" s="248"/>
      <c r="R185" s="248"/>
      <c r="S185" s="248"/>
      <c r="T185" s="249"/>
      <c r="U185" s="15"/>
      <c r="V185" s="15"/>
      <c r="W185" s="15"/>
      <c r="X185" s="15"/>
      <c r="Y185" s="15"/>
      <c r="Z185" s="15"/>
      <c r="AA185" s="15"/>
      <c r="AB185" s="15"/>
      <c r="AC185" s="15"/>
      <c r="AD185" s="15"/>
      <c r="AE185" s="15"/>
      <c r="AT185" s="250" t="s">
        <v>128</v>
      </c>
      <c r="AU185" s="250" t="s">
        <v>82</v>
      </c>
      <c r="AV185" s="15" t="s">
        <v>126</v>
      </c>
      <c r="AW185" s="15" t="s">
        <v>33</v>
      </c>
      <c r="AX185" s="15" t="s">
        <v>80</v>
      </c>
      <c r="AY185" s="250" t="s">
        <v>118</v>
      </c>
    </row>
    <row r="186" s="2" customFormat="1" ht="14.4" customHeight="1">
      <c r="A186" s="39"/>
      <c r="B186" s="40"/>
      <c r="C186" s="205" t="s">
        <v>260</v>
      </c>
      <c r="D186" s="205" t="s">
        <v>121</v>
      </c>
      <c r="E186" s="206" t="s">
        <v>195</v>
      </c>
      <c r="F186" s="207" t="s">
        <v>196</v>
      </c>
      <c r="G186" s="208" t="s">
        <v>149</v>
      </c>
      <c r="H186" s="209">
        <v>10</v>
      </c>
      <c r="I186" s="210"/>
      <c r="J186" s="211">
        <f>ROUND(I186*H186,2)</f>
        <v>0</v>
      </c>
      <c r="K186" s="207" t="s">
        <v>125</v>
      </c>
      <c r="L186" s="45"/>
      <c r="M186" s="212" t="s">
        <v>19</v>
      </c>
      <c r="N186" s="213" t="s">
        <v>43</v>
      </c>
      <c r="O186" s="85"/>
      <c r="P186" s="214">
        <f>O186*H186</f>
        <v>0</v>
      </c>
      <c r="Q186" s="214">
        <v>0.00116</v>
      </c>
      <c r="R186" s="214">
        <f>Q186*H186</f>
        <v>0.011599999999999999</v>
      </c>
      <c r="S186" s="214">
        <v>0</v>
      </c>
      <c r="T186" s="215">
        <f>S186*H186</f>
        <v>0</v>
      </c>
      <c r="U186" s="39"/>
      <c r="V186" s="39"/>
      <c r="W186" s="39"/>
      <c r="X186" s="39"/>
      <c r="Y186" s="39"/>
      <c r="Z186" s="39"/>
      <c r="AA186" s="39"/>
      <c r="AB186" s="39"/>
      <c r="AC186" s="39"/>
      <c r="AD186" s="39"/>
      <c r="AE186" s="39"/>
      <c r="AR186" s="216" t="s">
        <v>197</v>
      </c>
      <c r="AT186" s="216" t="s">
        <v>121</v>
      </c>
      <c r="AU186" s="216" t="s">
        <v>82</v>
      </c>
      <c r="AY186" s="18" t="s">
        <v>118</v>
      </c>
      <c r="BE186" s="217">
        <f>IF(N186="základní",J186,0)</f>
        <v>0</v>
      </c>
      <c r="BF186" s="217">
        <f>IF(N186="snížená",J186,0)</f>
        <v>0</v>
      </c>
      <c r="BG186" s="217">
        <f>IF(N186="zákl. přenesená",J186,0)</f>
        <v>0</v>
      </c>
      <c r="BH186" s="217">
        <f>IF(N186="sníž. přenesená",J186,0)</f>
        <v>0</v>
      </c>
      <c r="BI186" s="217">
        <f>IF(N186="nulová",J186,0)</f>
        <v>0</v>
      </c>
      <c r="BJ186" s="18" t="s">
        <v>80</v>
      </c>
      <c r="BK186" s="217">
        <f>ROUND(I186*H186,2)</f>
        <v>0</v>
      </c>
      <c r="BL186" s="18" t="s">
        <v>197</v>
      </c>
      <c r="BM186" s="216" t="s">
        <v>417</v>
      </c>
    </row>
    <row r="187" s="2" customFormat="1">
      <c r="A187" s="39"/>
      <c r="B187" s="40"/>
      <c r="C187" s="41"/>
      <c r="D187" s="220" t="s">
        <v>135</v>
      </c>
      <c r="E187" s="41"/>
      <c r="F187" s="251" t="s">
        <v>199</v>
      </c>
      <c r="G187" s="41"/>
      <c r="H187" s="41"/>
      <c r="I187" s="252"/>
      <c r="J187" s="41"/>
      <c r="K187" s="41"/>
      <c r="L187" s="45"/>
      <c r="M187" s="253"/>
      <c r="N187" s="254"/>
      <c r="O187" s="85"/>
      <c r="P187" s="85"/>
      <c r="Q187" s="85"/>
      <c r="R187" s="85"/>
      <c r="S187" s="85"/>
      <c r="T187" s="86"/>
      <c r="U187" s="39"/>
      <c r="V187" s="39"/>
      <c r="W187" s="39"/>
      <c r="X187" s="39"/>
      <c r="Y187" s="39"/>
      <c r="Z187" s="39"/>
      <c r="AA187" s="39"/>
      <c r="AB187" s="39"/>
      <c r="AC187" s="39"/>
      <c r="AD187" s="39"/>
      <c r="AE187" s="39"/>
      <c r="AT187" s="18" t="s">
        <v>135</v>
      </c>
      <c r="AU187" s="18" t="s">
        <v>82</v>
      </c>
    </row>
    <row r="188" s="13" customFormat="1">
      <c r="A188" s="13"/>
      <c r="B188" s="218"/>
      <c r="C188" s="219"/>
      <c r="D188" s="220" t="s">
        <v>128</v>
      </c>
      <c r="E188" s="221" t="s">
        <v>19</v>
      </c>
      <c r="F188" s="222" t="s">
        <v>129</v>
      </c>
      <c r="G188" s="219"/>
      <c r="H188" s="221" t="s">
        <v>19</v>
      </c>
      <c r="I188" s="223"/>
      <c r="J188" s="219"/>
      <c r="K188" s="219"/>
      <c r="L188" s="224"/>
      <c r="M188" s="225"/>
      <c r="N188" s="226"/>
      <c r="O188" s="226"/>
      <c r="P188" s="226"/>
      <c r="Q188" s="226"/>
      <c r="R188" s="226"/>
      <c r="S188" s="226"/>
      <c r="T188" s="227"/>
      <c r="U188" s="13"/>
      <c r="V188" s="13"/>
      <c r="W188" s="13"/>
      <c r="X188" s="13"/>
      <c r="Y188" s="13"/>
      <c r="Z188" s="13"/>
      <c r="AA188" s="13"/>
      <c r="AB188" s="13"/>
      <c r="AC188" s="13"/>
      <c r="AD188" s="13"/>
      <c r="AE188" s="13"/>
      <c r="AT188" s="228" t="s">
        <v>128</v>
      </c>
      <c r="AU188" s="228" t="s">
        <v>82</v>
      </c>
      <c r="AV188" s="13" t="s">
        <v>80</v>
      </c>
      <c r="AW188" s="13" t="s">
        <v>33</v>
      </c>
      <c r="AX188" s="13" t="s">
        <v>72</v>
      </c>
      <c r="AY188" s="228" t="s">
        <v>118</v>
      </c>
    </row>
    <row r="189" s="14" customFormat="1">
      <c r="A189" s="14"/>
      <c r="B189" s="229"/>
      <c r="C189" s="230"/>
      <c r="D189" s="220" t="s">
        <v>128</v>
      </c>
      <c r="E189" s="231" t="s">
        <v>19</v>
      </c>
      <c r="F189" s="232" t="s">
        <v>130</v>
      </c>
      <c r="G189" s="230"/>
      <c r="H189" s="233">
        <v>10</v>
      </c>
      <c r="I189" s="234"/>
      <c r="J189" s="230"/>
      <c r="K189" s="230"/>
      <c r="L189" s="235"/>
      <c r="M189" s="236"/>
      <c r="N189" s="237"/>
      <c r="O189" s="237"/>
      <c r="P189" s="237"/>
      <c r="Q189" s="237"/>
      <c r="R189" s="237"/>
      <c r="S189" s="237"/>
      <c r="T189" s="238"/>
      <c r="U189" s="14"/>
      <c r="V189" s="14"/>
      <c r="W189" s="14"/>
      <c r="X189" s="14"/>
      <c r="Y189" s="14"/>
      <c r="Z189" s="14"/>
      <c r="AA189" s="14"/>
      <c r="AB189" s="14"/>
      <c r="AC189" s="14"/>
      <c r="AD189" s="14"/>
      <c r="AE189" s="14"/>
      <c r="AT189" s="239" t="s">
        <v>128</v>
      </c>
      <c r="AU189" s="239" t="s">
        <v>82</v>
      </c>
      <c r="AV189" s="14" t="s">
        <v>82</v>
      </c>
      <c r="AW189" s="14" t="s">
        <v>33</v>
      </c>
      <c r="AX189" s="14" t="s">
        <v>72</v>
      </c>
      <c r="AY189" s="239" t="s">
        <v>118</v>
      </c>
    </row>
    <row r="190" s="15" customFormat="1">
      <c r="A190" s="15"/>
      <c r="B190" s="240"/>
      <c r="C190" s="241"/>
      <c r="D190" s="220" t="s">
        <v>128</v>
      </c>
      <c r="E190" s="242" t="s">
        <v>19</v>
      </c>
      <c r="F190" s="243" t="s">
        <v>131</v>
      </c>
      <c r="G190" s="241"/>
      <c r="H190" s="244">
        <v>10</v>
      </c>
      <c r="I190" s="245"/>
      <c r="J190" s="241"/>
      <c r="K190" s="241"/>
      <c r="L190" s="246"/>
      <c r="M190" s="247"/>
      <c r="N190" s="248"/>
      <c r="O190" s="248"/>
      <c r="P190" s="248"/>
      <c r="Q190" s="248"/>
      <c r="R190" s="248"/>
      <c r="S190" s="248"/>
      <c r="T190" s="249"/>
      <c r="U190" s="15"/>
      <c r="V190" s="15"/>
      <c r="W190" s="15"/>
      <c r="X190" s="15"/>
      <c r="Y190" s="15"/>
      <c r="Z190" s="15"/>
      <c r="AA190" s="15"/>
      <c r="AB190" s="15"/>
      <c r="AC190" s="15"/>
      <c r="AD190" s="15"/>
      <c r="AE190" s="15"/>
      <c r="AT190" s="250" t="s">
        <v>128</v>
      </c>
      <c r="AU190" s="250" t="s">
        <v>82</v>
      </c>
      <c r="AV190" s="15" t="s">
        <v>126</v>
      </c>
      <c r="AW190" s="15" t="s">
        <v>33</v>
      </c>
      <c r="AX190" s="15" t="s">
        <v>80</v>
      </c>
      <c r="AY190" s="250" t="s">
        <v>118</v>
      </c>
    </row>
    <row r="191" s="2" customFormat="1" ht="24.15" customHeight="1">
      <c r="A191" s="39"/>
      <c r="B191" s="40"/>
      <c r="C191" s="205" t="s">
        <v>265</v>
      </c>
      <c r="D191" s="205" t="s">
        <v>121</v>
      </c>
      <c r="E191" s="206" t="s">
        <v>418</v>
      </c>
      <c r="F191" s="207" t="s">
        <v>419</v>
      </c>
      <c r="G191" s="208" t="s">
        <v>149</v>
      </c>
      <c r="H191" s="209">
        <v>10</v>
      </c>
      <c r="I191" s="210"/>
      <c r="J191" s="211">
        <f>ROUND(I191*H191,2)</f>
        <v>0</v>
      </c>
      <c r="K191" s="207" t="s">
        <v>125</v>
      </c>
      <c r="L191" s="45"/>
      <c r="M191" s="212" t="s">
        <v>19</v>
      </c>
      <c r="N191" s="213" t="s">
        <v>43</v>
      </c>
      <c r="O191" s="85"/>
      <c r="P191" s="214">
        <f>O191*H191</f>
        <v>0</v>
      </c>
      <c r="Q191" s="214">
        <v>4.0000000000000003E-05</v>
      </c>
      <c r="R191" s="214">
        <f>Q191*H191</f>
        <v>0.00040000000000000002</v>
      </c>
      <c r="S191" s="214">
        <v>0</v>
      </c>
      <c r="T191" s="215">
        <f>S191*H191</f>
        <v>0</v>
      </c>
      <c r="U191" s="39"/>
      <c r="V191" s="39"/>
      <c r="W191" s="39"/>
      <c r="X191" s="39"/>
      <c r="Y191" s="39"/>
      <c r="Z191" s="39"/>
      <c r="AA191" s="39"/>
      <c r="AB191" s="39"/>
      <c r="AC191" s="39"/>
      <c r="AD191" s="39"/>
      <c r="AE191" s="39"/>
      <c r="AR191" s="216" t="s">
        <v>197</v>
      </c>
      <c r="AT191" s="216" t="s">
        <v>121</v>
      </c>
      <c r="AU191" s="216" t="s">
        <v>82</v>
      </c>
      <c r="AY191" s="18" t="s">
        <v>118</v>
      </c>
      <c r="BE191" s="217">
        <f>IF(N191="základní",J191,0)</f>
        <v>0</v>
      </c>
      <c r="BF191" s="217">
        <f>IF(N191="snížená",J191,0)</f>
        <v>0</v>
      </c>
      <c r="BG191" s="217">
        <f>IF(N191="zákl. přenesená",J191,0)</f>
        <v>0</v>
      </c>
      <c r="BH191" s="217">
        <f>IF(N191="sníž. přenesená",J191,0)</f>
        <v>0</v>
      </c>
      <c r="BI191" s="217">
        <f>IF(N191="nulová",J191,0)</f>
        <v>0</v>
      </c>
      <c r="BJ191" s="18" t="s">
        <v>80</v>
      </c>
      <c r="BK191" s="217">
        <f>ROUND(I191*H191,2)</f>
        <v>0</v>
      </c>
      <c r="BL191" s="18" t="s">
        <v>197</v>
      </c>
      <c r="BM191" s="216" t="s">
        <v>420</v>
      </c>
    </row>
    <row r="192" s="2" customFormat="1">
      <c r="A192" s="39"/>
      <c r="B192" s="40"/>
      <c r="C192" s="41"/>
      <c r="D192" s="220" t="s">
        <v>135</v>
      </c>
      <c r="E192" s="41"/>
      <c r="F192" s="251" t="s">
        <v>421</v>
      </c>
      <c r="G192" s="41"/>
      <c r="H192" s="41"/>
      <c r="I192" s="252"/>
      <c r="J192" s="41"/>
      <c r="K192" s="41"/>
      <c r="L192" s="45"/>
      <c r="M192" s="253"/>
      <c r="N192" s="254"/>
      <c r="O192" s="85"/>
      <c r="P192" s="85"/>
      <c r="Q192" s="85"/>
      <c r="R192" s="85"/>
      <c r="S192" s="85"/>
      <c r="T192" s="86"/>
      <c r="U192" s="39"/>
      <c r="V192" s="39"/>
      <c r="W192" s="39"/>
      <c r="X192" s="39"/>
      <c r="Y192" s="39"/>
      <c r="Z192" s="39"/>
      <c r="AA192" s="39"/>
      <c r="AB192" s="39"/>
      <c r="AC192" s="39"/>
      <c r="AD192" s="39"/>
      <c r="AE192" s="39"/>
      <c r="AT192" s="18" t="s">
        <v>135</v>
      </c>
      <c r="AU192" s="18" t="s">
        <v>82</v>
      </c>
    </row>
    <row r="193" s="13" customFormat="1">
      <c r="A193" s="13"/>
      <c r="B193" s="218"/>
      <c r="C193" s="219"/>
      <c r="D193" s="220" t="s">
        <v>128</v>
      </c>
      <c r="E193" s="221" t="s">
        <v>19</v>
      </c>
      <c r="F193" s="222" t="s">
        <v>129</v>
      </c>
      <c r="G193" s="219"/>
      <c r="H193" s="221" t="s">
        <v>19</v>
      </c>
      <c r="I193" s="223"/>
      <c r="J193" s="219"/>
      <c r="K193" s="219"/>
      <c r="L193" s="224"/>
      <c r="M193" s="225"/>
      <c r="N193" s="226"/>
      <c r="O193" s="226"/>
      <c r="P193" s="226"/>
      <c r="Q193" s="226"/>
      <c r="R193" s="226"/>
      <c r="S193" s="226"/>
      <c r="T193" s="227"/>
      <c r="U193" s="13"/>
      <c r="V193" s="13"/>
      <c r="W193" s="13"/>
      <c r="X193" s="13"/>
      <c r="Y193" s="13"/>
      <c r="Z193" s="13"/>
      <c r="AA193" s="13"/>
      <c r="AB193" s="13"/>
      <c r="AC193" s="13"/>
      <c r="AD193" s="13"/>
      <c r="AE193" s="13"/>
      <c r="AT193" s="228" t="s">
        <v>128</v>
      </c>
      <c r="AU193" s="228" t="s">
        <v>82</v>
      </c>
      <c r="AV193" s="13" t="s">
        <v>80</v>
      </c>
      <c r="AW193" s="13" t="s">
        <v>33</v>
      </c>
      <c r="AX193" s="13" t="s">
        <v>72</v>
      </c>
      <c r="AY193" s="228" t="s">
        <v>118</v>
      </c>
    </row>
    <row r="194" s="14" customFormat="1">
      <c r="A194" s="14"/>
      <c r="B194" s="229"/>
      <c r="C194" s="230"/>
      <c r="D194" s="220" t="s">
        <v>128</v>
      </c>
      <c r="E194" s="231" t="s">
        <v>19</v>
      </c>
      <c r="F194" s="232" t="s">
        <v>130</v>
      </c>
      <c r="G194" s="230"/>
      <c r="H194" s="233">
        <v>10</v>
      </c>
      <c r="I194" s="234"/>
      <c r="J194" s="230"/>
      <c r="K194" s="230"/>
      <c r="L194" s="235"/>
      <c r="M194" s="236"/>
      <c r="N194" s="237"/>
      <c r="O194" s="237"/>
      <c r="P194" s="237"/>
      <c r="Q194" s="237"/>
      <c r="R194" s="237"/>
      <c r="S194" s="237"/>
      <c r="T194" s="238"/>
      <c r="U194" s="14"/>
      <c r="V194" s="14"/>
      <c r="W194" s="14"/>
      <c r="X194" s="14"/>
      <c r="Y194" s="14"/>
      <c r="Z194" s="14"/>
      <c r="AA194" s="14"/>
      <c r="AB194" s="14"/>
      <c r="AC194" s="14"/>
      <c r="AD194" s="14"/>
      <c r="AE194" s="14"/>
      <c r="AT194" s="239" t="s">
        <v>128</v>
      </c>
      <c r="AU194" s="239" t="s">
        <v>82</v>
      </c>
      <c r="AV194" s="14" t="s">
        <v>82</v>
      </c>
      <c r="AW194" s="14" t="s">
        <v>33</v>
      </c>
      <c r="AX194" s="14" t="s">
        <v>72</v>
      </c>
      <c r="AY194" s="239" t="s">
        <v>118</v>
      </c>
    </row>
    <row r="195" s="15" customFormat="1">
      <c r="A195" s="15"/>
      <c r="B195" s="240"/>
      <c r="C195" s="241"/>
      <c r="D195" s="220" t="s">
        <v>128</v>
      </c>
      <c r="E195" s="242" t="s">
        <v>19</v>
      </c>
      <c r="F195" s="243" t="s">
        <v>131</v>
      </c>
      <c r="G195" s="241"/>
      <c r="H195" s="244">
        <v>10</v>
      </c>
      <c r="I195" s="245"/>
      <c r="J195" s="241"/>
      <c r="K195" s="241"/>
      <c r="L195" s="246"/>
      <c r="M195" s="247"/>
      <c r="N195" s="248"/>
      <c r="O195" s="248"/>
      <c r="P195" s="248"/>
      <c r="Q195" s="248"/>
      <c r="R195" s="248"/>
      <c r="S195" s="248"/>
      <c r="T195" s="249"/>
      <c r="U195" s="15"/>
      <c r="V195" s="15"/>
      <c r="W195" s="15"/>
      <c r="X195" s="15"/>
      <c r="Y195" s="15"/>
      <c r="Z195" s="15"/>
      <c r="AA195" s="15"/>
      <c r="AB195" s="15"/>
      <c r="AC195" s="15"/>
      <c r="AD195" s="15"/>
      <c r="AE195" s="15"/>
      <c r="AT195" s="250" t="s">
        <v>128</v>
      </c>
      <c r="AU195" s="250" t="s">
        <v>82</v>
      </c>
      <c r="AV195" s="15" t="s">
        <v>126</v>
      </c>
      <c r="AW195" s="15" t="s">
        <v>33</v>
      </c>
      <c r="AX195" s="15" t="s">
        <v>80</v>
      </c>
      <c r="AY195" s="250" t="s">
        <v>118</v>
      </c>
    </row>
    <row r="196" s="2" customFormat="1" ht="24.15" customHeight="1">
      <c r="A196" s="39"/>
      <c r="B196" s="40"/>
      <c r="C196" s="205" t="s">
        <v>269</v>
      </c>
      <c r="D196" s="205" t="s">
        <v>121</v>
      </c>
      <c r="E196" s="206" t="s">
        <v>422</v>
      </c>
      <c r="F196" s="207" t="s">
        <v>423</v>
      </c>
      <c r="G196" s="208" t="s">
        <v>149</v>
      </c>
      <c r="H196" s="209">
        <v>10</v>
      </c>
      <c r="I196" s="210"/>
      <c r="J196" s="211">
        <f>ROUND(I196*H196,2)</f>
        <v>0</v>
      </c>
      <c r="K196" s="207" t="s">
        <v>125</v>
      </c>
      <c r="L196" s="45"/>
      <c r="M196" s="212" t="s">
        <v>19</v>
      </c>
      <c r="N196" s="213" t="s">
        <v>43</v>
      </c>
      <c r="O196" s="85"/>
      <c r="P196" s="214">
        <f>O196*H196</f>
        <v>0</v>
      </c>
      <c r="Q196" s="214">
        <v>4.0000000000000003E-05</v>
      </c>
      <c r="R196" s="214">
        <f>Q196*H196</f>
        <v>0.00040000000000000002</v>
      </c>
      <c r="S196" s="214">
        <v>0</v>
      </c>
      <c r="T196" s="215">
        <f>S196*H196</f>
        <v>0</v>
      </c>
      <c r="U196" s="39"/>
      <c r="V196" s="39"/>
      <c r="W196" s="39"/>
      <c r="X196" s="39"/>
      <c r="Y196" s="39"/>
      <c r="Z196" s="39"/>
      <c r="AA196" s="39"/>
      <c r="AB196" s="39"/>
      <c r="AC196" s="39"/>
      <c r="AD196" s="39"/>
      <c r="AE196" s="39"/>
      <c r="AR196" s="216" t="s">
        <v>197</v>
      </c>
      <c r="AT196" s="216" t="s">
        <v>121</v>
      </c>
      <c r="AU196" s="216" t="s">
        <v>82</v>
      </c>
      <c r="AY196" s="18" t="s">
        <v>118</v>
      </c>
      <c r="BE196" s="217">
        <f>IF(N196="základní",J196,0)</f>
        <v>0</v>
      </c>
      <c r="BF196" s="217">
        <f>IF(N196="snížená",J196,0)</f>
        <v>0</v>
      </c>
      <c r="BG196" s="217">
        <f>IF(N196="zákl. přenesená",J196,0)</f>
        <v>0</v>
      </c>
      <c r="BH196" s="217">
        <f>IF(N196="sníž. přenesená",J196,0)</f>
        <v>0</v>
      </c>
      <c r="BI196" s="217">
        <f>IF(N196="nulová",J196,0)</f>
        <v>0</v>
      </c>
      <c r="BJ196" s="18" t="s">
        <v>80</v>
      </c>
      <c r="BK196" s="217">
        <f>ROUND(I196*H196,2)</f>
        <v>0</v>
      </c>
      <c r="BL196" s="18" t="s">
        <v>197</v>
      </c>
      <c r="BM196" s="216" t="s">
        <v>424</v>
      </c>
    </row>
    <row r="197" s="2" customFormat="1">
      <c r="A197" s="39"/>
      <c r="B197" s="40"/>
      <c r="C197" s="41"/>
      <c r="D197" s="220" t="s">
        <v>135</v>
      </c>
      <c r="E197" s="41"/>
      <c r="F197" s="251" t="s">
        <v>421</v>
      </c>
      <c r="G197" s="41"/>
      <c r="H197" s="41"/>
      <c r="I197" s="252"/>
      <c r="J197" s="41"/>
      <c r="K197" s="41"/>
      <c r="L197" s="45"/>
      <c r="M197" s="253"/>
      <c r="N197" s="254"/>
      <c r="O197" s="85"/>
      <c r="P197" s="85"/>
      <c r="Q197" s="85"/>
      <c r="R197" s="85"/>
      <c r="S197" s="85"/>
      <c r="T197" s="86"/>
      <c r="U197" s="39"/>
      <c r="V197" s="39"/>
      <c r="W197" s="39"/>
      <c r="X197" s="39"/>
      <c r="Y197" s="39"/>
      <c r="Z197" s="39"/>
      <c r="AA197" s="39"/>
      <c r="AB197" s="39"/>
      <c r="AC197" s="39"/>
      <c r="AD197" s="39"/>
      <c r="AE197" s="39"/>
      <c r="AT197" s="18" t="s">
        <v>135</v>
      </c>
      <c r="AU197" s="18" t="s">
        <v>82</v>
      </c>
    </row>
    <row r="198" s="13" customFormat="1">
      <c r="A198" s="13"/>
      <c r="B198" s="218"/>
      <c r="C198" s="219"/>
      <c r="D198" s="220" t="s">
        <v>128</v>
      </c>
      <c r="E198" s="221" t="s">
        <v>19</v>
      </c>
      <c r="F198" s="222" t="s">
        <v>129</v>
      </c>
      <c r="G198" s="219"/>
      <c r="H198" s="221" t="s">
        <v>19</v>
      </c>
      <c r="I198" s="223"/>
      <c r="J198" s="219"/>
      <c r="K198" s="219"/>
      <c r="L198" s="224"/>
      <c r="M198" s="225"/>
      <c r="N198" s="226"/>
      <c r="O198" s="226"/>
      <c r="P198" s="226"/>
      <c r="Q198" s="226"/>
      <c r="R198" s="226"/>
      <c r="S198" s="226"/>
      <c r="T198" s="227"/>
      <c r="U198" s="13"/>
      <c r="V198" s="13"/>
      <c r="W198" s="13"/>
      <c r="X198" s="13"/>
      <c r="Y198" s="13"/>
      <c r="Z198" s="13"/>
      <c r="AA198" s="13"/>
      <c r="AB198" s="13"/>
      <c r="AC198" s="13"/>
      <c r="AD198" s="13"/>
      <c r="AE198" s="13"/>
      <c r="AT198" s="228" t="s">
        <v>128</v>
      </c>
      <c r="AU198" s="228" t="s">
        <v>82</v>
      </c>
      <c r="AV198" s="13" t="s">
        <v>80</v>
      </c>
      <c r="AW198" s="13" t="s">
        <v>33</v>
      </c>
      <c r="AX198" s="13" t="s">
        <v>72</v>
      </c>
      <c r="AY198" s="228" t="s">
        <v>118</v>
      </c>
    </row>
    <row r="199" s="14" customFormat="1">
      <c r="A199" s="14"/>
      <c r="B199" s="229"/>
      <c r="C199" s="230"/>
      <c r="D199" s="220" t="s">
        <v>128</v>
      </c>
      <c r="E199" s="231" t="s">
        <v>19</v>
      </c>
      <c r="F199" s="232" t="s">
        <v>130</v>
      </c>
      <c r="G199" s="230"/>
      <c r="H199" s="233">
        <v>10</v>
      </c>
      <c r="I199" s="234"/>
      <c r="J199" s="230"/>
      <c r="K199" s="230"/>
      <c r="L199" s="235"/>
      <c r="M199" s="236"/>
      <c r="N199" s="237"/>
      <c r="O199" s="237"/>
      <c r="P199" s="237"/>
      <c r="Q199" s="237"/>
      <c r="R199" s="237"/>
      <c r="S199" s="237"/>
      <c r="T199" s="238"/>
      <c r="U199" s="14"/>
      <c r="V199" s="14"/>
      <c r="W199" s="14"/>
      <c r="X199" s="14"/>
      <c r="Y199" s="14"/>
      <c r="Z199" s="14"/>
      <c r="AA199" s="14"/>
      <c r="AB199" s="14"/>
      <c r="AC199" s="14"/>
      <c r="AD199" s="14"/>
      <c r="AE199" s="14"/>
      <c r="AT199" s="239" t="s">
        <v>128</v>
      </c>
      <c r="AU199" s="239" t="s">
        <v>82</v>
      </c>
      <c r="AV199" s="14" t="s">
        <v>82</v>
      </c>
      <c r="AW199" s="14" t="s">
        <v>33</v>
      </c>
      <c r="AX199" s="14" t="s">
        <v>72</v>
      </c>
      <c r="AY199" s="239" t="s">
        <v>118</v>
      </c>
    </row>
    <row r="200" s="15" customFormat="1">
      <c r="A200" s="15"/>
      <c r="B200" s="240"/>
      <c r="C200" s="241"/>
      <c r="D200" s="220" t="s">
        <v>128</v>
      </c>
      <c r="E200" s="242" t="s">
        <v>19</v>
      </c>
      <c r="F200" s="243" t="s">
        <v>131</v>
      </c>
      <c r="G200" s="241"/>
      <c r="H200" s="244">
        <v>10</v>
      </c>
      <c r="I200" s="245"/>
      <c r="J200" s="241"/>
      <c r="K200" s="241"/>
      <c r="L200" s="246"/>
      <c r="M200" s="247"/>
      <c r="N200" s="248"/>
      <c r="O200" s="248"/>
      <c r="P200" s="248"/>
      <c r="Q200" s="248"/>
      <c r="R200" s="248"/>
      <c r="S200" s="248"/>
      <c r="T200" s="249"/>
      <c r="U200" s="15"/>
      <c r="V200" s="15"/>
      <c r="W200" s="15"/>
      <c r="X200" s="15"/>
      <c r="Y200" s="15"/>
      <c r="Z200" s="15"/>
      <c r="AA200" s="15"/>
      <c r="AB200" s="15"/>
      <c r="AC200" s="15"/>
      <c r="AD200" s="15"/>
      <c r="AE200" s="15"/>
      <c r="AT200" s="250" t="s">
        <v>128</v>
      </c>
      <c r="AU200" s="250" t="s">
        <v>82</v>
      </c>
      <c r="AV200" s="15" t="s">
        <v>126</v>
      </c>
      <c r="AW200" s="15" t="s">
        <v>33</v>
      </c>
      <c r="AX200" s="15" t="s">
        <v>80</v>
      </c>
      <c r="AY200" s="250" t="s">
        <v>118</v>
      </c>
    </row>
    <row r="201" s="2" customFormat="1" ht="24.15" customHeight="1">
      <c r="A201" s="39"/>
      <c r="B201" s="40"/>
      <c r="C201" s="205" t="s">
        <v>274</v>
      </c>
      <c r="D201" s="205" t="s">
        <v>121</v>
      </c>
      <c r="E201" s="206" t="s">
        <v>425</v>
      </c>
      <c r="F201" s="207" t="s">
        <v>426</v>
      </c>
      <c r="G201" s="208" t="s">
        <v>149</v>
      </c>
      <c r="H201" s="209">
        <v>10</v>
      </c>
      <c r="I201" s="210"/>
      <c r="J201" s="211">
        <f>ROUND(I201*H201,2)</f>
        <v>0</v>
      </c>
      <c r="K201" s="207" t="s">
        <v>125</v>
      </c>
      <c r="L201" s="45"/>
      <c r="M201" s="212" t="s">
        <v>19</v>
      </c>
      <c r="N201" s="213" t="s">
        <v>43</v>
      </c>
      <c r="O201" s="85"/>
      <c r="P201" s="214">
        <f>O201*H201</f>
        <v>0</v>
      </c>
      <c r="Q201" s="214">
        <v>0.00012</v>
      </c>
      <c r="R201" s="214">
        <f>Q201*H201</f>
        <v>0.0012000000000000001</v>
      </c>
      <c r="S201" s="214">
        <v>0</v>
      </c>
      <c r="T201" s="215">
        <f>S201*H201</f>
        <v>0</v>
      </c>
      <c r="U201" s="39"/>
      <c r="V201" s="39"/>
      <c r="W201" s="39"/>
      <c r="X201" s="39"/>
      <c r="Y201" s="39"/>
      <c r="Z201" s="39"/>
      <c r="AA201" s="39"/>
      <c r="AB201" s="39"/>
      <c r="AC201" s="39"/>
      <c r="AD201" s="39"/>
      <c r="AE201" s="39"/>
      <c r="AR201" s="216" t="s">
        <v>197</v>
      </c>
      <c r="AT201" s="216" t="s">
        <v>121</v>
      </c>
      <c r="AU201" s="216" t="s">
        <v>82</v>
      </c>
      <c r="AY201" s="18" t="s">
        <v>118</v>
      </c>
      <c r="BE201" s="217">
        <f>IF(N201="základní",J201,0)</f>
        <v>0</v>
      </c>
      <c r="BF201" s="217">
        <f>IF(N201="snížená",J201,0)</f>
        <v>0</v>
      </c>
      <c r="BG201" s="217">
        <f>IF(N201="zákl. přenesená",J201,0)</f>
        <v>0</v>
      </c>
      <c r="BH201" s="217">
        <f>IF(N201="sníž. přenesená",J201,0)</f>
        <v>0</v>
      </c>
      <c r="BI201" s="217">
        <f>IF(N201="nulová",J201,0)</f>
        <v>0</v>
      </c>
      <c r="BJ201" s="18" t="s">
        <v>80</v>
      </c>
      <c r="BK201" s="217">
        <f>ROUND(I201*H201,2)</f>
        <v>0</v>
      </c>
      <c r="BL201" s="18" t="s">
        <v>197</v>
      </c>
      <c r="BM201" s="216" t="s">
        <v>427</v>
      </c>
    </row>
    <row r="202" s="2" customFormat="1">
      <c r="A202" s="39"/>
      <c r="B202" s="40"/>
      <c r="C202" s="41"/>
      <c r="D202" s="220" t="s">
        <v>135</v>
      </c>
      <c r="E202" s="41"/>
      <c r="F202" s="251" t="s">
        <v>421</v>
      </c>
      <c r="G202" s="41"/>
      <c r="H202" s="41"/>
      <c r="I202" s="252"/>
      <c r="J202" s="41"/>
      <c r="K202" s="41"/>
      <c r="L202" s="45"/>
      <c r="M202" s="253"/>
      <c r="N202" s="254"/>
      <c r="O202" s="85"/>
      <c r="P202" s="85"/>
      <c r="Q202" s="85"/>
      <c r="R202" s="85"/>
      <c r="S202" s="85"/>
      <c r="T202" s="86"/>
      <c r="U202" s="39"/>
      <c r="V202" s="39"/>
      <c r="W202" s="39"/>
      <c r="X202" s="39"/>
      <c r="Y202" s="39"/>
      <c r="Z202" s="39"/>
      <c r="AA202" s="39"/>
      <c r="AB202" s="39"/>
      <c r="AC202" s="39"/>
      <c r="AD202" s="39"/>
      <c r="AE202" s="39"/>
      <c r="AT202" s="18" t="s">
        <v>135</v>
      </c>
      <c r="AU202" s="18" t="s">
        <v>82</v>
      </c>
    </row>
    <row r="203" s="13" customFormat="1">
      <c r="A203" s="13"/>
      <c r="B203" s="218"/>
      <c r="C203" s="219"/>
      <c r="D203" s="220" t="s">
        <v>128</v>
      </c>
      <c r="E203" s="221" t="s">
        <v>19</v>
      </c>
      <c r="F203" s="222" t="s">
        <v>129</v>
      </c>
      <c r="G203" s="219"/>
      <c r="H203" s="221" t="s">
        <v>19</v>
      </c>
      <c r="I203" s="223"/>
      <c r="J203" s="219"/>
      <c r="K203" s="219"/>
      <c r="L203" s="224"/>
      <c r="M203" s="225"/>
      <c r="N203" s="226"/>
      <c r="O203" s="226"/>
      <c r="P203" s="226"/>
      <c r="Q203" s="226"/>
      <c r="R203" s="226"/>
      <c r="S203" s="226"/>
      <c r="T203" s="227"/>
      <c r="U203" s="13"/>
      <c r="V203" s="13"/>
      <c r="W203" s="13"/>
      <c r="X203" s="13"/>
      <c r="Y203" s="13"/>
      <c r="Z203" s="13"/>
      <c r="AA203" s="13"/>
      <c r="AB203" s="13"/>
      <c r="AC203" s="13"/>
      <c r="AD203" s="13"/>
      <c r="AE203" s="13"/>
      <c r="AT203" s="228" t="s">
        <v>128</v>
      </c>
      <c r="AU203" s="228" t="s">
        <v>82</v>
      </c>
      <c r="AV203" s="13" t="s">
        <v>80</v>
      </c>
      <c r="AW203" s="13" t="s">
        <v>33</v>
      </c>
      <c r="AX203" s="13" t="s">
        <v>72</v>
      </c>
      <c r="AY203" s="228" t="s">
        <v>118</v>
      </c>
    </row>
    <row r="204" s="14" customFormat="1">
      <c r="A204" s="14"/>
      <c r="B204" s="229"/>
      <c r="C204" s="230"/>
      <c r="D204" s="220" t="s">
        <v>128</v>
      </c>
      <c r="E204" s="231" t="s">
        <v>19</v>
      </c>
      <c r="F204" s="232" t="s">
        <v>130</v>
      </c>
      <c r="G204" s="230"/>
      <c r="H204" s="233">
        <v>10</v>
      </c>
      <c r="I204" s="234"/>
      <c r="J204" s="230"/>
      <c r="K204" s="230"/>
      <c r="L204" s="235"/>
      <c r="M204" s="236"/>
      <c r="N204" s="237"/>
      <c r="O204" s="237"/>
      <c r="P204" s="237"/>
      <c r="Q204" s="237"/>
      <c r="R204" s="237"/>
      <c r="S204" s="237"/>
      <c r="T204" s="238"/>
      <c r="U204" s="14"/>
      <c r="V204" s="14"/>
      <c r="W204" s="14"/>
      <c r="X204" s="14"/>
      <c r="Y204" s="14"/>
      <c r="Z204" s="14"/>
      <c r="AA204" s="14"/>
      <c r="AB204" s="14"/>
      <c r="AC204" s="14"/>
      <c r="AD204" s="14"/>
      <c r="AE204" s="14"/>
      <c r="AT204" s="239" t="s">
        <v>128</v>
      </c>
      <c r="AU204" s="239" t="s">
        <v>82</v>
      </c>
      <c r="AV204" s="14" t="s">
        <v>82</v>
      </c>
      <c r="AW204" s="14" t="s">
        <v>33</v>
      </c>
      <c r="AX204" s="14" t="s">
        <v>72</v>
      </c>
      <c r="AY204" s="239" t="s">
        <v>118</v>
      </c>
    </row>
    <row r="205" s="15" customFormat="1">
      <c r="A205" s="15"/>
      <c r="B205" s="240"/>
      <c r="C205" s="241"/>
      <c r="D205" s="220" t="s">
        <v>128</v>
      </c>
      <c r="E205" s="242" t="s">
        <v>19</v>
      </c>
      <c r="F205" s="243" t="s">
        <v>131</v>
      </c>
      <c r="G205" s="241"/>
      <c r="H205" s="244">
        <v>10</v>
      </c>
      <c r="I205" s="245"/>
      <c r="J205" s="241"/>
      <c r="K205" s="241"/>
      <c r="L205" s="246"/>
      <c r="M205" s="247"/>
      <c r="N205" s="248"/>
      <c r="O205" s="248"/>
      <c r="P205" s="248"/>
      <c r="Q205" s="248"/>
      <c r="R205" s="248"/>
      <c r="S205" s="248"/>
      <c r="T205" s="249"/>
      <c r="U205" s="15"/>
      <c r="V205" s="15"/>
      <c r="W205" s="15"/>
      <c r="X205" s="15"/>
      <c r="Y205" s="15"/>
      <c r="Z205" s="15"/>
      <c r="AA205" s="15"/>
      <c r="AB205" s="15"/>
      <c r="AC205" s="15"/>
      <c r="AD205" s="15"/>
      <c r="AE205" s="15"/>
      <c r="AT205" s="250" t="s">
        <v>128</v>
      </c>
      <c r="AU205" s="250" t="s">
        <v>82</v>
      </c>
      <c r="AV205" s="15" t="s">
        <v>126</v>
      </c>
      <c r="AW205" s="15" t="s">
        <v>33</v>
      </c>
      <c r="AX205" s="15" t="s">
        <v>80</v>
      </c>
      <c r="AY205" s="250" t="s">
        <v>118</v>
      </c>
    </row>
    <row r="206" s="2" customFormat="1" ht="14.4" customHeight="1">
      <c r="A206" s="39"/>
      <c r="B206" s="40"/>
      <c r="C206" s="205" t="s">
        <v>278</v>
      </c>
      <c r="D206" s="205" t="s">
        <v>121</v>
      </c>
      <c r="E206" s="206" t="s">
        <v>428</v>
      </c>
      <c r="F206" s="207" t="s">
        <v>429</v>
      </c>
      <c r="G206" s="208" t="s">
        <v>217</v>
      </c>
      <c r="H206" s="209">
        <v>6</v>
      </c>
      <c r="I206" s="210"/>
      <c r="J206" s="211">
        <f>ROUND(I206*H206,2)</f>
        <v>0</v>
      </c>
      <c r="K206" s="207" t="s">
        <v>125</v>
      </c>
      <c r="L206" s="45"/>
      <c r="M206" s="212" t="s">
        <v>19</v>
      </c>
      <c r="N206" s="213" t="s">
        <v>43</v>
      </c>
      <c r="O206" s="85"/>
      <c r="P206" s="214">
        <f>O206*H206</f>
        <v>0</v>
      </c>
      <c r="Q206" s="214">
        <v>0</v>
      </c>
      <c r="R206" s="214">
        <f>Q206*H206</f>
        <v>0</v>
      </c>
      <c r="S206" s="214">
        <v>0</v>
      </c>
      <c r="T206" s="215">
        <f>S206*H206</f>
        <v>0</v>
      </c>
      <c r="U206" s="39"/>
      <c r="V206" s="39"/>
      <c r="W206" s="39"/>
      <c r="X206" s="39"/>
      <c r="Y206" s="39"/>
      <c r="Z206" s="39"/>
      <c r="AA206" s="39"/>
      <c r="AB206" s="39"/>
      <c r="AC206" s="39"/>
      <c r="AD206" s="39"/>
      <c r="AE206" s="39"/>
      <c r="AR206" s="216" t="s">
        <v>197</v>
      </c>
      <c r="AT206" s="216" t="s">
        <v>121</v>
      </c>
      <c r="AU206" s="216" t="s">
        <v>82</v>
      </c>
      <c r="AY206" s="18" t="s">
        <v>118</v>
      </c>
      <c r="BE206" s="217">
        <f>IF(N206="základní",J206,0)</f>
        <v>0</v>
      </c>
      <c r="BF206" s="217">
        <f>IF(N206="snížená",J206,0)</f>
        <v>0</v>
      </c>
      <c r="BG206" s="217">
        <f>IF(N206="zákl. přenesená",J206,0)</f>
        <v>0</v>
      </c>
      <c r="BH206" s="217">
        <f>IF(N206="sníž. přenesená",J206,0)</f>
        <v>0</v>
      </c>
      <c r="BI206" s="217">
        <f>IF(N206="nulová",J206,0)</f>
        <v>0</v>
      </c>
      <c r="BJ206" s="18" t="s">
        <v>80</v>
      </c>
      <c r="BK206" s="217">
        <f>ROUND(I206*H206,2)</f>
        <v>0</v>
      </c>
      <c r="BL206" s="18" t="s">
        <v>197</v>
      </c>
      <c r="BM206" s="216" t="s">
        <v>430</v>
      </c>
    </row>
    <row r="207" s="2" customFormat="1">
      <c r="A207" s="39"/>
      <c r="B207" s="40"/>
      <c r="C207" s="41"/>
      <c r="D207" s="220" t="s">
        <v>135</v>
      </c>
      <c r="E207" s="41"/>
      <c r="F207" s="251" t="s">
        <v>431</v>
      </c>
      <c r="G207" s="41"/>
      <c r="H207" s="41"/>
      <c r="I207" s="252"/>
      <c r="J207" s="41"/>
      <c r="K207" s="41"/>
      <c r="L207" s="45"/>
      <c r="M207" s="253"/>
      <c r="N207" s="254"/>
      <c r="O207" s="85"/>
      <c r="P207" s="85"/>
      <c r="Q207" s="85"/>
      <c r="R207" s="85"/>
      <c r="S207" s="85"/>
      <c r="T207" s="86"/>
      <c r="U207" s="39"/>
      <c r="V207" s="39"/>
      <c r="W207" s="39"/>
      <c r="X207" s="39"/>
      <c r="Y207" s="39"/>
      <c r="Z207" s="39"/>
      <c r="AA207" s="39"/>
      <c r="AB207" s="39"/>
      <c r="AC207" s="39"/>
      <c r="AD207" s="39"/>
      <c r="AE207" s="39"/>
      <c r="AT207" s="18" t="s">
        <v>135</v>
      </c>
      <c r="AU207" s="18" t="s">
        <v>82</v>
      </c>
    </row>
    <row r="208" s="13" customFormat="1">
      <c r="A208" s="13"/>
      <c r="B208" s="218"/>
      <c r="C208" s="219"/>
      <c r="D208" s="220" t="s">
        <v>128</v>
      </c>
      <c r="E208" s="221" t="s">
        <v>19</v>
      </c>
      <c r="F208" s="222" t="s">
        <v>129</v>
      </c>
      <c r="G208" s="219"/>
      <c r="H208" s="221" t="s">
        <v>19</v>
      </c>
      <c r="I208" s="223"/>
      <c r="J208" s="219"/>
      <c r="K208" s="219"/>
      <c r="L208" s="224"/>
      <c r="M208" s="225"/>
      <c r="N208" s="226"/>
      <c r="O208" s="226"/>
      <c r="P208" s="226"/>
      <c r="Q208" s="226"/>
      <c r="R208" s="226"/>
      <c r="S208" s="226"/>
      <c r="T208" s="227"/>
      <c r="U208" s="13"/>
      <c r="V208" s="13"/>
      <c r="W208" s="13"/>
      <c r="X208" s="13"/>
      <c r="Y208" s="13"/>
      <c r="Z208" s="13"/>
      <c r="AA208" s="13"/>
      <c r="AB208" s="13"/>
      <c r="AC208" s="13"/>
      <c r="AD208" s="13"/>
      <c r="AE208" s="13"/>
      <c r="AT208" s="228" t="s">
        <v>128</v>
      </c>
      <c r="AU208" s="228" t="s">
        <v>82</v>
      </c>
      <c r="AV208" s="13" t="s">
        <v>80</v>
      </c>
      <c r="AW208" s="13" t="s">
        <v>33</v>
      </c>
      <c r="AX208" s="13" t="s">
        <v>72</v>
      </c>
      <c r="AY208" s="228" t="s">
        <v>118</v>
      </c>
    </row>
    <row r="209" s="14" customFormat="1">
      <c r="A209" s="14"/>
      <c r="B209" s="229"/>
      <c r="C209" s="230"/>
      <c r="D209" s="220" t="s">
        <v>128</v>
      </c>
      <c r="E209" s="231" t="s">
        <v>19</v>
      </c>
      <c r="F209" s="232" t="s">
        <v>119</v>
      </c>
      <c r="G209" s="230"/>
      <c r="H209" s="233">
        <v>6</v>
      </c>
      <c r="I209" s="234"/>
      <c r="J209" s="230"/>
      <c r="K209" s="230"/>
      <c r="L209" s="235"/>
      <c r="M209" s="236"/>
      <c r="N209" s="237"/>
      <c r="O209" s="237"/>
      <c r="P209" s="237"/>
      <c r="Q209" s="237"/>
      <c r="R209" s="237"/>
      <c r="S209" s="237"/>
      <c r="T209" s="238"/>
      <c r="U209" s="14"/>
      <c r="V209" s="14"/>
      <c r="W209" s="14"/>
      <c r="X209" s="14"/>
      <c r="Y209" s="14"/>
      <c r="Z209" s="14"/>
      <c r="AA209" s="14"/>
      <c r="AB209" s="14"/>
      <c r="AC209" s="14"/>
      <c r="AD209" s="14"/>
      <c r="AE209" s="14"/>
      <c r="AT209" s="239" t="s">
        <v>128</v>
      </c>
      <c r="AU209" s="239" t="s">
        <v>82</v>
      </c>
      <c r="AV209" s="14" t="s">
        <v>82</v>
      </c>
      <c r="AW209" s="14" t="s">
        <v>33</v>
      </c>
      <c r="AX209" s="14" t="s">
        <v>72</v>
      </c>
      <c r="AY209" s="239" t="s">
        <v>118</v>
      </c>
    </row>
    <row r="210" s="15" customFormat="1">
      <c r="A210" s="15"/>
      <c r="B210" s="240"/>
      <c r="C210" s="241"/>
      <c r="D210" s="220" t="s">
        <v>128</v>
      </c>
      <c r="E210" s="242" t="s">
        <v>19</v>
      </c>
      <c r="F210" s="243" t="s">
        <v>131</v>
      </c>
      <c r="G210" s="241"/>
      <c r="H210" s="244">
        <v>6</v>
      </c>
      <c r="I210" s="245"/>
      <c r="J210" s="241"/>
      <c r="K210" s="241"/>
      <c r="L210" s="246"/>
      <c r="M210" s="247"/>
      <c r="N210" s="248"/>
      <c r="O210" s="248"/>
      <c r="P210" s="248"/>
      <c r="Q210" s="248"/>
      <c r="R210" s="248"/>
      <c r="S210" s="248"/>
      <c r="T210" s="249"/>
      <c r="U210" s="15"/>
      <c r="V210" s="15"/>
      <c r="W210" s="15"/>
      <c r="X210" s="15"/>
      <c r="Y210" s="15"/>
      <c r="Z210" s="15"/>
      <c r="AA210" s="15"/>
      <c r="AB210" s="15"/>
      <c r="AC210" s="15"/>
      <c r="AD210" s="15"/>
      <c r="AE210" s="15"/>
      <c r="AT210" s="250" t="s">
        <v>128</v>
      </c>
      <c r="AU210" s="250" t="s">
        <v>82</v>
      </c>
      <c r="AV210" s="15" t="s">
        <v>126</v>
      </c>
      <c r="AW210" s="15" t="s">
        <v>33</v>
      </c>
      <c r="AX210" s="15" t="s">
        <v>80</v>
      </c>
      <c r="AY210" s="250" t="s">
        <v>118</v>
      </c>
    </row>
    <row r="211" s="2" customFormat="1" ht="14.4" customHeight="1">
      <c r="A211" s="39"/>
      <c r="B211" s="40"/>
      <c r="C211" s="205" t="s">
        <v>282</v>
      </c>
      <c r="D211" s="205" t="s">
        <v>121</v>
      </c>
      <c r="E211" s="206" t="s">
        <v>432</v>
      </c>
      <c r="F211" s="207" t="s">
        <v>433</v>
      </c>
      <c r="G211" s="208" t="s">
        <v>217</v>
      </c>
      <c r="H211" s="209">
        <v>6</v>
      </c>
      <c r="I211" s="210"/>
      <c r="J211" s="211">
        <f>ROUND(I211*H211,2)</f>
        <v>0</v>
      </c>
      <c r="K211" s="207" t="s">
        <v>125</v>
      </c>
      <c r="L211" s="45"/>
      <c r="M211" s="212" t="s">
        <v>19</v>
      </c>
      <c r="N211" s="213" t="s">
        <v>43</v>
      </c>
      <c r="O211" s="85"/>
      <c r="P211" s="214">
        <f>O211*H211</f>
        <v>0</v>
      </c>
      <c r="Q211" s="214">
        <v>0.00017000000000000001</v>
      </c>
      <c r="R211" s="214">
        <f>Q211*H211</f>
        <v>0.0010200000000000001</v>
      </c>
      <c r="S211" s="214">
        <v>0</v>
      </c>
      <c r="T211" s="215">
        <f>S211*H211</f>
        <v>0</v>
      </c>
      <c r="U211" s="39"/>
      <c r="V211" s="39"/>
      <c r="W211" s="39"/>
      <c r="X211" s="39"/>
      <c r="Y211" s="39"/>
      <c r="Z211" s="39"/>
      <c r="AA211" s="39"/>
      <c r="AB211" s="39"/>
      <c r="AC211" s="39"/>
      <c r="AD211" s="39"/>
      <c r="AE211" s="39"/>
      <c r="AR211" s="216" t="s">
        <v>197</v>
      </c>
      <c r="AT211" s="216" t="s">
        <v>121</v>
      </c>
      <c r="AU211" s="216" t="s">
        <v>82</v>
      </c>
      <c r="AY211" s="18" t="s">
        <v>118</v>
      </c>
      <c r="BE211" s="217">
        <f>IF(N211="základní",J211,0)</f>
        <v>0</v>
      </c>
      <c r="BF211" s="217">
        <f>IF(N211="snížená",J211,0)</f>
        <v>0</v>
      </c>
      <c r="BG211" s="217">
        <f>IF(N211="zákl. přenesená",J211,0)</f>
        <v>0</v>
      </c>
      <c r="BH211" s="217">
        <f>IF(N211="sníž. přenesená",J211,0)</f>
        <v>0</v>
      </c>
      <c r="BI211" s="217">
        <f>IF(N211="nulová",J211,0)</f>
        <v>0</v>
      </c>
      <c r="BJ211" s="18" t="s">
        <v>80</v>
      </c>
      <c r="BK211" s="217">
        <f>ROUND(I211*H211,2)</f>
        <v>0</v>
      </c>
      <c r="BL211" s="18" t="s">
        <v>197</v>
      </c>
      <c r="BM211" s="216" t="s">
        <v>434</v>
      </c>
    </row>
    <row r="212" s="2" customFormat="1">
      <c r="A212" s="39"/>
      <c r="B212" s="40"/>
      <c r="C212" s="41"/>
      <c r="D212" s="220" t="s">
        <v>135</v>
      </c>
      <c r="E212" s="41"/>
      <c r="F212" s="251" t="s">
        <v>435</v>
      </c>
      <c r="G212" s="41"/>
      <c r="H212" s="41"/>
      <c r="I212" s="252"/>
      <c r="J212" s="41"/>
      <c r="K212" s="41"/>
      <c r="L212" s="45"/>
      <c r="M212" s="253"/>
      <c r="N212" s="254"/>
      <c r="O212" s="85"/>
      <c r="P212" s="85"/>
      <c r="Q212" s="85"/>
      <c r="R212" s="85"/>
      <c r="S212" s="85"/>
      <c r="T212" s="86"/>
      <c r="U212" s="39"/>
      <c r="V212" s="39"/>
      <c r="W212" s="39"/>
      <c r="X212" s="39"/>
      <c r="Y212" s="39"/>
      <c r="Z212" s="39"/>
      <c r="AA212" s="39"/>
      <c r="AB212" s="39"/>
      <c r="AC212" s="39"/>
      <c r="AD212" s="39"/>
      <c r="AE212" s="39"/>
      <c r="AT212" s="18" t="s">
        <v>135</v>
      </c>
      <c r="AU212" s="18" t="s">
        <v>82</v>
      </c>
    </row>
    <row r="213" s="13" customFormat="1">
      <c r="A213" s="13"/>
      <c r="B213" s="218"/>
      <c r="C213" s="219"/>
      <c r="D213" s="220" t="s">
        <v>128</v>
      </c>
      <c r="E213" s="221" t="s">
        <v>19</v>
      </c>
      <c r="F213" s="222" t="s">
        <v>129</v>
      </c>
      <c r="G213" s="219"/>
      <c r="H213" s="221" t="s">
        <v>19</v>
      </c>
      <c r="I213" s="223"/>
      <c r="J213" s="219"/>
      <c r="K213" s="219"/>
      <c r="L213" s="224"/>
      <c r="M213" s="225"/>
      <c r="N213" s="226"/>
      <c r="O213" s="226"/>
      <c r="P213" s="226"/>
      <c r="Q213" s="226"/>
      <c r="R213" s="226"/>
      <c r="S213" s="226"/>
      <c r="T213" s="227"/>
      <c r="U213" s="13"/>
      <c r="V213" s="13"/>
      <c r="W213" s="13"/>
      <c r="X213" s="13"/>
      <c r="Y213" s="13"/>
      <c r="Z213" s="13"/>
      <c r="AA213" s="13"/>
      <c r="AB213" s="13"/>
      <c r="AC213" s="13"/>
      <c r="AD213" s="13"/>
      <c r="AE213" s="13"/>
      <c r="AT213" s="228" t="s">
        <v>128</v>
      </c>
      <c r="AU213" s="228" t="s">
        <v>82</v>
      </c>
      <c r="AV213" s="13" t="s">
        <v>80</v>
      </c>
      <c r="AW213" s="13" t="s">
        <v>33</v>
      </c>
      <c r="AX213" s="13" t="s">
        <v>72</v>
      </c>
      <c r="AY213" s="228" t="s">
        <v>118</v>
      </c>
    </row>
    <row r="214" s="14" customFormat="1">
      <c r="A214" s="14"/>
      <c r="B214" s="229"/>
      <c r="C214" s="230"/>
      <c r="D214" s="220" t="s">
        <v>128</v>
      </c>
      <c r="E214" s="231" t="s">
        <v>19</v>
      </c>
      <c r="F214" s="232" t="s">
        <v>436</v>
      </c>
      <c r="G214" s="230"/>
      <c r="H214" s="233">
        <v>6</v>
      </c>
      <c r="I214" s="234"/>
      <c r="J214" s="230"/>
      <c r="K214" s="230"/>
      <c r="L214" s="235"/>
      <c r="M214" s="236"/>
      <c r="N214" s="237"/>
      <c r="O214" s="237"/>
      <c r="P214" s="237"/>
      <c r="Q214" s="237"/>
      <c r="R214" s="237"/>
      <c r="S214" s="237"/>
      <c r="T214" s="238"/>
      <c r="U214" s="14"/>
      <c r="V214" s="14"/>
      <c r="W214" s="14"/>
      <c r="X214" s="14"/>
      <c r="Y214" s="14"/>
      <c r="Z214" s="14"/>
      <c r="AA214" s="14"/>
      <c r="AB214" s="14"/>
      <c r="AC214" s="14"/>
      <c r="AD214" s="14"/>
      <c r="AE214" s="14"/>
      <c r="AT214" s="239" t="s">
        <v>128</v>
      </c>
      <c r="AU214" s="239" t="s">
        <v>82</v>
      </c>
      <c r="AV214" s="14" t="s">
        <v>82</v>
      </c>
      <c r="AW214" s="14" t="s">
        <v>33</v>
      </c>
      <c r="AX214" s="14" t="s">
        <v>72</v>
      </c>
      <c r="AY214" s="239" t="s">
        <v>118</v>
      </c>
    </row>
    <row r="215" s="15" customFormat="1">
      <c r="A215" s="15"/>
      <c r="B215" s="240"/>
      <c r="C215" s="241"/>
      <c r="D215" s="220" t="s">
        <v>128</v>
      </c>
      <c r="E215" s="242" t="s">
        <v>19</v>
      </c>
      <c r="F215" s="243" t="s">
        <v>131</v>
      </c>
      <c r="G215" s="241"/>
      <c r="H215" s="244">
        <v>6</v>
      </c>
      <c r="I215" s="245"/>
      <c r="J215" s="241"/>
      <c r="K215" s="241"/>
      <c r="L215" s="246"/>
      <c r="M215" s="247"/>
      <c r="N215" s="248"/>
      <c r="O215" s="248"/>
      <c r="P215" s="248"/>
      <c r="Q215" s="248"/>
      <c r="R215" s="248"/>
      <c r="S215" s="248"/>
      <c r="T215" s="249"/>
      <c r="U215" s="15"/>
      <c r="V215" s="15"/>
      <c r="W215" s="15"/>
      <c r="X215" s="15"/>
      <c r="Y215" s="15"/>
      <c r="Z215" s="15"/>
      <c r="AA215" s="15"/>
      <c r="AB215" s="15"/>
      <c r="AC215" s="15"/>
      <c r="AD215" s="15"/>
      <c r="AE215" s="15"/>
      <c r="AT215" s="250" t="s">
        <v>128</v>
      </c>
      <c r="AU215" s="250" t="s">
        <v>82</v>
      </c>
      <c r="AV215" s="15" t="s">
        <v>126</v>
      </c>
      <c r="AW215" s="15" t="s">
        <v>33</v>
      </c>
      <c r="AX215" s="15" t="s">
        <v>80</v>
      </c>
      <c r="AY215" s="250" t="s">
        <v>118</v>
      </c>
    </row>
    <row r="216" s="2" customFormat="1" ht="14.4" customHeight="1">
      <c r="A216" s="39"/>
      <c r="B216" s="40"/>
      <c r="C216" s="205" t="s">
        <v>288</v>
      </c>
      <c r="D216" s="205" t="s">
        <v>121</v>
      </c>
      <c r="E216" s="206" t="s">
        <v>437</v>
      </c>
      <c r="F216" s="207" t="s">
        <v>438</v>
      </c>
      <c r="G216" s="208" t="s">
        <v>217</v>
      </c>
      <c r="H216" s="209">
        <v>8</v>
      </c>
      <c r="I216" s="210"/>
      <c r="J216" s="211">
        <f>ROUND(I216*H216,2)</f>
        <v>0</v>
      </c>
      <c r="K216" s="207" t="s">
        <v>125</v>
      </c>
      <c r="L216" s="45"/>
      <c r="M216" s="212" t="s">
        <v>19</v>
      </c>
      <c r="N216" s="213" t="s">
        <v>43</v>
      </c>
      <c r="O216" s="85"/>
      <c r="P216" s="214">
        <f>O216*H216</f>
        <v>0</v>
      </c>
      <c r="Q216" s="214">
        <v>0.00022000000000000001</v>
      </c>
      <c r="R216" s="214">
        <f>Q216*H216</f>
        <v>0.0017600000000000001</v>
      </c>
      <c r="S216" s="214">
        <v>0</v>
      </c>
      <c r="T216" s="215">
        <f>S216*H216</f>
        <v>0</v>
      </c>
      <c r="U216" s="39"/>
      <c r="V216" s="39"/>
      <c r="W216" s="39"/>
      <c r="X216" s="39"/>
      <c r="Y216" s="39"/>
      <c r="Z216" s="39"/>
      <c r="AA216" s="39"/>
      <c r="AB216" s="39"/>
      <c r="AC216" s="39"/>
      <c r="AD216" s="39"/>
      <c r="AE216" s="39"/>
      <c r="AR216" s="216" t="s">
        <v>197</v>
      </c>
      <c r="AT216" s="216" t="s">
        <v>121</v>
      </c>
      <c r="AU216" s="216" t="s">
        <v>82</v>
      </c>
      <c r="AY216" s="18" t="s">
        <v>118</v>
      </c>
      <c r="BE216" s="217">
        <f>IF(N216="základní",J216,0)</f>
        <v>0</v>
      </c>
      <c r="BF216" s="217">
        <f>IF(N216="snížená",J216,0)</f>
        <v>0</v>
      </c>
      <c r="BG216" s="217">
        <f>IF(N216="zákl. přenesená",J216,0)</f>
        <v>0</v>
      </c>
      <c r="BH216" s="217">
        <f>IF(N216="sníž. přenesená",J216,0)</f>
        <v>0</v>
      </c>
      <c r="BI216" s="217">
        <f>IF(N216="nulová",J216,0)</f>
        <v>0</v>
      </c>
      <c r="BJ216" s="18" t="s">
        <v>80</v>
      </c>
      <c r="BK216" s="217">
        <f>ROUND(I216*H216,2)</f>
        <v>0</v>
      </c>
      <c r="BL216" s="18" t="s">
        <v>197</v>
      </c>
      <c r="BM216" s="216" t="s">
        <v>439</v>
      </c>
    </row>
    <row r="217" s="2" customFormat="1">
      <c r="A217" s="39"/>
      <c r="B217" s="40"/>
      <c r="C217" s="41"/>
      <c r="D217" s="220" t="s">
        <v>135</v>
      </c>
      <c r="E217" s="41"/>
      <c r="F217" s="251" t="s">
        <v>435</v>
      </c>
      <c r="G217" s="41"/>
      <c r="H217" s="41"/>
      <c r="I217" s="252"/>
      <c r="J217" s="41"/>
      <c r="K217" s="41"/>
      <c r="L217" s="45"/>
      <c r="M217" s="253"/>
      <c r="N217" s="254"/>
      <c r="O217" s="85"/>
      <c r="P217" s="85"/>
      <c r="Q217" s="85"/>
      <c r="R217" s="85"/>
      <c r="S217" s="85"/>
      <c r="T217" s="86"/>
      <c r="U217" s="39"/>
      <c r="V217" s="39"/>
      <c r="W217" s="39"/>
      <c r="X217" s="39"/>
      <c r="Y217" s="39"/>
      <c r="Z217" s="39"/>
      <c r="AA217" s="39"/>
      <c r="AB217" s="39"/>
      <c r="AC217" s="39"/>
      <c r="AD217" s="39"/>
      <c r="AE217" s="39"/>
      <c r="AT217" s="18" t="s">
        <v>135</v>
      </c>
      <c r="AU217" s="18" t="s">
        <v>82</v>
      </c>
    </row>
    <row r="218" s="13" customFormat="1">
      <c r="A218" s="13"/>
      <c r="B218" s="218"/>
      <c r="C218" s="219"/>
      <c r="D218" s="220" t="s">
        <v>128</v>
      </c>
      <c r="E218" s="221" t="s">
        <v>19</v>
      </c>
      <c r="F218" s="222" t="s">
        <v>129</v>
      </c>
      <c r="G218" s="219"/>
      <c r="H218" s="221" t="s">
        <v>19</v>
      </c>
      <c r="I218" s="223"/>
      <c r="J218" s="219"/>
      <c r="K218" s="219"/>
      <c r="L218" s="224"/>
      <c r="M218" s="225"/>
      <c r="N218" s="226"/>
      <c r="O218" s="226"/>
      <c r="P218" s="226"/>
      <c r="Q218" s="226"/>
      <c r="R218" s="226"/>
      <c r="S218" s="226"/>
      <c r="T218" s="227"/>
      <c r="U218" s="13"/>
      <c r="V218" s="13"/>
      <c r="W218" s="13"/>
      <c r="X218" s="13"/>
      <c r="Y218" s="13"/>
      <c r="Z218" s="13"/>
      <c r="AA218" s="13"/>
      <c r="AB218" s="13"/>
      <c r="AC218" s="13"/>
      <c r="AD218" s="13"/>
      <c r="AE218" s="13"/>
      <c r="AT218" s="228" t="s">
        <v>128</v>
      </c>
      <c r="AU218" s="228" t="s">
        <v>82</v>
      </c>
      <c r="AV218" s="13" t="s">
        <v>80</v>
      </c>
      <c r="AW218" s="13" t="s">
        <v>33</v>
      </c>
      <c r="AX218" s="13" t="s">
        <v>72</v>
      </c>
      <c r="AY218" s="228" t="s">
        <v>118</v>
      </c>
    </row>
    <row r="219" s="14" customFormat="1">
      <c r="A219" s="14"/>
      <c r="B219" s="229"/>
      <c r="C219" s="230"/>
      <c r="D219" s="220" t="s">
        <v>128</v>
      </c>
      <c r="E219" s="231" t="s">
        <v>19</v>
      </c>
      <c r="F219" s="232" t="s">
        <v>169</v>
      </c>
      <c r="G219" s="230"/>
      <c r="H219" s="233">
        <v>8</v>
      </c>
      <c r="I219" s="234"/>
      <c r="J219" s="230"/>
      <c r="K219" s="230"/>
      <c r="L219" s="235"/>
      <c r="M219" s="236"/>
      <c r="N219" s="237"/>
      <c r="O219" s="237"/>
      <c r="P219" s="237"/>
      <c r="Q219" s="237"/>
      <c r="R219" s="237"/>
      <c r="S219" s="237"/>
      <c r="T219" s="238"/>
      <c r="U219" s="14"/>
      <c r="V219" s="14"/>
      <c r="W219" s="14"/>
      <c r="X219" s="14"/>
      <c r="Y219" s="14"/>
      <c r="Z219" s="14"/>
      <c r="AA219" s="14"/>
      <c r="AB219" s="14"/>
      <c r="AC219" s="14"/>
      <c r="AD219" s="14"/>
      <c r="AE219" s="14"/>
      <c r="AT219" s="239" t="s">
        <v>128</v>
      </c>
      <c r="AU219" s="239" t="s">
        <v>82</v>
      </c>
      <c r="AV219" s="14" t="s">
        <v>82</v>
      </c>
      <c r="AW219" s="14" t="s">
        <v>33</v>
      </c>
      <c r="AX219" s="14" t="s">
        <v>72</v>
      </c>
      <c r="AY219" s="239" t="s">
        <v>118</v>
      </c>
    </row>
    <row r="220" s="15" customFormat="1">
      <c r="A220" s="15"/>
      <c r="B220" s="240"/>
      <c r="C220" s="241"/>
      <c r="D220" s="220" t="s">
        <v>128</v>
      </c>
      <c r="E220" s="242" t="s">
        <v>19</v>
      </c>
      <c r="F220" s="243" t="s">
        <v>131</v>
      </c>
      <c r="G220" s="241"/>
      <c r="H220" s="244">
        <v>8</v>
      </c>
      <c r="I220" s="245"/>
      <c r="J220" s="241"/>
      <c r="K220" s="241"/>
      <c r="L220" s="246"/>
      <c r="M220" s="247"/>
      <c r="N220" s="248"/>
      <c r="O220" s="248"/>
      <c r="P220" s="248"/>
      <c r="Q220" s="248"/>
      <c r="R220" s="248"/>
      <c r="S220" s="248"/>
      <c r="T220" s="249"/>
      <c r="U220" s="15"/>
      <c r="V220" s="15"/>
      <c r="W220" s="15"/>
      <c r="X220" s="15"/>
      <c r="Y220" s="15"/>
      <c r="Z220" s="15"/>
      <c r="AA220" s="15"/>
      <c r="AB220" s="15"/>
      <c r="AC220" s="15"/>
      <c r="AD220" s="15"/>
      <c r="AE220" s="15"/>
      <c r="AT220" s="250" t="s">
        <v>128</v>
      </c>
      <c r="AU220" s="250" t="s">
        <v>82</v>
      </c>
      <c r="AV220" s="15" t="s">
        <v>126</v>
      </c>
      <c r="AW220" s="15" t="s">
        <v>33</v>
      </c>
      <c r="AX220" s="15" t="s">
        <v>80</v>
      </c>
      <c r="AY220" s="250" t="s">
        <v>118</v>
      </c>
    </row>
    <row r="221" s="2" customFormat="1" ht="14.4" customHeight="1">
      <c r="A221" s="39"/>
      <c r="B221" s="40"/>
      <c r="C221" s="205" t="s">
        <v>225</v>
      </c>
      <c r="D221" s="205" t="s">
        <v>121</v>
      </c>
      <c r="E221" s="206" t="s">
        <v>440</v>
      </c>
      <c r="F221" s="207" t="s">
        <v>441</v>
      </c>
      <c r="G221" s="208" t="s">
        <v>217</v>
      </c>
      <c r="H221" s="209">
        <v>4</v>
      </c>
      <c r="I221" s="210"/>
      <c r="J221" s="211">
        <f>ROUND(I221*H221,2)</f>
        <v>0</v>
      </c>
      <c r="K221" s="207" t="s">
        <v>125</v>
      </c>
      <c r="L221" s="45"/>
      <c r="M221" s="212" t="s">
        <v>19</v>
      </c>
      <c r="N221" s="213" t="s">
        <v>43</v>
      </c>
      <c r="O221" s="85"/>
      <c r="P221" s="214">
        <f>O221*H221</f>
        <v>0</v>
      </c>
      <c r="Q221" s="214">
        <v>0.00029</v>
      </c>
      <c r="R221" s="214">
        <f>Q221*H221</f>
        <v>0.00116</v>
      </c>
      <c r="S221" s="214">
        <v>0</v>
      </c>
      <c r="T221" s="215">
        <f>S221*H221</f>
        <v>0</v>
      </c>
      <c r="U221" s="39"/>
      <c r="V221" s="39"/>
      <c r="W221" s="39"/>
      <c r="X221" s="39"/>
      <c r="Y221" s="39"/>
      <c r="Z221" s="39"/>
      <c r="AA221" s="39"/>
      <c r="AB221" s="39"/>
      <c r="AC221" s="39"/>
      <c r="AD221" s="39"/>
      <c r="AE221" s="39"/>
      <c r="AR221" s="216" t="s">
        <v>197</v>
      </c>
      <c r="AT221" s="216" t="s">
        <v>121</v>
      </c>
      <c r="AU221" s="216" t="s">
        <v>82</v>
      </c>
      <c r="AY221" s="18" t="s">
        <v>118</v>
      </c>
      <c r="BE221" s="217">
        <f>IF(N221="základní",J221,0)</f>
        <v>0</v>
      </c>
      <c r="BF221" s="217">
        <f>IF(N221="snížená",J221,0)</f>
        <v>0</v>
      </c>
      <c r="BG221" s="217">
        <f>IF(N221="zákl. přenesená",J221,0)</f>
        <v>0</v>
      </c>
      <c r="BH221" s="217">
        <f>IF(N221="sníž. přenesená",J221,0)</f>
        <v>0</v>
      </c>
      <c r="BI221" s="217">
        <f>IF(N221="nulová",J221,0)</f>
        <v>0</v>
      </c>
      <c r="BJ221" s="18" t="s">
        <v>80</v>
      </c>
      <c r="BK221" s="217">
        <f>ROUND(I221*H221,2)</f>
        <v>0</v>
      </c>
      <c r="BL221" s="18" t="s">
        <v>197</v>
      </c>
      <c r="BM221" s="216" t="s">
        <v>442</v>
      </c>
    </row>
    <row r="222" s="13" customFormat="1">
      <c r="A222" s="13"/>
      <c r="B222" s="218"/>
      <c r="C222" s="219"/>
      <c r="D222" s="220" t="s">
        <v>128</v>
      </c>
      <c r="E222" s="221" t="s">
        <v>19</v>
      </c>
      <c r="F222" s="222" t="s">
        <v>129</v>
      </c>
      <c r="G222" s="219"/>
      <c r="H222" s="221" t="s">
        <v>19</v>
      </c>
      <c r="I222" s="223"/>
      <c r="J222" s="219"/>
      <c r="K222" s="219"/>
      <c r="L222" s="224"/>
      <c r="M222" s="225"/>
      <c r="N222" s="226"/>
      <c r="O222" s="226"/>
      <c r="P222" s="226"/>
      <c r="Q222" s="226"/>
      <c r="R222" s="226"/>
      <c r="S222" s="226"/>
      <c r="T222" s="227"/>
      <c r="U222" s="13"/>
      <c r="V222" s="13"/>
      <c r="W222" s="13"/>
      <c r="X222" s="13"/>
      <c r="Y222" s="13"/>
      <c r="Z222" s="13"/>
      <c r="AA222" s="13"/>
      <c r="AB222" s="13"/>
      <c r="AC222" s="13"/>
      <c r="AD222" s="13"/>
      <c r="AE222" s="13"/>
      <c r="AT222" s="228" t="s">
        <v>128</v>
      </c>
      <c r="AU222" s="228" t="s">
        <v>82</v>
      </c>
      <c r="AV222" s="13" t="s">
        <v>80</v>
      </c>
      <c r="AW222" s="13" t="s">
        <v>33</v>
      </c>
      <c r="AX222" s="13" t="s">
        <v>72</v>
      </c>
      <c r="AY222" s="228" t="s">
        <v>118</v>
      </c>
    </row>
    <row r="223" s="14" customFormat="1">
      <c r="A223" s="14"/>
      <c r="B223" s="229"/>
      <c r="C223" s="230"/>
      <c r="D223" s="220" t="s">
        <v>128</v>
      </c>
      <c r="E223" s="231" t="s">
        <v>19</v>
      </c>
      <c r="F223" s="232" t="s">
        <v>126</v>
      </c>
      <c r="G223" s="230"/>
      <c r="H223" s="233">
        <v>4</v>
      </c>
      <c r="I223" s="234"/>
      <c r="J223" s="230"/>
      <c r="K223" s="230"/>
      <c r="L223" s="235"/>
      <c r="M223" s="236"/>
      <c r="N223" s="237"/>
      <c r="O223" s="237"/>
      <c r="P223" s="237"/>
      <c r="Q223" s="237"/>
      <c r="R223" s="237"/>
      <c r="S223" s="237"/>
      <c r="T223" s="238"/>
      <c r="U223" s="14"/>
      <c r="V223" s="14"/>
      <c r="W223" s="14"/>
      <c r="X223" s="14"/>
      <c r="Y223" s="14"/>
      <c r="Z223" s="14"/>
      <c r="AA223" s="14"/>
      <c r="AB223" s="14"/>
      <c r="AC223" s="14"/>
      <c r="AD223" s="14"/>
      <c r="AE223" s="14"/>
      <c r="AT223" s="239" t="s">
        <v>128</v>
      </c>
      <c r="AU223" s="239" t="s">
        <v>82</v>
      </c>
      <c r="AV223" s="14" t="s">
        <v>82</v>
      </c>
      <c r="AW223" s="14" t="s">
        <v>33</v>
      </c>
      <c r="AX223" s="14" t="s">
        <v>72</v>
      </c>
      <c r="AY223" s="239" t="s">
        <v>118</v>
      </c>
    </row>
    <row r="224" s="15" customFormat="1">
      <c r="A224" s="15"/>
      <c r="B224" s="240"/>
      <c r="C224" s="241"/>
      <c r="D224" s="220" t="s">
        <v>128</v>
      </c>
      <c r="E224" s="242" t="s">
        <v>19</v>
      </c>
      <c r="F224" s="243" t="s">
        <v>131</v>
      </c>
      <c r="G224" s="241"/>
      <c r="H224" s="244">
        <v>4</v>
      </c>
      <c r="I224" s="245"/>
      <c r="J224" s="241"/>
      <c r="K224" s="241"/>
      <c r="L224" s="246"/>
      <c r="M224" s="247"/>
      <c r="N224" s="248"/>
      <c r="O224" s="248"/>
      <c r="P224" s="248"/>
      <c r="Q224" s="248"/>
      <c r="R224" s="248"/>
      <c r="S224" s="248"/>
      <c r="T224" s="249"/>
      <c r="U224" s="15"/>
      <c r="V224" s="15"/>
      <c r="W224" s="15"/>
      <c r="X224" s="15"/>
      <c r="Y224" s="15"/>
      <c r="Z224" s="15"/>
      <c r="AA224" s="15"/>
      <c r="AB224" s="15"/>
      <c r="AC224" s="15"/>
      <c r="AD224" s="15"/>
      <c r="AE224" s="15"/>
      <c r="AT224" s="250" t="s">
        <v>128</v>
      </c>
      <c r="AU224" s="250" t="s">
        <v>82</v>
      </c>
      <c r="AV224" s="15" t="s">
        <v>126</v>
      </c>
      <c r="AW224" s="15" t="s">
        <v>33</v>
      </c>
      <c r="AX224" s="15" t="s">
        <v>80</v>
      </c>
      <c r="AY224" s="250" t="s">
        <v>118</v>
      </c>
    </row>
    <row r="225" s="2" customFormat="1" ht="14.4" customHeight="1">
      <c r="A225" s="39"/>
      <c r="B225" s="40"/>
      <c r="C225" s="205" t="s">
        <v>297</v>
      </c>
      <c r="D225" s="205" t="s">
        <v>121</v>
      </c>
      <c r="E225" s="206" t="s">
        <v>443</v>
      </c>
      <c r="F225" s="207" t="s">
        <v>444</v>
      </c>
      <c r="G225" s="208" t="s">
        <v>217</v>
      </c>
      <c r="H225" s="209">
        <v>8</v>
      </c>
      <c r="I225" s="210"/>
      <c r="J225" s="211">
        <f>ROUND(I225*H225,2)</f>
        <v>0</v>
      </c>
      <c r="K225" s="207" t="s">
        <v>125</v>
      </c>
      <c r="L225" s="45"/>
      <c r="M225" s="212" t="s">
        <v>19</v>
      </c>
      <c r="N225" s="213" t="s">
        <v>43</v>
      </c>
      <c r="O225" s="85"/>
      <c r="P225" s="214">
        <f>O225*H225</f>
        <v>0</v>
      </c>
      <c r="Q225" s="214">
        <v>0.00021000000000000001</v>
      </c>
      <c r="R225" s="214">
        <f>Q225*H225</f>
        <v>0.0016800000000000001</v>
      </c>
      <c r="S225" s="214">
        <v>0</v>
      </c>
      <c r="T225" s="215">
        <f>S225*H225</f>
        <v>0</v>
      </c>
      <c r="U225" s="39"/>
      <c r="V225" s="39"/>
      <c r="W225" s="39"/>
      <c r="X225" s="39"/>
      <c r="Y225" s="39"/>
      <c r="Z225" s="39"/>
      <c r="AA225" s="39"/>
      <c r="AB225" s="39"/>
      <c r="AC225" s="39"/>
      <c r="AD225" s="39"/>
      <c r="AE225" s="39"/>
      <c r="AR225" s="216" t="s">
        <v>197</v>
      </c>
      <c r="AT225" s="216" t="s">
        <v>121</v>
      </c>
      <c r="AU225" s="216" t="s">
        <v>82</v>
      </c>
      <c r="AY225" s="18" t="s">
        <v>118</v>
      </c>
      <c r="BE225" s="217">
        <f>IF(N225="základní",J225,0)</f>
        <v>0</v>
      </c>
      <c r="BF225" s="217">
        <f>IF(N225="snížená",J225,0)</f>
        <v>0</v>
      </c>
      <c r="BG225" s="217">
        <f>IF(N225="zákl. přenesená",J225,0)</f>
        <v>0</v>
      </c>
      <c r="BH225" s="217">
        <f>IF(N225="sníž. přenesená",J225,0)</f>
        <v>0</v>
      </c>
      <c r="BI225" s="217">
        <f>IF(N225="nulová",J225,0)</f>
        <v>0</v>
      </c>
      <c r="BJ225" s="18" t="s">
        <v>80</v>
      </c>
      <c r="BK225" s="217">
        <f>ROUND(I225*H225,2)</f>
        <v>0</v>
      </c>
      <c r="BL225" s="18" t="s">
        <v>197</v>
      </c>
      <c r="BM225" s="216" t="s">
        <v>445</v>
      </c>
    </row>
    <row r="226" s="13" customFormat="1">
      <c r="A226" s="13"/>
      <c r="B226" s="218"/>
      <c r="C226" s="219"/>
      <c r="D226" s="220" t="s">
        <v>128</v>
      </c>
      <c r="E226" s="221" t="s">
        <v>19</v>
      </c>
      <c r="F226" s="222" t="s">
        <v>129</v>
      </c>
      <c r="G226" s="219"/>
      <c r="H226" s="221" t="s">
        <v>19</v>
      </c>
      <c r="I226" s="223"/>
      <c r="J226" s="219"/>
      <c r="K226" s="219"/>
      <c r="L226" s="224"/>
      <c r="M226" s="225"/>
      <c r="N226" s="226"/>
      <c r="O226" s="226"/>
      <c r="P226" s="226"/>
      <c r="Q226" s="226"/>
      <c r="R226" s="226"/>
      <c r="S226" s="226"/>
      <c r="T226" s="227"/>
      <c r="U226" s="13"/>
      <c r="V226" s="13"/>
      <c r="W226" s="13"/>
      <c r="X226" s="13"/>
      <c r="Y226" s="13"/>
      <c r="Z226" s="13"/>
      <c r="AA226" s="13"/>
      <c r="AB226" s="13"/>
      <c r="AC226" s="13"/>
      <c r="AD226" s="13"/>
      <c r="AE226" s="13"/>
      <c r="AT226" s="228" t="s">
        <v>128</v>
      </c>
      <c r="AU226" s="228" t="s">
        <v>82</v>
      </c>
      <c r="AV226" s="13" t="s">
        <v>80</v>
      </c>
      <c r="AW226" s="13" t="s">
        <v>33</v>
      </c>
      <c r="AX226" s="13" t="s">
        <v>72</v>
      </c>
      <c r="AY226" s="228" t="s">
        <v>118</v>
      </c>
    </row>
    <row r="227" s="14" customFormat="1">
      <c r="A227" s="14"/>
      <c r="B227" s="229"/>
      <c r="C227" s="230"/>
      <c r="D227" s="220" t="s">
        <v>128</v>
      </c>
      <c r="E227" s="231" t="s">
        <v>19</v>
      </c>
      <c r="F227" s="232" t="s">
        <v>169</v>
      </c>
      <c r="G227" s="230"/>
      <c r="H227" s="233">
        <v>8</v>
      </c>
      <c r="I227" s="234"/>
      <c r="J227" s="230"/>
      <c r="K227" s="230"/>
      <c r="L227" s="235"/>
      <c r="M227" s="236"/>
      <c r="N227" s="237"/>
      <c r="O227" s="237"/>
      <c r="P227" s="237"/>
      <c r="Q227" s="237"/>
      <c r="R227" s="237"/>
      <c r="S227" s="237"/>
      <c r="T227" s="238"/>
      <c r="U227" s="14"/>
      <c r="V227" s="14"/>
      <c r="W227" s="14"/>
      <c r="X227" s="14"/>
      <c r="Y227" s="14"/>
      <c r="Z227" s="14"/>
      <c r="AA227" s="14"/>
      <c r="AB227" s="14"/>
      <c r="AC227" s="14"/>
      <c r="AD227" s="14"/>
      <c r="AE227" s="14"/>
      <c r="AT227" s="239" t="s">
        <v>128</v>
      </c>
      <c r="AU227" s="239" t="s">
        <v>82</v>
      </c>
      <c r="AV227" s="14" t="s">
        <v>82</v>
      </c>
      <c r="AW227" s="14" t="s">
        <v>33</v>
      </c>
      <c r="AX227" s="14" t="s">
        <v>72</v>
      </c>
      <c r="AY227" s="239" t="s">
        <v>118</v>
      </c>
    </row>
    <row r="228" s="15" customFormat="1">
      <c r="A228" s="15"/>
      <c r="B228" s="240"/>
      <c r="C228" s="241"/>
      <c r="D228" s="220" t="s">
        <v>128</v>
      </c>
      <c r="E228" s="242" t="s">
        <v>19</v>
      </c>
      <c r="F228" s="243" t="s">
        <v>131</v>
      </c>
      <c r="G228" s="241"/>
      <c r="H228" s="244">
        <v>8</v>
      </c>
      <c r="I228" s="245"/>
      <c r="J228" s="241"/>
      <c r="K228" s="241"/>
      <c r="L228" s="246"/>
      <c r="M228" s="247"/>
      <c r="N228" s="248"/>
      <c r="O228" s="248"/>
      <c r="P228" s="248"/>
      <c r="Q228" s="248"/>
      <c r="R228" s="248"/>
      <c r="S228" s="248"/>
      <c r="T228" s="249"/>
      <c r="U228" s="15"/>
      <c r="V228" s="15"/>
      <c r="W228" s="15"/>
      <c r="X228" s="15"/>
      <c r="Y228" s="15"/>
      <c r="Z228" s="15"/>
      <c r="AA228" s="15"/>
      <c r="AB228" s="15"/>
      <c r="AC228" s="15"/>
      <c r="AD228" s="15"/>
      <c r="AE228" s="15"/>
      <c r="AT228" s="250" t="s">
        <v>128</v>
      </c>
      <c r="AU228" s="250" t="s">
        <v>82</v>
      </c>
      <c r="AV228" s="15" t="s">
        <v>126</v>
      </c>
      <c r="AW228" s="15" t="s">
        <v>33</v>
      </c>
      <c r="AX228" s="15" t="s">
        <v>80</v>
      </c>
      <c r="AY228" s="250" t="s">
        <v>118</v>
      </c>
    </row>
    <row r="229" s="2" customFormat="1" ht="14.4" customHeight="1">
      <c r="A229" s="39"/>
      <c r="B229" s="40"/>
      <c r="C229" s="205" t="s">
        <v>303</v>
      </c>
      <c r="D229" s="205" t="s">
        <v>121</v>
      </c>
      <c r="E229" s="206" t="s">
        <v>446</v>
      </c>
      <c r="F229" s="207" t="s">
        <v>447</v>
      </c>
      <c r="G229" s="208" t="s">
        <v>217</v>
      </c>
      <c r="H229" s="209">
        <v>6</v>
      </c>
      <c r="I229" s="210"/>
      <c r="J229" s="211">
        <f>ROUND(I229*H229,2)</f>
        <v>0</v>
      </c>
      <c r="K229" s="207" t="s">
        <v>125</v>
      </c>
      <c r="L229" s="45"/>
      <c r="M229" s="212" t="s">
        <v>19</v>
      </c>
      <c r="N229" s="213" t="s">
        <v>43</v>
      </c>
      <c r="O229" s="85"/>
      <c r="P229" s="214">
        <f>O229*H229</f>
        <v>0</v>
      </c>
      <c r="Q229" s="214">
        <v>2.0000000000000002E-05</v>
      </c>
      <c r="R229" s="214">
        <f>Q229*H229</f>
        <v>0.00012000000000000002</v>
      </c>
      <c r="S229" s="214">
        <v>0</v>
      </c>
      <c r="T229" s="215">
        <f>S229*H229</f>
        <v>0</v>
      </c>
      <c r="U229" s="39"/>
      <c r="V229" s="39"/>
      <c r="W229" s="39"/>
      <c r="X229" s="39"/>
      <c r="Y229" s="39"/>
      <c r="Z229" s="39"/>
      <c r="AA229" s="39"/>
      <c r="AB229" s="39"/>
      <c r="AC229" s="39"/>
      <c r="AD229" s="39"/>
      <c r="AE229" s="39"/>
      <c r="AR229" s="216" t="s">
        <v>197</v>
      </c>
      <c r="AT229" s="216" t="s">
        <v>121</v>
      </c>
      <c r="AU229" s="216" t="s">
        <v>82</v>
      </c>
      <c r="AY229" s="18" t="s">
        <v>118</v>
      </c>
      <c r="BE229" s="217">
        <f>IF(N229="základní",J229,0)</f>
        <v>0</v>
      </c>
      <c r="BF229" s="217">
        <f>IF(N229="snížená",J229,0)</f>
        <v>0</v>
      </c>
      <c r="BG229" s="217">
        <f>IF(N229="zákl. přenesená",J229,0)</f>
        <v>0</v>
      </c>
      <c r="BH229" s="217">
        <f>IF(N229="sníž. přenesená",J229,0)</f>
        <v>0</v>
      </c>
      <c r="BI229" s="217">
        <f>IF(N229="nulová",J229,0)</f>
        <v>0</v>
      </c>
      <c r="BJ229" s="18" t="s">
        <v>80</v>
      </c>
      <c r="BK229" s="217">
        <f>ROUND(I229*H229,2)</f>
        <v>0</v>
      </c>
      <c r="BL229" s="18" t="s">
        <v>197</v>
      </c>
      <c r="BM229" s="216" t="s">
        <v>448</v>
      </c>
    </row>
    <row r="230" s="13" customFormat="1">
      <c r="A230" s="13"/>
      <c r="B230" s="218"/>
      <c r="C230" s="219"/>
      <c r="D230" s="220" t="s">
        <v>128</v>
      </c>
      <c r="E230" s="221" t="s">
        <v>19</v>
      </c>
      <c r="F230" s="222" t="s">
        <v>129</v>
      </c>
      <c r="G230" s="219"/>
      <c r="H230" s="221" t="s">
        <v>19</v>
      </c>
      <c r="I230" s="223"/>
      <c r="J230" s="219"/>
      <c r="K230" s="219"/>
      <c r="L230" s="224"/>
      <c r="M230" s="225"/>
      <c r="N230" s="226"/>
      <c r="O230" s="226"/>
      <c r="P230" s="226"/>
      <c r="Q230" s="226"/>
      <c r="R230" s="226"/>
      <c r="S230" s="226"/>
      <c r="T230" s="227"/>
      <c r="U230" s="13"/>
      <c r="V230" s="13"/>
      <c r="W230" s="13"/>
      <c r="X230" s="13"/>
      <c r="Y230" s="13"/>
      <c r="Z230" s="13"/>
      <c r="AA230" s="13"/>
      <c r="AB230" s="13"/>
      <c r="AC230" s="13"/>
      <c r="AD230" s="13"/>
      <c r="AE230" s="13"/>
      <c r="AT230" s="228" t="s">
        <v>128</v>
      </c>
      <c r="AU230" s="228" t="s">
        <v>82</v>
      </c>
      <c r="AV230" s="13" t="s">
        <v>80</v>
      </c>
      <c r="AW230" s="13" t="s">
        <v>33</v>
      </c>
      <c r="AX230" s="13" t="s">
        <v>72</v>
      </c>
      <c r="AY230" s="228" t="s">
        <v>118</v>
      </c>
    </row>
    <row r="231" s="14" customFormat="1">
      <c r="A231" s="14"/>
      <c r="B231" s="229"/>
      <c r="C231" s="230"/>
      <c r="D231" s="220" t="s">
        <v>128</v>
      </c>
      <c r="E231" s="231" t="s">
        <v>19</v>
      </c>
      <c r="F231" s="232" t="s">
        <v>449</v>
      </c>
      <c r="G231" s="230"/>
      <c r="H231" s="233">
        <v>6</v>
      </c>
      <c r="I231" s="234"/>
      <c r="J231" s="230"/>
      <c r="K231" s="230"/>
      <c r="L231" s="235"/>
      <c r="M231" s="236"/>
      <c r="N231" s="237"/>
      <c r="O231" s="237"/>
      <c r="P231" s="237"/>
      <c r="Q231" s="237"/>
      <c r="R231" s="237"/>
      <c r="S231" s="237"/>
      <c r="T231" s="238"/>
      <c r="U231" s="14"/>
      <c r="V231" s="14"/>
      <c r="W231" s="14"/>
      <c r="X231" s="14"/>
      <c r="Y231" s="14"/>
      <c r="Z231" s="14"/>
      <c r="AA231" s="14"/>
      <c r="AB231" s="14"/>
      <c r="AC231" s="14"/>
      <c r="AD231" s="14"/>
      <c r="AE231" s="14"/>
      <c r="AT231" s="239" t="s">
        <v>128</v>
      </c>
      <c r="AU231" s="239" t="s">
        <v>82</v>
      </c>
      <c r="AV231" s="14" t="s">
        <v>82</v>
      </c>
      <c r="AW231" s="14" t="s">
        <v>33</v>
      </c>
      <c r="AX231" s="14" t="s">
        <v>72</v>
      </c>
      <c r="AY231" s="239" t="s">
        <v>118</v>
      </c>
    </row>
    <row r="232" s="15" customFormat="1">
      <c r="A232" s="15"/>
      <c r="B232" s="240"/>
      <c r="C232" s="241"/>
      <c r="D232" s="220" t="s">
        <v>128</v>
      </c>
      <c r="E232" s="242" t="s">
        <v>19</v>
      </c>
      <c r="F232" s="243" t="s">
        <v>131</v>
      </c>
      <c r="G232" s="241"/>
      <c r="H232" s="244">
        <v>6</v>
      </c>
      <c r="I232" s="245"/>
      <c r="J232" s="241"/>
      <c r="K232" s="241"/>
      <c r="L232" s="246"/>
      <c r="M232" s="247"/>
      <c r="N232" s="248"/>
      <c r="O232" s="248"/>
      <c r="P232" s="248"/>
      <c r="Q232" s="248"/>
      <c r="R232" s="248"/>
      <c r="S232" s="248"/>
      <c r="T232" s="249"/>
      <c r="U232" s="15"/>
      <c r="V232" s="15"/>
      <c r="W232" s="15"/>
      <c r="X232" s="15"/>
      <c r="Y232" s="15"/>
      <c r="Z232" s="15"/>
      <c r="AA232" s="15"/>
      <c r="AB232" s="15"/>
      <c r="AC232" s="15"/>
      <c r="AD232" s="15"/>
      <c r="AE232" s="15"/>
      <c r="AT232" s="250" t="s">
        <v>128</v>
      </c>
      <c r="AU232" s="250" t="s">
        <v>82</v>
      </c>
      <c r="AV232" s="15" t="s">
        <v>126</v>
      </c>
      <c r="AW232" s="15" t="s">
        <v>33</v>
      </c>
      <c r="AX232" s="15" t="s">
        <v>80</v>
      </c>
      <c r="AY232" s="250" t="s">
        <v>118</v>
      </c>
    </row>
    <row r="233" s="2" customFormat="1" ht="14.4" customHeight="1">
      <c r="A233" s="39"/>
      <c r="B233" s="40"/>
      <c r="C233" s="255" t="s">
        <v>308</v>
      </c>
      <c r="D233" s="255" t="s">
        <v>222</v>
      </c>
      <c r="E233" s="256" t="s">
        <v>450</v>
      </c>
      <c r="F233" s="257" t="s">
        <v>451</v>
      </c>
      <c r="G233" s="258" t="s">
        <v>217</v>
      </c>
      <c r="H233" s="259">
        <v>6</v>
      </c>
      <c r="I233" s="260"/>
      <c r="J233" s="261">
        <f>ROUND(I233*H233,2)</f>
        <v>0</v>
      </c>
      <c r="K233" s="257" t="s">
        <v>19</v>
      </c>
      <c r="L233" s="262"/>
      <c r="M233" s="263" t="s">
        <v>19</v>
      </c>
      <c r="N233" s="264" t="s">
        <v>43</v>
      </c>
      <c r="O233" s="85"/>
      <c r="P233" s="214">
        <f>O233*H233</f>
        <v>0</v>
      </c>
      <c r="Q233" s="214">
        <v>0.00050000000000000001</v>
      </c>
      <c r="R233" s="214">
        <f>Q233*H233</f>
        <v>0.0030000000000000001</v>
      </c>
      <c r="S233" s="214">
        <v>0</v>
      </c>
      <c r="T233" s="215">
        <f>S233*H233</f>
        <v>0</v>
      </c>
      <c r="U233" s="39"/>
      <c r="V233" s="39"/>
      <c r="W233" s="39"/>
      <c r="X233" s="39"/>
      <c r="Y233" s="39"/>
      <c r="Z233" s="39"/>
      <c r="AA233" s="39"/>
      <c r="AB233" s="39"/>
      <c r="AC233" s="39"/>
      <c r="AD233" s="39"/>
      <c r="AE233" s="39"/>
      <c r="AR233" s="216" t="s">
        <v>225</v>
      </c>
      <c r="AT233" s="216" t="s">
        <v>222</v>
      </c>
      <c r="AU233" s="216" t="s">
        <v>82</v>
      </c>
      <c r="AY233" s="18" t="s">
        <v>118</v>
      </c>
      <c r="BE233" s="217">
        <f>IF(N233="základní",J233,0)</f>
        <v>0</v>
      </c>
      <c r="BF233" s="217">
        <f>IF(N233="snížená",J233,0)</f>
        <v>0</v>
      </c>
      <c r="BG233" s="217">
        <f>IF(N233="zákl. přenesená",J233,0)</f>
        <v>0</v>
      </c>
      <c r="BH233" s="217">
        <f>IF(N233="sníž. přenesená",J233,0)</f>
        <v>0</v>
      </c>
      <c r="BI233" s="217">
        <f>IF(N233="nulová",J233,0)</f>
        <v>0</v>
      </c>
      <c r="BJ233" s="18" t="s">
        <v>80</v>
      </c>
      <c r="BK233" s="217">
        <f>ROUND(I233*H233,2)</f>
        <v>0</v>
      </c>
      <c r="BL233" s="18" t="s">
        <v>197</v>
      </c>
      <c r="BM233" s="216" t="s">
        <v>452</v>
      </c>
    </row>
    <row r="234" s="2" customFormat="1" ht="14.4" customHeight="1">
      <c r="A234" s="39"/>
      <c r="B234" s="40"/>
      <c r="C234" s="205" t="s">
        <v>314</v>
      </c>
      <c r="D234" s="205" t="s">
        <v>121</v>
      </c>
      <c r="E234" s="206" t="s">
        <v>446</v>
      </c>
      <c r="F234" s="207" t="s">
        <v>447</v>
      </c>
      <c r="G234" s="208" t="s">
        <v>217</v>
      </c>
      <c r="H234" s="209">
        <v>4</v>
      </c>
      <c r="I234" s="210"/>
      <c r="J234" s="211">
        <f>ROUND(I234*H234,2)</f>
        <v>0</v>
      </c>
      <c r="K234" s="207" t="s">
        <v>125</v>
      </c>
      <c r="L234" s="45"/>
      <c r="M234" s="212" t="s">
        <v>19</v>
      </c>
      <c r="N234" s="213" t="s">
        <v>43</v>
      </c>
      <c r="O234" s="85"/>
      <c r="P234" s="214">
        <f>O234*H234</f>
        <v>0</v>
      </c>
      <c r="Q234" s="214">
        <v>2.0000000000000002E-05</v>
      </c>
      <c r="R234" s="214">
        <f>Q234*H234</f>
        <v>8.0000000000000007E-05</v>
      </c>
      <c r="S234" s="214">
        <v>0</v>
      </c>
      <c r="T234" s="215">
        <f>S234*H234</f>
        <v>0</v>
      </c>
      <c r="U234" s="39"/>
      <c r="V234" s="39"/>
      <c r="W234" s="39"/>
      <c r="X234" s="39"/>
      <c r="Y234" s="39"/>
      <c r="Z234" s="39"/>
      <c r="AA234" s="39"/>
      <c r="AB234" s="39"/>
      <c r="AC234" s="39"/>
      <c r="AD234" s="39"/>
      <c r="AE234" s="39"/>
      <c r="AR234" s="216" t="s">
        <v>197</v>
      </c>
      <c r="AT234" s="216" t="s">
        <v>121</v>
      </c>
      <c r="AU234" s="216" t="s">
        <v>82</v>
      </c>
      <c r="AY234" s="18" t="s">
        <v>118</v>
      </c>
      <c r="BE234" s="217">
        <f>IF(N234="základní",J234,0)</f>
        <v>0</v>
      </c>
      <c r="BF234" s="217">
        <f>IF(N234="snížená",J234,0)</f>
        <v>0</v>
      </c>
      <c r="BG234" s="217">
        <f>IF(N234="zákl. přenesená",J234,0)</f>
        <v>0</v>
      </c>
      <c r="BH234" s="217">
        <f>IF(N234="sníž. přenesená",J234,0)</f>
        <v>0</v>
      </c>
      <c r="BI234" s="217">
        <f>IF(N234="nulová",J234,0)</f>
        <v>0</v>
      </c>
      <c r="BJ234" s="18" t="s">
        <v>80</v>
      </c>
      <c r="BK234" s="217">
        <f>ROUND(I234*H234,2)</f>
        <v>0</v>
      </c>
      <c r="BL234" s="18" t="s">
        <v>197</v>
      </c>
      <c r="BM234" s="216" t="s">
        <v>453</v>
      </c>
    </row>
    <row r="235" s="13" customFormat="1">
      <c r="A235" s="13"/>
      <c r="B235" s="218"/>
      <c r="C235" s="219"/>
      <c r="D235" s="220" t="s">
        <v>128</v>
      </c>
      <c r="E235" s="221" t="s">
        <v>19</v>
      </c>
      <c r="F235" s="222" t="s">
        <v>129</v>
      </c>
      <c r="G235" s="219"/>
      <c r="H235" s="221" t="s">
        <v>19</v>
      </c>
      <c r="I235" s="223"/>
      <c r="J235" s="219"/>
      <c r="K235" s="219"/>
      <c r="L235" s="224"/>
      <c r="M235" s="225"/>
      <c r="N235" s="226"/>
      <c r="O235" s="226"/>
      <c r="P235" s="226"/>
      <c r="Q235" s="226"/>
      <c r="R235" s="226"/>
      <c r="S235" s="226"/>
      <c r="T235" s="227"/>
      <c r="U235" s="13"/>
      <c r="V235" s="13"/>
      <c r="W235" s="13"/>
      <c r="X235" s="13"/>
      <c r="Y235" s="13"/>
      <c r="Z235" s="13"/>
      <c r="AA235" s="13"/>
      <c r="AB235" s="13"/>
      <c r="AC235" s="13"/>
      <c r="AD235" s="13"/>
      <c r="AE235" s="13"/>
      <c r="AT235" s="228" t="s">
        <v>128</v>
      </c>
      <c r="AU235" s="228" t="s">
        <v>82</v>
      </c>
      <c r="AV235" s="13" t="s">
        <v>80</v>
      </c>
      <c r="AW235" s="13" t="s">
        <v>33</v>
      </c>
      <c r="AX235" s="13" t="s">
        <v>72</v>
      </c>
      <c r="AY235" s="228" t="s">
        <v>118</v>
      </c>
    </row>
    <row r="236" s="14" customFormat="1">
      <c r="A236" s="14"/>
      <c r="B236" s="229"/>
      <c r="C236" s="230"/>
      <c r="D236" s="220" t="s">
        <v>128</v>
      </c>
      <c r="E236" s="231" t="s">
        <v>19</v>
      </c>
      <c r="F236" s="232" t="s">
        <v>126</v>
      </c>
      <c r="G236" s="230"/>
      <c r="H236" s="233">
        <v>4</v>
      </c>
      <c r="I236" s="234"/>
      <c r="J236" s="230"/>
      <c r="K236" s="230"/>
      <c r="L236" s="235"/>
      <c r="M236" s="236"/>
      <c r="N236" s="237"/>
      <c r="O236" s="237"/>
      <c r="P236" s="237"/>
      <c r="Q236" s="237"/>
      <c r="R236" s="237"/>
      <c r="S236" s="237"/>
      <c r="T236" s="238"/>
      <c r="U236" s="14"/>
      <c r="V236" s="14"/>
      <c r="W236" s="14"/>
      <c r="X236" s="14"/>
      <c r="Y236" s="14"/>
      <c r="Z236" s="14"/>
      <c r="AA236" s="14"/>
      <c r="AB236" s="14"/>
      <c r="AC236" s="14"/>
      <c r="AD236" s="14"/>
      <c r="AE236" s="14"/>
      <c r="AT236" s="239" t="s">
        <v>128</v>
      </c>
      <c r="AU236" s="239" t="s">
        <v>82</v>
      </c>
      <c r="AV236" s="14" t="s">
        <v>82</v>
      </c>
      <c r="AW236" s="14" t="s">
        <v>33</v>
      </c>
      <c r="AX236" s="14" t="s">
        <v>72</v>
      </c>
      <c r="AY236" s="239" t="s">
        <v>118</v>
      </c>
    </row>
    <row r="237" s="15" customFormat="1">
      <c r="A237" s="15"/>
      <c r="B237" s="240"/>
      <c r="C237" s="241"/>
      <c r="D237" s="220" t="s">
        <v>128</v>
      </c>
      <c r="E237" s="242" t="s">
        <v>19</v>
      </c>
      <c r="F237" s="243" t="s">
        <v>131</v>
      </c>
      <c r="G237" s="241"/>
      <c r="H237" s="244">
        <v>4</v>
      </c>
      <c r="I237" s="245"/>
      <c r="J237" s="241"/>
      <c r="K237" s="241"/>
      <c r="L237" s="246"/>
      <c r="M237" s="247"/>
      <c r="N237" s="248"/>
      <c r="O237" s="248"/>
      <c r="P237" s="248"/>
      <c r="Q237" s="248"/>
      <c r="R237" s="248"/>
      <c r="S237" s="248"/>
      <c r="T237" s="249"/>
      <c r="U237" s="15"/>
      <c r="V237" s="15"/>
      <c r="W237" s="15"/>
      <c r="X237" s="15"/>
      <c r="Y237" s="15"/>
      <c r="Z237" s="15"/>
      <c r="AA237" s="15"/>
      <c r="AB237" s="15"/>
      <c r="AC237" s="15"/>
      <c r="AD237" s="15"/>
      <c r="AE237" s="15"/>
      <c r="AT237" s="250" t="s">
        <v>128</v>
      </c>
      <c r="AU237" s="250" t="s">
        <v>82</v>
      </c>
      <c r="AV237" s="15" t="s">
        <v>126</v>
      </c>
      <c r="AW237" s="15" t="s">
        <v>33</v>
      </c>
      <c r="AX237" s="15" t="s">
        <v>80</v>
      </c>
      <c r="AY237" s="250" t="s">
        <v>118</v>
      </c>
    </row>
    <row r="238" s="2" customFormat="1" ht="14.4" customHeight="1">
      <c r="A238" s="39"/>
      <c r="B238" s="40"/>
      <c r="C238" s="255" t="s">
        <v>322</v>
      </c>
      <c r="D238" s="255" t="s">
        <v>222</v>
      </c>
      <c r="E238" s="256" t="s">
        <v>454</v>
      </c>
      <c r="F238" s="257" t="s">
        <v>455</v>
      </c>
      <c r="G238" s="258" t="s">
        <v>456</v>
      </c>
      <c r="H238" s="259">
        <v>4</v>
      </c>
      <c r="I238" s="260"/>
      <c r="J238" s="261">
        <f>ROUND(I238*H238,2)</f>
        <v>0</v>
      </c>
      <c r="K238" s="257" t="s">
        <v>19</v>
      </c>
      <c r="L238" s="262"/>
      <c r="M238" s="263" t="s">
        <v>19</v>
      </c>
      <c r="N238" s="264" t="s">
        <v>43</v>
      </c>
      <c r="O238" s="85"/>
      <c r="P238" s="214">
        <f>O238*H238</f>
        <v>0</v>
      </c>
      <c r="Q238" s="214">
        <v>0.001</v>
      </c>
      <c r="R238" s="214">
        <f>Q238*H238</f>
        <v>0.0040000000000000001</v>
      </c>
      <c r="S238" s="214">
        <v>0</v>
      </c>
      <c r="T238" s="215">
        <f>S238*H238</f>
        <v>0</v>
      </c>
      <c r="U238" s="39"/>
      <c r="V238" s="39"/>
      <c r="W238" s="39"/>
      <c r="X238" s="39"/>
      <c r="Y238" s="39"/>
      <c r="Z238" s="39"/>
      <c r="AA238" s="39"/>
      <c r="AB238" s="39"/>
      <c r="AC238" s="39"/>
      <c r="AD238" s="39"/>
      <c r="AE238" s="39"/>
      <c r="AR238" s="216" t="s">
        <v>225</v>
      </c>
      <c r="AT238" s="216" t="s">
        <v>222</v>
      </c>
      <c r="AU238" s="216" t="s">
        <v>82</v>
      </c>
      <c r="AY238" s="18" t="s">
        <v>118</v>
      </c>
      <c r="BE238" s="217">
        <f>IF(N238="základní",J238,0)</f>
        <v>0</v>
      </c>
      <c r="BF238" s="217">
        <f>IF(N238="snížená",J238,0)</f>
        <v>0</v>
      </c>
      <c r="BG238" s="217">
        <f>IF(N238="zákl. přenesená",J238,0)</f>
        <v>0</v>
      </c>
      <c r="BH238" s="217">
        <f>IF(N238="sníž. přenesená",J238,0)</f>
        <v>0</v>
      </c>
      <c r="BI238" s="217">
        <f>IF(N238="nulová",J238,0)</f>
        <v>0</v>
      </c>
      <c r="BJ238" s="18" t="s">
        <v>80</v>
      </c>
      <c r="BK238" s="217">
        <f>ROUND(I238*H238,2)</f>
        <v>0</v>
      </c>
      <c r="BL238" s="18" t="s">
        <v>197</v>
      </c>
      <c r="BM238" s="216" t="s">
        <v>457</v>
      </c>
    </row>
    <row r="239" s="2" customFormat="1" ht="14.4" customHeight="1">
      <c r="A239" s="39"/>
      <c r="B239" s="40"/>
      <c r="C239" s="205" t="s">
        <v>327</v>
      </c>
      <c r="D239" s="205" t="s">
        <v>121</v>
      </c>
      <c r="E239" s="206" t="s">
        <v>446</v>
      </c>
      <c r="F239" s="207" t="s">
        <v>447</v>
      </c>
      <c r="G239" s="208" t="s">
        <v>217</v>
      </c>
      <c r="H239" s="209">
        <v>4</v>
      </c>
      <c r="I239" s="210"/>
      <c r="J239" s="211">
        <f>ROUND(I239*H239,2)</f>
        <v>0</v>
      </c>
      <c r="K239" s="207" t="s">
        <v>125</v>
      </c>
      <c r="L239" s="45"/>
      <c r="M239" s="212" t="s">
        <v>19</v>
      </c>
      <c r="N239" s="213" t="s">
        <v>43</v>
      </c>
      <c r="O239" s="85"/>
      <c r="P239" s="214">
        <f>O239*H239</f>
        <v>0</v>
      </c>
      <c r="Q239" s="214">
        <v>2.0000000000000002E-05</v>
      </c>
      <c r="R239" s="214">
        <f>Q239*H239</f>
        <v>8.0000000000000007E-05</v>
      </c>
      <c r="S239" s="214">
        <v>0</v>
      </c>
      <c r="T239" s="215">
        <f>S239*H239</f>
        <v>0</v>
      </c>
      <c r="U239" s="39"/>
      <c r="V239" s="39"/>
      <c r="W239" s="39"/>
      <c r="X239" s="39"/>
      <c r="Y239" s="39"/>
      <c r="Z239" s="39"/>
      <c r="AA239" s="39"/>
      <c r="AB239" s="39"/>
      <c r="AC239" s="39"/>
      <c r="AD239" s="39"/>
      <c r="AE239" s="39"/>
      <c r="AR239" s="216" t="s">
        <v>197</v>
      </c>
      <c r="AT239" s="216" t="s">
        <v>121</v>
      </c>
      <c r="AU239" s="216" t="s">
        <v>82</v>
      </c>
      <c r="AY239" s="18" t="s">
        <v>118</v>
      </c>
      <c r="BE239" s="217">
        <f>IF(N239="základní",J239,0)</f>
        <v>0</v>
      </c>
      <c r="BF239" s="217">
        <f>IF(N239="snížená",J239,0)</f>
        <v>0</v>
      </c>
      <c r="BG239" s="217">
        <f>IF(N239="zákl. přenesená",J239,0)</f>
        <v>0</v>
      </c>
      <c r="BH239" s="217">
        <f>IF(N239="sníž. přenesená",J239,0)</f>
        <v>0</v>
      </c>
      <c r="BI239" s="217">
        <f>IF(N239="nulová",J239,0)</f>
        <v>0</v>
      </c>
      <c r="BJ239" s="18" t="s">
        <v>80</v>
      </c>
      <c r="BK239" s="217">
        <f>ROUND(I239*H239,2)</f>
        <v>0</v>
      </c>
      <c r="BL239" s="18" t="s">
        <v>197</v>
      </c>
      <c r="BM239" s="216" t="s">
        <v>458</v>
      </c>
    </row>
    <row r="240" s="13" customFormat="1">
      <c r="A240" s="13"/>
      <c r="B240" s="218"/>
      <c r="C240" s="219"/>
      <c r="D240" s="220" t="s">
        <v>128</v>
      </c>
      <c r="E240" s="221" t="s">
        <v>19</v>
      </c>
      <c r="F240" s="222" t="s">
        <v>129</v>
      </c>
      <c r="G240" s="219"/>
      <c r="H240" s="221" t="s">
        <v>19</v>
      </c>
      <c r="I240" s="223"/>
      <c r="J240" s="219"/>
      <c r="K240" s="219"/>
      <c r="L240" s="224"/>
      <c r="M240" s="225"/>
      <c r="N240" s="226"/>
      <c r="O240" s="226"/>
      <c r="P240" s="226"/>
      <c r="Q240" s="226"/>
      <c r="R240" s="226"/>
      <c r="S240" s="226"/>
      <c r="T240" s="227"/>
      <c r="U240" s="13"/>
      <c r="V240" s="13"/>
      <c r="W240" s="13"/>
      <c r="X240" s="13"/>
      <c r="Y240" s="13"/>
      <c r="Z240" s="13"/>
      <c r="AA240" s="13"/>
      <c r="AB240" s="13"/>
      <c r="AC240" s="13"/>
      <c r="AD240" s="13"/>
      <c r="AE240" s="13"/>
      <c r="AT240" s="228" t="s">
        <v>128</v>
      </c>
      <c r="AU240" s="228" t="s">
        <v>82</v>
      </c>
      <c r="AV240" s="13" t="s">
        <v>80</v>
      </c>
      <c r="AW240" s="13" t="s">
        <v>33</v>
      </c>
      <c r="AX240" s="13" t="s">
        <v>72</v>
      </c>
      <c r="AY240" s="228" t="s">
        <v>118</v>
      </c>
    </row>
    <row r="241" s="14" customFormat="1">
      <c r="A241" s="14"/>
      <c r="B241" s="229"/>
      <c r="C241" s="230"/>
      <c r="D241" s="220" t="s">
        <v>128</v>
      </c>
      <c r="E241" s="231" t="s">
        <v>19</v>
      </c>
      <c r="F241" s="232" t="s">
        <v>126</v>
      </c>
      <c r="G241" s="230"/>
      <c r="H241" s="233">
        <v>4</v>
      </c>
      <c r="I241" s="234"/>
      <c r="J241" s="230"/>
      <c r="K241" s="230"/>
      <c r="L241" s="235"/>
      <c r="M241" s="236"/>
      <c r="N241" s="237"/>
      <c r="O241" s="237"/>
      <c r="P241" s="237"/>
      <c r="Q241" s="237"/>
      <c r="R241" s="237"/>
      <c r="S241" s="237"/>
      <c r="T241" s="238"/>
      <c r="U241" s="14"/>
      <c r="V241" s="14"/>
      <c r="W241" s="14"/>
      <c r="X241" s="14"/>
      <c r="Y241" s="14"/>
      <c r="Z241" s="14"/>
      <c r="AA241" s="14"/>
      <c r="AB241" s="14"/>
      <c r="AC241" s="14"/>
      <c r="AD241" s="14"/>
      <c r="AE241" s="14"/>
      <c r="AT241" s="239" t="s">
        <v>128</v>
      </c>
      <c r="AU241" s="239" t="s">
        <v>82</v>
      </c>
      <c r="AV241" s="14" t="s">
        <v>82</v>
      </c>
      <c r="AW241" s="14" t="s">
        <v>33</v>
      </c>
      <c r="AX241" s="14" t="s">
        <v>72</v>
      </c>
      <c r="AY241" s="239" t="s">
        <v>118</v>
      </c>
    </row>
    <row r="242" s="15" customFormat="1">
      <c r="A242" s="15"/>
      <c r="B242" s="240"/>
      <c r="C242" s="241"/>
      <c r="D242" s="220" t="s">
        <v>128</v>
      </c>
      <c r="E242" s="242" t="s">
        <v>19</v>
      </c>
      <c r="F242" s="243" t="s">
        <v>131</v>
      </c>
      <c r="G242" s="241"/>
      <c r="H242" s="244">
        <v>4</v>
      </c>
      <c r="I242" s="245"/>
      <c r="J242" s="241"/>
      <c r="K242" s="241"/>
      <c r="L242" s="246"/>
      <c r="M242" s="247"/>
      <c r="N242" s="248"/>
      <c r="O242" s="248"/>
      <c r="P242" s="248"/>
      <c r="Q242" s="248"/>
      <c r="R242" s="248"/>
      <c r="S242" s="248"/>
      <c r="T242" s="249"/>
      <c r="U242" s="15"/>
      <c r="V242" s="15"/>
      <c r="W242" s="15"/>
      <c r="X242" s="15"/>
      <c r="Y242" s="15"/>
      <c r="Z242" s="15"/>
      <c r="AA242" s="15"/>
      <c r="AB242" s="15"/>
      <c r="AC242" s="15"/>
      <c r="AD242" s="15"/>
      <c r="AE242" s="15"/>
      <c r="AT242" s="250" t="s">
        <v>128</v>
      </c>
      <c r="AU242" s="250" t="s">
        <v>82</v>
      </c>
      <c r="AV242" s="15" t="s">
        <v>126</v>
      </c>
      <c r="AW242" s="15" t="s">
        <v>33</v>
      </c>
      <c r="AX242" s="15" t="s">
        <v>80</v>
      </c>
      <c r="AY242" s="250" t="s">
        <v>118</v>
      </c>
    </row>
    <row r="243" s="2" customFormat="1" ht="14.4" customHeight="1">
      <c r="A243" s="39"/>
      <c r="B243" s="40"/>
      <c r="C243" s="255" t="s">
        <v>459</v>
      </c>
      <c r="D243" s="255" t="s">
        <v>222</v>
      </c>
      <c r="E243" s="256" t="s">
        <v>460</v>
      </c>
      <c r="F243" s="257" t="s">
        <v>461</v>
      </c>
      <c r="G243" s="258" t="s">
        <v>217</v>
      </c>
      <c r="H243" s="259">
        <v>4</v>
      </c>
      <c r="I243" s="260"/>
      <c r="J243" s="261">
        <f>ROUND(I243*H243,2)</f>
        <v>0</v>
      </c>
      <c r="K243" s="257" t="s">
        <v>19</v>
      </c>
      <c r="L243" s="262"/>
      <c r="M243" s="263" t="s">
        <v>19</v>
      </c>
      <c r="N243" s="264" t="s">
        <v>43</v>
      </c>
      <c r="O243" s="85"/>
      <c r="P243" s="214">
        <f>O243*H243</f>
        <v>0</v>
      </c>
      <c r="Q243" s="214">
        <v>0.001</v>
      </c>
      <c r="R243" s="214">
        <f>Q243*H243</f>
        <v>0.0040000000000000001</v>
      </c>
      <c r="S243" s="214">
        <v>0</v>
      </c>
      <c r="T243" s="215">
        <f>S243*H243</f>
        <v>0</v>
      </c>
      <c r="U243" s="39"/>
      <c r="V243" s="39"/>
      <c r="W243" s="39"/>
      <c r="X243" s="39"/>
      <c r="Y243" s="39"/>
      <c r="Z243" s="39"/>
      <c r="AA243" s="39"/>
      <c r="AB243" s="39"/>
      <c r="AC243" s="39"/>
      <c r="AD243" s="39"/>
      <c r="AE243" s="39"/>
      <c r="AR243" s="216" t="s">
        <v>225</v>
      </c>
      <c r="AT243" s="216" t="s">
        <v>222</v>
      </c>
      <c r="AU243" s="216" t="s">
        <v>82</v>
      </c>
      <c r="AY243" s="18" t="s">
        <v>118</v>
      </c>
      <c r="BE243" s="217">
        <f>IF(N243="základní",J243,0)</f>
        <v>0</v>
      </c>
      <c r="BF243" s="217">
        <f>IF(N243="snížená",J243,0)</f>
        <v>0</v>
      </c>
      <c r="BG243" s="217">
        <f>IF(N243="zákl. přenesená",J243,0)</f>
        <v>0</v>
      </c>
      <c r="BH243" s="217">
        <f>IF(N243="sníž. přenesená",J243,0)</f>
        <v>0</v>
      </c>
      <c r="BI243" s="217">
        <f>IF(N243="nulová",J243,0)</f>
        <v>0</v>
      </c>
      <c r="BJ243" s="18" t="s">
        <v>80</v>
      </c>
      <c r="BK243" s="217">
        <f>ROUND(I243*H243,2)</f>
        <v>0</v>
      </c>
      <c r="BL243" s="18" t="s">
        <v>197</v>
      </c>
      <c r="BM243" s="216" t="s">
        <v>462</v>
      </c>
    </row>
    <row r="244" s="2" customFormat="1" ht="14.4" customHeight="1">
      <c r="A244" s="39"/>
      <c r="B244" s="40"/>
      <c r="C244" s="205" t="s">
        <v>463</v>
      </c>
      <c r="D244" s="205" t="s">
        <v>121</v>
      </c>
      <c r="E244" s="206" t="s">
        <v>464</v>
      </c>
      <c r="F244" s="207" t="s">
        <v>465</v>
      </c>
      <c r="G244" s="208" t="s">
        <v>149</v>
      </c>
      <c r="H244" s="209">
        <v>12</v>
      </c>
      <c r="I244" s="210"/>
      <c r="J244" s="211">
        <f>ROUND(I244*H244,2)</f>
        <v>0</v>
      </c>
      <c r="K244" s="207" t="s">
        <v>125</v>
      </c>
      <c r="L244" s="45"/>
      <c r="M244" s="212" t="s">
        <v>19</v>
      </c>
      <c r="N244" s="213" t="s">
        <v>43</v>
      </c>
      <c r="O244" s="85"/>
      <c r="P244" s="214">
        <f>O244*H244</f>
        <v>0</v>
      </c>
      <c r="Q244" s="214">
        <v>0.00036999999999999999</v>
      </c>
      <c r="R244" s="214">
        <f>Q244*H244</f>
        <v>0.0044399999999999995</v>
      </c>
      <c r="S244" s="214">
        <v>0</v>
      </c>
      <c r="T244" s="215">
        <f>S244*H244</f>
        <v>0</v>
      </c>
      <c r="U244" s="39"/>
      <c r="V244" s="39"/>
      <c r="W244" s="39"/>
      <c r="X244" s="39"/>
      <c r="Y244" s="39"/>
      <c r="Z244" s="39"/>
      <c r="AA244" s="39"/>
      <c r="AB244" s="39"/>
      <c r="AC244" s="39"/>
      <c r="AD244" s="39"/>
      <c r="AE244" s="39"/>
      <c r="AR244" s="216" t="s">
        <v>197</v>
      </c>
      <c r="AT244" s="216" t="s">
        <v>121</v>
      </c>
      <c r="AU244" s="216" t="s">
        <v>82</v>
      </c>
      <c r="AY244" s="18" t="s">
        <v>118</v>
      </c>
      <c r="BE244" s="217">
        <f>IF(N244="základní",J244,0)</f>
        <v>0</v>
      </c>
      <c r="BF244" s="217">
        <f>IF(N244="snížená",J244,0)</f>
        <v>0</v>
      </c>
      <c r="BG244" s="217">
        <f>IF(N244="zákl. přenesená",J244,0)</f>
        <v>0</v>
      </c>
      <c r="BH244" s="217">
        <f>IF(N244="sníž. přenesená",J244,0)</f>
        <v>0</v>
      </c>
      <c r="BI244" s="217">
        <f>IF(N244="nulová",J244,0)</f>
        <v>0</v>
      </c>
      <c r="BJ244" s="18" t="s">
        <v>80</v>
      </c>
      <c r="BK244" s="217">
        <f>ROUND(I244*H244,2)</f>
        <v>0</v>
      </c>
      <c r="BL244" s="18" t="s">
        <v>197</v>
      </c>
      <c r="BM244" s="216" t="s">
        <v>466</v>
      </c>
    </row>
    <row r="245" s="13" customFormat="1">
      <c r="A245" s="13"/>
      <c r="B245" s="218"/>
      <c r="C245" s="219"/>
      <c r="D245" s="220" t="s">
        <v>128</v>
      </c>
      <c r="E245" s="221" t="s">
        <v>19</v>
      </c>
      <c r="F245" s="222" t="s">
        <v>129</v>
      </c>
      <c r="G245" s="219"/>
      <c r="H245" s="221" t="s">
        <v>19</v>
      </c>
      <c r="I245" s="223"/>
      <c r="J245" s="219"/>
      <c r="K245" s="219"/>
      <c r="L245" s="224"/>
      <c r="M245" s="225"/>
      <c r="N245" s="226"/>
      <c r="O245" s="226"/>
      <c r="P245" s="226"/>
      <c r="Q245" s="226"/>
      <c r="R245" s="226"/>
      <c r="S245" s="226"/>
      <c r="T245" s="227"/>
      <c r="U245" s="13"/>
      <c r="V245" s="13"/>
      <c r="W245" s="13"/>
      <c r="X245" s="13"/>
      <c r="Y245" s="13"/>
      <c r="Z245" s="13"/>
      <c r="AA245" s="13"/>
      <c r="AB245" s="13"/>
      <c r="AC245" s="13"/>
      <c r="AD245" s="13"/>
      <c r="AE245" s="13"/>
      <c r="AT245" s="228" t="s">
        <v>128</v>
      </c>
      <c r="AU245" s="228" t="s">
        <v>82</v>
      </c>
      <c r="AV245" s="13" t="s">
        <v>80</v>
      </c>
      <c r="AW245" s="13" t="s">
        <v>33</v>
      </c>
      <c r="AX245" s="13" t="s">
        <v>72</v>
      </c>
      <c r="AY245" s="228" t="s">
        <v>118</v>
      </c>
    </row>
    <row r="246" s="14" customFormat="1">
      <c r="A246" s="14"/>
      <c r="B246" s="229"/>
      <c r="C246" s="230"/>
      <c r="D246" s="220" t="s">
        <v>128</v>
      </c>
      <c r="E246" s="231" t="s">
        <v>19</v>
      </c>
      <c r="F246" s="232" t="s">
        <v>467</v>
      </c>
      <c r="G246" s="230"/>
      <c r="H246" s="233">
        <v>12</v>
      </c>
      <c r="I246" s="234"/>
      <c r="J246" s="230"/>
      <c r="K246" s="230"/>
      <c r="L246" s="235"/>
      <c r="M246" s="236"/>
      <c r="N246" s="237"/>
      <c r="O246" s="237"/>
      <c r="P246" s="237"/>
      <c r="Q246" s="237"/>
      <c r="R246" s="237"/>
      <c r="S246" s="237"/>
      <c r="T246" s="238"/>
      <c r="U246" s="14"/>
      <c r="V246" s="14"/>
      <c r="W246" s="14"/>
      <c r="X246" s="14"/>
      <c r="Y246" s="14"/>
      <c r="Z246" s="14"/>
      <c r="AA246" s="14"/>
      <c r="AB246" s="14"/>
      <c r="AC246" s="14"/>
      <c r="AD246" s="14"/>
      <c r="AE246" s="14"/>
      <c r="AT246" s="239" t="s">
        <v>128</v>
      </c>
      <c r="AU246" s="239" t="s">
        <v>82</v>
      </c>
      <c r="AV246" s="14" t="s">
        <v>82</v>
      </c>
      <c r="AW246" s="14" t="s">
        <v>33</v>
      </c>
      <c r="AX246" s="14" t="s">
        <v>72</v>
      </c>
      <c r="AY246" s="239" t="s">
        <v>118</v>
      </c>
    </row>
    <row r="247" s="15" customFormat="1">
      <c r="A247" s="15"/>
      <c r="B247" s="240"/>
      <c r="C247" s="241"/>
      <c r="D247" s="220" t="s">
        <v>128</v>
      </c>
      <c r="E247" s="242" t="s">
        <v>19</v>
      </c>
      <c r="F247" s="243" t="s">
        <v>131</v>
      </c>
      <c r="G247" s="241"/>
      <c r="H247" s="244">
        <v>12</v>
      </c>
      <c r="I247" s="245"/>
      <c r="J247" s="241"/>
      <c r="K247" s="241"/>
      <c r="L247" s="246"/>
      <c r="M247" s="247"/>
      <c r="N247" s="248"/>
      <c r="O247" s="248"/>
      <c r="P247" s="248"/>
      <c r="Q247" s="248"/>
      <c r="R247" s="248"/>
      <c r="S247" s="248"/>
      <c r="T247" s="249"/>
      <c r="U247" s="15"/>
      <c r="V247" s="15"/>
      <c r="W247" s="15"/>
      <c r="X247" s="15"/>
      <c r="Y247" s="15"/>
      <c r="Z247" s="15"/>
      <c r="AA247" s="15"/>
      <c r="AB247" s="15"/>
      <c r="AC247" s="15"/>
      <c r="AD247" s="15"/>
      <c r="AE247" s="15"/>
      <c r="AT247" s="250" t="s">
        <v>128</v>
      </c>
      <c r="AU247" s="250" t="s">
        <v>82</v>
      </c>
      <c r="AV247" s="15" t="s">
        <v>126</v>
      </c>
      <c r="AW247" s="15" t="s">
        <v>33</v>
      </c>
      <c r="AX247" s="15" t="s">
        <v>80</v>
      </c>
      <c r="AY247" s="250" t="s">
        <v>118</v>
      </c>
    </row>
    <row r="248" s="2" customFormat="1" ht="24.15" customHeight="1">
      <c r="A248" s="39"/>
      <c r="B248" s="40"/>
      <c r="C248" s="205" t="s">
        <v>468</v>
      </c>
      <c r="D248" s="205" t="s">
        <v>121</v>
      </c>
      <c r="E248" s="206" t="s">
        <v>201</v>
      </c>
      <c r="F248" s="207" t="s">
        <v>202</v>
      </c>
      <c r="G248" s="208" t="s">
        <v>149</v>
      </c>
      <c r="H248" s="209">
        <v>30</v>
      </c>
      <c r="I248" s="210"/>
      <c r="J248" s="211">
        <f>ROUND(I248*H248,2)</f>
        <v>0</v>
      </c>
      <c r="K248" s="207" t="s">
        <v>125</v>
      </c>
      <c r="L248" s="45"/>
      <c r="M248" s="212" t="s">
        <v>19</v>
      </c>
      <c r="N248" s="213" t="s">
        <v>43</v>
      </c>
      <c r="O248" s="85"/>
      <c r="P248" s="214">
        <f>O248*H248</f>
        <v>0</v>
      </c>
      <c r="Q248" s="214">
        <v>0.00019000000000000001</v>
      </c>
      <c r="R248" s="214">
        <f>Q248*H248</f>
        <v>0.0057000000000000002</v>
      </c>
      <c r="S248" s="214">
        <v>0</v>
      </c>
      <c r="T248" s="215">
        <f>S248*H248</f>
        <v>0</v>
      </c>
      <c r="U248" s="39"/>
      <c r="V248" s="39"/>
      <c r="W248" s="39"/>
      <c r="X248" s="39"/>
      <c r="Y248" s="39"/>
      <c r="Z248" s="39"/>
      <c r="AA248" s="39"/>
      <c r="AB248" s="39"/>
      <c r="AC248" s="39"/>
      <c r="AD248" s="39"/>
      <c r="AE248" s="39"/>
      <c r="AR248" s="216" t="s">
        <v>197</v>
      </c>
      <c r="AT248" s="216" t="s">
        <v>121</v>
      </c>
      <c r="AU248" s="216" t="s">
        <v>82</v>
      </c>
      <c r="AY248" s="18" t="s">
        <v>118</v>
      </c>
      <c r="BE248" s="217">
        <f>IF(N248="základní",J248,0)</f>
        <v>0</v>
      </c>
      <c r="BF248" s="217">
        <f>IF(N248="snížená",J248,0)</f>
        <v>0</v>
      </c>
      <c r="BG248" s="217">
        <f>IF(N248="zákl. přenesená",J248,0)</f>
        <v>0</v>
      </c>
      <c r="BH248" s="217">
        <f>IF(N248="sníž. přenesená",J248,0)</f>
        <v>0</v>
      </c>
      <c r="BI248" s="217">
        <f>IF(N248="nulová",J248,0)</f>
        <v>0</v>
      </c>
      <c r="BJ248" s="18" t="s">
        <v>80</v>
      </c>
      <c r="BK248" s="217">
        <f>ROUND(I248*H248,2)</f>
        <v>0</v>
      </c>
      <c r="BL248" s="18" t="s">
        <v>197</v>
      </c>
      <c r="BM248" s="216" t="s">
        <v>469</v>
      </c>
    </row>
    <row r="249" s="2" customFormat="1">
      <c r="A249" s="39"/>
      <c r="B249" s="40"/>
      <c r="C249" s="41"/>
      <c r="D249" s="220" t="s">
        <v>135</v>
      </c>
      <c r="E249" s="41"/>
      <c r="F249" s="251" t="s">
        <v>204</v>
      </c>
      <c r="G249" s="41"/>
      <c r="H249" s="41"/>
      <c r="I249" s="252"/>
      <c r="J249" s="41"/>
      <c r="K249" s="41"/>
      <c r="L249" s="45"/>
      <c r="M249" s="253"/>
      <c r="N249" s="254"/>
      <c r="O249" s="85"/>
      <c r="P249" s="85"/>
      <c r="Q249" s="85"/>
      <c r="R249" s="85"/>
      <c r="S249" s="85"/>
      <c r="T249" s="86"/>
      <c r="U249" s="39"/>
      <c r="V249" s="39"/>
      <c r="W249" s="39"/>
      <c r="X249" s="39"/>
      <c r="Y249" s="39"/>
      <c r="Z249" s="39"/>
      <c r="AA249" s="39"/>
      <c r="AB249" s="39"/>
      <c r="AC249" s="39"/>
      <c r="AD249" s="39"/>
      <c r="AE249" s="39"/>
      <c r="AT249" s="18" t="s">
        <v>135</v>
      </c>
      <c r="AU249" s="18" t="s">
        <v>82</v>
      </c>
    </row>
    <row r="250" s="13" customFormat="1">
      <c r="A250" s="13"/>
      <c r="B250" s="218"/>
      <c r="C250" s="219"/>
      <c r="D250" s="220" t="s">
        <v>128</v>
      </c>
      <c r="E250" s="221" t="s">
        <v>19</v>
      </c>
      <c r="F250" s="222" t="s">
        <v>129</v>
      </c>
      <c r="G250" s="219"/>
      <c r="H250" s="221" t="s">
        <v>19</v>
      </c>
      <c r="I250" s="223"/>
      <c r="J250" s="219"/>
      <c r="K250" s="219"/>
      <c r="L250" s="224"/>
      <c r="M250" s="225"/>
      <c r="N250" s="226"/>
      <c r="O250" s="226"/>
      <c r="P250" s="226"/>
      <c r="Q250" s="226"/>
      <c r="R250" s="226"/>
      <c r="S250" s="226"/>
      <c r="T250" s="227"/>
      <c r="U250" s="13"/>
      <c r="V250" s="13"/>
      <c r="W250" s="13"/>
      <c r="X250" s="13"/>
      <c r="Y250" s="13"/>
      <c r="Z250" s="13"/>
      <c r="AA250" s="13"/>
      <c r="AB250" s="13"/>
      <c r="AC250" s="13"/>
      <c r="AD250" s="13"/>
      <c r="AE250" s="13"/>
      <c r="AT250" s="228" t="s">
        <v>128</v>
      </c>
      <c r="AU250" s="228" t="s">
        <v>82</v>
      </c>
      <c r="AV250" s="13" t="s">
        <v>80</v>
      </c>
      <c r="AW250" s="13" t="s">
        <v>33</v>
      </c>
      <c r="AX250" s="13" t="s">
        <v>72</v>
      </c>
      <c r="AY250" s="228" t="s">
        <v>118</v>
      </c>
    </row>
    <row r="251" s="14" customFormat="1">
      <c r="A251" s="14"/>
      <c r="B251" s="229"/>
      <c r="C251" s="230"/>
      <c r="D251" s="220" t="s">
        <v>128</v>
      </c>
      <c r="E251" s="231" t="s">
        <v>19</v>
      </c>
      <c r="F251" s="232" t="s">
        <v>470</v>
      </c>
      <c r="G251" s="230"/>
      <c r="H251" s="233">
        <v>30</v>
      </c>
      <c r="I251" s="234"/>
      <c r="J251" s="230"/>
      <c r="K251" s="230"/>
      <c r="L251" s="235"/>
      <c r="M251" s="236"/>
      <c r="N251" s="237"/>
      <c r="O251" s="237"/>
      <c r="P251" s="237"/>
      <c r="Q251" s="237"/>
      <c r="R251" s="237"/>
      <c r="S251" s="237"/>
      <c r="T251" s="238"/>
      <c r="U251" s="14"/>
      <c r="V251" s="14"/>
      <c r="W251" s="14"/>
      <c r="X251" s="14"/>
      <c r="Y251" s="14"/>
      <c r="Z251" s="14"/>
      <c r="AA251" s="14"/>
      <c r="AB251" s="14"/>
      <c r="AC251" s="14"/>
      <c r="AD251" s="14"/>
      <c r="AE251" s="14"/>
      <c r="AT251" s="239" t="s">
        <v>128</v>
      </c>
      <c r="AU251" s="239" t="s">
        <v>82</v>
      </c>
      <c r="AV251" s="14" t="s">
        <v>82</v>
      </c>
      <c r="AW251" s="14" t="s">
        <v>33</v>
      </c>
      <c r="AX251" s="14" t="s">
        <v>72</v>
      </c>
      <c r="AY251" s="239" t="s">
        <v>118</v>
      </c>
    </row>
    <row r="252" s="15" customFormat="1">
      <c r="A252" s="15"/>
      <c r="B252" s="240"/>
      <c r="C252" s="241"/>
      <c r="D252" s="220" t="s">
        <v>128</v>
      </c>
      <c r="E252" s="242" t="s">
        <v>19</v>
      </c>
      <c r="F252" s="243" t="s">
        <v>131</v>
      </c>
      <c r="G252" s="241"/>
      <c r="H252" s="244">
        <v>30</v>
      </c>
      <c r="I252" s="245"/>
      <c r="J252" s="241"/>
      <c r="K252" s="241"/>
      <c r="L252" s="246"/>
      <c r="M252" s="247"/>
      <c r="N252" s="248"/>
      <c r="O252" s="248"/>
      <c r="P252" s="248"/>
      <c r="Q252" s="248"/>
      <c r="R252" s="248"/>
      <c r="S252" s="248"/>
      <c r="T252" s="249"/>
      <c r="U252" s="15"/>
      <c r="V252" s="15"/>
      <c r="W252" s="15"/>
      <c r="X252" s="15"/>
      <c r="Y252" s="15"/>
      <c r="Z252" s="15"/>
      <c r="AA252" s="15"/>
      <c r="AB252" s="15"/>
      <c r="AC252" s="15"/>
      <c r="AD252" s="15"/>
      <c r="AE252" s="15"/>
      <c r="AT252" s="250" t="s">
        <v>128</v>
      </c>
      <c r="AU252" s="250" t="s">
        <v>82</v>
      </c>
      <c r="AV252" s="15" t="s">
        <v>126</v>
      </c>
      <c r="AW252" s="15" t="s">
        <v>33</v>
      </c>
      <c r="AX252" s="15" t="s">
        <v>80</v>
      </c>
      <c r="AY252" s="250" t="s">
        <v>118</v>
      </c>
    </row>
    <row r="253" s="2" customFormat="1" ht="14.4" customHeight="1">
      <c r="A253" s="39"/>
      <c r="B253" s="40"/>
      <c r="C253" s="205" t="s">
        <v>471</v>
      </c>
      <c r="D253" s="205" t="s">
        <v>121</v>
      </c>
      <c r="E253" s="206" t="s">
        <v>472</v>
      </c>
      <c r="F253" s="207" t="s">
        <v>473</v>
      </c>
      <c r="G253" s="208" t="s">
        <v>149</v>
      </c>
      <c r="H253" s="209">
        <v>30</v>
      </c>
      <c r="I253" s="210"/>
      <c r="J253" s="211">
        <f>ROUND(I253*H253,2)</f>
        <v>0</v>
      </c>
      <c r="K253" s="207" t="s">
        <v>125</v>
      </c>
      <c r="L253" s="45"/>
      <c r="M253" s="212" t="s">
        <v>19</v>
      </c>
      <c r="N253" s="213" t="s">
        <v>43</v>
      </c>
      <c r="O253" s="85"/>
      <c r="P253" s="214">
        <f>O253*H253</f>
        <v>0</v>
      </c>
      <c r="Q253" s="214">
        <v>1.0000000000000001E-05</v>
      </c>
      <c r="R253" s="214">
        <f>Q253*H253</f>
        <v>0.00030000000000000003</v>
      </c>
      <c r="S253" s="214">
        <v>0</v>
      </c>
      <c r="T253" s="215">
        <f>S253*H253</f>
        <v>0</v>
      </c>
      <c r="U253" s="39"/>
      <c r="V253" s="39"/>
      <c r="W253" s="39"/>
      <c r="X253" s="39"/>
      <c r="Y253" s="39"/>
      <c r="Z253" s="39"/>
      <c r="AA253" s="39"/>
      <c r="AB253" s="39"/>
      <c r="AC253" s="39"/>
      <c r="AD253" s="39"/>
      <c r="AE253" s="39"/>
      <c r="AR253" s="216" t="s">
        <v>197</v>
      </c>
      <c r="AT253" s="216" t="s">
        <v>121</v>
      </c>
      <c r="AU253" s="216" t="s">
        <v>82</v>
      </c>
      <c r="AY253" s="18" t="s">
        <v>118</v>
      </c>
      <c r="BE253" s="217">
        <f>IF(N253="základní",J253,0)</f>
        <v>0</v>
      </c>
      <c r="BF253" s="217">
        <f>IF(N253="snížená",J253,0)</f>
        <v>0</v>
      </c>
      <c r="BG253" s="217">
        <f>IF(N253="zákl. přenesená",J253,0)</f>
        <v>0</v>
      </c>
      <c r="BH253" s="217">
        <f>IF(N253="sníž. přenesená",J253,0)</f>
        <v>0</v>
      </c>
      <c r="BI253" s="217">
        <f>IF(N253="nulová",J253,0)</f>
        <v>0</v>
      </c>
      <c r="BJ253" s="18" t="s">
        <v>80</v>
      </c>
      <c r="BK253" s="217">
        <f>ROUND(I253*H253,2)</f>
        <v>0</v>
      </c>
      <c r="BL253" s="18" t="s">
        <v>197</v>
      </c>
      <c r="BM253" s="216" t="s">
        <v>474</v>
      </c>
    </row>
    <row r="254" s="2" customFormat="1">
      <c r="A254" s="39"/>
      <c r="B254" s="40"/>
      <c r="C254" s="41"/>
      <c r="D254" s="220" t="s">
        <v>135</v>
      </c>
      <c r="E254" s="41"/>
      <c r="F254" s="251" t="s">
        <v>204</v>
      </c>
      <c r="G254" s="41"/>
      <c r="H254" s="41"/>
      <c r="I254" s="252"/>
      <c r="J254" s="41"/>
      <c r="K254" s="41"/>
      <c r="L254" s="45"/>
      <c r="M254" s="253"/>
      <c r="N254" s="254"/>
      <c r="O254" s="85"/>
      <c r="P254" s="85"/>
      <c r="Q254" s="85"/>
      <c r="R254" s="85"/>
      <c r="S254" s="85"/>
      <c r="T254" s="86"/>
      <c r="U254" s="39"/>
      <c r="V254" s="39"/>
      <c r="W254" s="39"/>
      <c r="X254" s="39"/>
      <c r="Y254" s="39"/>
      <c r="Z254" s="39"/>
      <c r="AA254" s="39"/>
      <c r="AB254" s="39"/>
      <c r="AC254" s="39"/>
      <c r="AD254" s="39"/>
      <c r="AE254" s="39"/>
      <c r="AT254" s="18" t="s">
        <v>135</v>
      </c>
      <c r="AU254" s="18" t="s">
        <v>82</v>
      </c>
    </row>
    <row r="255" s="13" customFormat="1">
      <c r="A255" s="13"/>
      <c r="B255" s="218"/>
      <c r="C255" s="219"/>
      <c r="D255" s="220" t="s">
        <v>128</v>
      </c>
      <c r="E255" s="221" t="s">
        <v>19</v>
      </c>
      <c r="F255" s="222" t="s">
        <v>129</v>
      </c>
      <c r="G255" s="219"/>
      <c r="H255" s="221" t="s">
        <v>19</v>
      </c>
      <c r="I255" s="223"/>
      <c r="J255" s="219"/>
      <c r="K255" s="219"/>
      <c r="L255" s="224"/>
      <c r="M255" s="225"/>
      <c r="N255" s="226"/>
      <c r="O255" s="226"/>
      <c r="P255" s="226"/>
      <c r="Q255" s="226"/>
      <c r="R255" s="226"/>
      <c r="S255" s="226"/>
      <c r="T255" s="227"/>
      <c r="U255" s="13"/>
      <c r="V255" s="13"/>
      <c r="W255" s="13"/>
      <c r="X255" s="13"/>
      <c r="Y255" s="13"/>
      <c r="Z255" s="13"/>
      <c r="AA255" s="13"/>
      <c r="AB255" s="13"/>
      <c r="AC255" s="13"/>
      <c r="AD255" s="13"/>
      <c r="AE255" s="13"/>
      <c r="AT255" s="228" t="s">
        <v>128</v>
      </c>
      <c r="AU255" s="228" t="s">
        <v>82</v>
      </c>
      <c r="AV255" s="13" t="s">
        <v>80</v>
      </c>
      <c r="AW255" s="13" t="s">
        <v>33</v>
      </c>
      <c r="AX255" s="13" t="s">
        <v>72</v>
      </c>
      <c r="AY255" s="228" t="s">
        <v>118</v>
      </c>
    </row>
    <row r="256" s="13" customFormat="1">
      <c r="A256" s="13"/>
      <c r="B256" s="218"/>
      <c r="C256" s="219"/>
      <c r="D256" s="220" t="s">
        <v>128</v>
      </c>
      <c r="E256" s="221" t="s">
        <v>19</v>
      </c>
      <c r="F256" s="222" t="s">
        <v>129</v>
      </c>
      <c r="G256" s="219"/>
      <c r="H256" s="221" t="s">
        <v>19</v>
      </c>
      <c r="I256" s="223"/>
      <c r="J256" s="219"/>
      <c r="K256" s="219"/>
      <c r="L256" s="224"/>
      <c r="M256" s="225"/>
      <c r="N256" s="226"/>
      <c r="O256" s="226"/>
      <c r="P256" s="226"/>
      <c r="Q256" s="226"/>
      <c r="R256" s="226"/>
      <c r="S256" s="226"/>
      <c r="T256" s="227"/>
      <c r="U256" s="13"/>
      <c r="V256" s="13"/>
      <c r="W256" s="13"/>
      <c r="X256" s="13"/>
      <c r="Y256" s="13"/>
      <c r="Z256" s="13"/>
      <c r="AA256" s="13"/>
      <c r="AB256" s="13"/>
      <c r="AC256" s="13"/>
      <c r="AD256" s="13"/>
      <c r="AE256" s="13"/>
      <c r="AT256" s="228" t="s">
        <v>128</v>
      </c>
      <c r="AU256" s="228" t="s">
        <v>82</v>
      </c>
      <c r="AV256" s="13" t="s">
        <v>80</v>
      </c>
      <c r="AW256" s="13" t="s">
        <v>33</v>
      </c>
      <c r="AX256" s="13" t="s">
        <v>72</v>
      </c>
      <c r="AY256" s="228" t="s">
        <v>118</v>
      </c>
    </row>
    <row r="257" s="14" customFormat="1">
      <c r="A257" s="14"/>
      <c r="B257" s="229"/>
      <c r="C257" s="230"/>
      <c r="D257" s="220" t="s">
        <v>128</v>
      </c>
      <c r="E257" s="231" t="s">
        <v>19</v>
      </c>
      <c r="F257" s="232" t="s">
        <v>470</v>
      </c>
      <c r="G257" s="230"/>
      <c r="H257" s="233">
        <v>30</v>
      </c>
      <c r="I257" s="234"/>
      <c r="J257" s="230"/>
      <c r="K257" s="230"/>
      <c r="L257" s="235"/>
      <c r="M257" s="236"/>
      <c r="N257" s="237"/>
      <c r="O257" s="237"/>
      <c r="P257" s="237"/>
      <c r="Q257" s="237"/>
      <c r="R257" s="237"/>
      <c r="S257" s="237"/>
      <c r="T257" s="238"/>
      <c r="U257" s="14"/>
      <c r="V257" s="14"/>
      <c r="W257" s="14"/>
      <c r="X257" s="14"/>
      <c r="Y257" s="14"/>
      <c r="Z257" s="14"/>
      <c r="AA257" s="14"/>
      <c r="AB257" s="14"/>
      <c r="AC257" s="14"/>
      <c r="AD257" s="14"/>
      <c r="AE257" s="14"/>
      <c r="AT257" s="239" t="s">
        <v>128</v>
      </c>
      <c r="AU257" s="239" t="s">
        <v>82</v>
      </c>
      <c r="AV257" s="14" t="s">
        <v>82</v>
      </c>
      <c r="AW257" s="14" t="s">
        <v>33</v>
      </c>
      <c r="AX257" s="14" t="s">
        <v>72</v>
      </c>
      <c r="AY257" s="239" t="s">
        <v>118</v>
      </c>
    </row>
    <row r="258" s="15" customFormat="1">
      <c r="A258" s="15"/>
      <c r="B258" s="240"/>
      <c r="C258" s="241"/>
      <c r="D258" s="220" t="s">
        <v>128</v>
      </c>
      <c r="E258" s="242" t="s">
        <v>19</v>
      </c>
      <c r="F258" s="243" t="s">
        <v>131</v>
      </c>
      <c r="G258" s="241"/>
      <c r="H258" s="244">
        <v>30</v>
      </c>
      <c r="I258" s="245"/>
      <c r="J258" s="241"/>
      <c r="K258" s="241"/>
      <c r="L258" s="246"/>
      <c r="M258" s="247"/>
      <c r="N258" s="248"/>
      <c r="O258" s="248"/>
      <c r="P258" s="248"/>
      <c r="Q258" s="248"/>
      <c r="R258" s="248"/>
      <c r="S258" s="248"/>
      <c r="T258" s="249"/>
      <c r="U258" s="15"/>
      <c r="V258" s="15"/>
      <c r="W258" s="15"/>
      <c r="X258" s="15"/>
      <c r="Y258" s="15"/>
      <c r="Z258" s="15"/>
      <c r="AA258" s="15"/>
      <c r="AB258" s="15"/>
      <c r="AC258" s="15"/>
      <c r="AD258" s="15"/>
      <c r="AE258" s="15"/>
      <c r="AT258" s="250" t="s">
        <v>128</v>
      </c>
      <c r="AU258" s="250" t="s">
        <v>82</v>
      </c>
      <c r="AV258" s="15" t="s">
        <v>126</v>
      </c>
      <c r="AW258" s="15" t="s">
        <v>33</v>
      </c>
      <c r="AX258" s="15" t="s">
        <v>80</v>
      </c>
      <c r="AY258" s="250" t="s">
        <v>118</v>
      </c>
    </row>
    <row r="259" s="2" customFormat="1" ht="24.15" customHeight="1">
      <c r="A259" s="39"/>
      <c r="B259" s="40"/>
      <c r="C259" s="205" t="s">
        <v>475</v>
      </c>
      <c r="D259" s="205" t="s">
        <v>121</v>
      </c>
      <c r="E259" s="206" t="s">
        <v>206</v>
      </c>
      <c r="F259" s="207" t="s">
        <v>207</v>
      </c>
      <c r="G259" s="208" t="s">
        <v>166</v>
      </c>
      <c r="H259" s="209">
        <v>0.058000000000000003</v>
      </c>
      <c r="I259" s="210"/>
      <c r="J259" s="211">
        <f>ROUND(I259*H259,2)</f>
        <v>0</v>
      </c>
      <c r="K259" s="207" t="s">
        <v>125</v>
      </c>
      <c r="L259" s="45"/>
      <c r="M259" s="212" t="s">
        <v>19</v>
      </c>
      <c r="N259" s="213" t="s">
        <v>43</v>
      </c>
      <c r="O259" s="85"/>
      <c r="P259" s="214">
        <f>O259*H259</f>
        <v>0</v>
      </c>
      <c r="Q259" s="214">
        <v>0</v>
      </c>
      <c r="R259" s="214">
        <f>Q259*H259</f>
        <v>0</v>
      </c>
      <c r="S259" s="214">
        <v>0</v>
      </c>
      <c r="T259" s="215">
        <f>S259*H259</f>
        <v>0</v>
      </c>
      <c r="U259" s="39"/>
      <c r="V259" s="39"/>
      <c r="W259" s="39"/>
      <c r="X259" s="39"/>
      <c r="Y259" s="39"/>
      <c r="Z259" s="39"/>
      <c r="AA259" s="39"/>
      <c r="AB259" s="39"/>
      <c r="AC259" s="39"/>
      <c r="AD259" s="39"/>
      <c r="AE259" s="39"/>
      <c r="AR259" s="216" t="s">
        <v>197</v>
      </c>
      <c r="AT259" s="216" t="s">
        <v>121</v>
      </c>
      <c r="AU259" s="216" t="s">
        <v>82</v>
      </c>
      <c r="AY259" s="18" t="s">
        <v>118</v>
      </c>
      <c r="BE259" s="217">
        <f>IF(N259="základní",J259,0)</f>
        <v>0</v>
      </c>
      <c r="BF259" s="217">
        <f>IF(N259="snížená",J259,0)</f>
        <v>0</v>
      </c>
      <c r="BG259" s="217">
        <f>IF(N259="zákl. přenesená",J259,0)</f>
        <v>0</v>
      </c>
      <c r="BH259" s="217">
        <f>IF(N259="sníž. přenesená",J259,0)</f>
        <v>0</v>
      </c>
      <c r="BI259" s="217">
        <f>IF(N259="nulová",J259,0)</f>
        <v>0</v>
      </c>
      <c r="BJ259" s="18" t="s">
        <v>80</v>
      </c>
      <c r="BK259" s="217">
        <f>ROUND(I259*H259,2)</f>
        <v>0</v>
      </c>
      <c r="BL259" s="18" t="s">
        <v>197</v>
      </c>
      <c r="BM259" s="216" t="s">
        <v>476</v>
      </c>
    </row>
    <row r="260" s="2" customFormat="1">
      <c r="A260" s="39"/>
      <c r="B260" s="40"/>
      <c r="C260" s="41"/>
      <c r="D260" s="220" t="s">
        <v>135</v>
      </c>
      <c r="E260" s="41"/>
      <c r="F260" s="251" t="s">
        <v>209</v>
      </c>
      <c r="G260" s="41"/>
      <c r="H260" s="41"/>
      <c r="I260" s="252"/>
      <c r="J260" s="41"/>
      <c r="K260" s="41"/>
      <c r="L260" s="45"/>
      <c r="M260" s="253"/>
      <c r="N260" s="254"/>
      <c r="O260" s="85"/>
      <c r="P260" s="85"/>
      <c r="Q260" s="85"/>
      <c r="R260" s="85"/>
      <c r="S260" s="85"/>
      <c r="T260" s="86"/>
      <c r="U260" s="39"/>
      <c r="V260" s="39"/>
      <c r="W260" s="39"/>
      <c r="X260" s="39"/>
      <c r="Y260" s="39"/>
      <c r="Z260" s="39"/>
      <c r="AA260" s="39"/>
      <c r="AB260" s="39"/>
      <c r="AC260" s="39"/>
      <c r="AD260" s="39"/>
      <c r="AE260" s="39"/>
      <c r="AT260" s="18" t="s">
        <v>135</v>
      </c>
      <c r="AU260" s="18" t="s">
        <v>82</v>
      </c>
    </row>
    <row r="261" s="2" customFormat="1" ht="24.15" customHeight="1">
      <c r="A261" s="39"/>
      <c r="B261" s="40"/>
      <c r="C261" s="205" t="s">
        <v>477</v>
      </c>
      <c r="D261" s="205" t="s">
        <v>121</v>
      </c>
      <c r="E261" s="206" t="s">
        <v>210</v>
      </c>
      <c r="F261" s="207" t="s">
        <v>211</v>
      </c>
      <c r="G261" s="208" t="s">
        <v>166</v>
      </c>
      <c r="H261" s="209">
        <v>0.058000000000000003</v>
      </c>
      <c r="I261" s="210"/>
      <c r="J261" s="211">
        <f>ROUND(I261*H261,2)</f>
        <v>0</v>
      </c>
      <c r="K261" s="207" t="s">
        <v>125</v>
      </c>
      <c r="L261" s="45"/>
      <c r="M261" s="212" t="s">
        <v>19</v>
      </c>
      <c r="N261" s="213" t="s">
        <v>43</v>
      </c>
      <c r="O261" s="85"/>
      <c r="P261" s="214">
        <f>O261*H261</f>
        <v>0</v>
      </c>
      <c r="Q261" s="214">
        <v>0</v>
      </c>
      <c r="R261" s="214">
        <f>Q261*H261</f>
        <v>0</v>
      </c>
      <c r="S261" s="214">
        <v>0</v>
      </c>
      <c r="T261" s="215">
        <f>S261*H261</f>
        <v>0</v>
      </c>
      <c r="U261" s="39"/>
      <c r="V261" s="39"/>
      <c r="W261" s="39"/>
      <c r="X261" s="39"/>
      <c r="Y261" s="39"/>
      <c r="Z261" s="39"/>
      <c r="AA261" s="39"/>
      <c r="AB261" s="39"/>
      <c r="AC261" s="39"/>
      <c r="AD261" s="39"/>
      <c r="AE261" s="39"/>
      <c r="AR261" s="216" t="s">
        <v>197</v>
      </c>
      <c r="AT261" s="216" t="s">
        <v>121</v>
      </c>
      <c r="AU261" s="216" t="s">
        <v>82</v>
      </c>
      <c r="AY261" s="18" t="s">
        <v>118</v>
      </c>
      <c r="BE261" s="217">
        <f>IF(N261="základní",J261,0)</f>
        <v>0</v>
      </c>
      <c r="BF261" s="217">
        <f>IF(N261="snížená",J261,0)</f>
        <v>0</v>
      </c>
      <c r="BG261" s="217">
        <f>IF(N261="zákl. přenesená",J261,0)</f>
        <v>0</v>
      </c>
      <c r="BH261" s="217">
        <f>IF(N261="sníž. přenesená",J261,0)</f>
        <v>0</v>
      </c>
      <c r="BI261" s="217">
        <f>IF(N261="nulová",J261,0)</f>
        <v>0</v>
      </c>
      <c r="BJ261" s="18" t="s">
        <v>80</v>
      </c>
      <c r="BK261" s="217">
        <f>ROUND(I261*H261,2)</f>
        <v>0</v>
      </c>
      <c r="BL261" s="18" t="s">
        <v>197</v>
      </c>
      <c r="BM261" s="216" t="s">
        <v>478</v>
      </c>
    </row>
    <row r="262" s="2" customFormat="1">
      <c r="A262" s="39"/>
      <c r="B262" s="40"/>
      <c r="C262" s="41"/>
      <c r="D262" s="220" t="s">
        <v>135</v>
      </c>
      <c r="E262" s="41"/>
      <c r="F262" s="251" t="s">
        <v>209</v>
      </c>
      <c r="G262" s="41"/>
      <c r="H262" s="41"/>
      <c r="I262" s="252"/>
      <c r="J262" s="41"/>
      <c r="K262" s="41"/>
      <c r="L262" s="45"/>
      <c r="M262" s="253"/>
      <c r="N262" s="254"/>
      <c r="O262" s="85"/>
      <c r="P262" s="85"/>
      <c r="Q262" s="85"/>
      <c r="R262" s="85"/>
      <c r="S262" s="85"/>
      <c r="T262" s="86"/>
      <c r="U262" s="39"/>
      <c r="V262" s="39"/>
      <c r="W262" s="39"/>
      <c r="X262" s="39"/>
      <c r="Y262" s="39"/>
      <c r="Z262" s="39"/>
      <c r="AA262" s="39"/>
      <c r="AB262" s="39"/>
      <c r="AC262" s="39"/>
      <c r="AD262" s="39"/>
      <c r="AE262" s="39"/>
      <c r="AT262" s="18" t="s">
        <v>135</v>
      </c>
      <c r="AU262" s="18" t="s">
        <v>82</v>
      </c>
    </row>
    <row r="263" s="12" customFormat="1" ht="22.8" customHeight="1">
      <c r="A263" s="12"/>
      <c r="B263" s="189"/>
      <c r="C263" s="190"/>
      <c r="D263" s="191" t="s">
        <v>71</v>
      </c>
      <c r="E263" s="203" t="s">
        <v>479</v>
      </c>
      <c r="F263" s="203" t="s">
        <v>480</v>
      </c>
      <c r="G263" s="190"/>
      <c r="H263" s="190"/>
      <c r="I263" s="193"/>
      <c r="J263" s="204">
        <f>BK263</f>
        <v>0</v>
      </c>
      <c r="K263" s="190"/>
      <c r="L263" s="195"/>
      <c r="M263" s="196"/>
      <c r="N263" s="197"/>
      <c r="O263" s="197"/>
      <c r="P263" s="198">
        <f>SUM(P264:P288)</f>
        <v>0</v>
      </c>
      <c r="Q263" s="197"/>
      <c r="R263" s="198">
        <f>SUM(R264:R288)</f>
        <v>0.12357</v>
      </c>
      <c r="S263" s="197"/>
      <c r="T263" s="199">
        <f>SUM(T264:T288)</f>
        <v>0</v>
      </c>
      <c r="U263" s="12"/>
      <c r="V263" s="12"/>
      <c r="W263" s="12"/>
      <c r="X263" s="12"/>
      <c r="Y263" s="12"/>
      <c r="Z263" s="12"/>
      <c r="AA263" s="12"/>
      <c r="AB263" s="12"/>
      <c r="AC263" s="12"/>
      <c r="AD263" s="12"/>
      <c r="AE263" s="12"/>
      <c r="AR263" s="200" t="s">
        <v>82</v>
      </c>
      <c r="AT263" s="201" t="s">
        <v>71</v>
      </c>
      <c r="AU263" s="201" t="s">
        <v>80</v>
      </c>
      <c r="AY263" s="200" t="s">
        <v>118</v>
      </c>
      <c r="BK263" s="202">
        <f>SUM(BK264:BK288)</f>
        <v>0</v>
      </c>
    </row>
    <row r="264" s="2" customFormat="1" ht="24.15" customHeight="1">
      <c r="A264" s="39"/>
      <c r="B264" s="40"/>
      <c r="C264" s="205" t="s">
        <v>481</v>
      </c>
      <c r="D264" s="205" t="s">
        <v>121</v>
      </c>
      <c r="E264" s="206" t="s">
        <v>482</v>
      </c>
      <c r="F264" s="207" t="s">
        <v>483</v>
      </c>
      <c r="G264" s="208" t="s">
        <v>484</v>
      </c>
      <c r="H264" s="209">
        <v>3</v>
      </c>
      <c r="I264" s="210"/>
      <c r="J264" s="211">
        <f>ROUND(I264*H264,2)</f>
        <v>0</v>
      </c>
      <c r="K264" s="207" t="s">
        <v>125</v>
      </c>
      <c r="L264" s="45"/>
      <c r="M264" s="212" t="s">
        <v>19</v>
      </c>
      <c r="N264" s="213" t="s">
        <v>43</v>
      </c>
      <c r="O264" s="85"/>
      <c r="P264" s="214">
        <f>O264*H264</f>
        <v>0</v>
      </c>
      <c r="Q264" s="214">
        <v>0.02223</v>
      </c>
      <c r="R264" s="214">
        <f>Q264*H264</f>
        <v>0.066689999999999999</v>
      </c>
      <c r="S264" s="214">
        <v>0</v>
      </c>
      <c r="T264" s="215">
        <f>S264*H264</f>
        <v>0</v>
      </c>
      <c r="U264" s="39"/>
      <c r="V264" s="39"/>
      <c r="W264" s="39"/>
      <c r="X264" s="39"/>
      <c r="Y264" s="39"/>
      <c r="Z264" s="39"/>
      <c r="AA264" s="39"/>
      <c r="AB264" s="39"/>
      <c r="AC264" s="39"/>
      <c r="AD264" s="39"/>
      <c r="AE264" s="39"/>
      <c r="AR264" s="216" t="s">
        <v>197</v>
      </c>
      <c r="AT264" s="216" t="s">
        <v>121</v>
      </c>
      <c r="AU264" s="216" t="s">
        <v>82</v>
      </c>
      <c r="AY264" s="18" t="s">
        <v>118</v>
      </c>
      <c r="BE264" s="217">
        <f>IF(N264="základní",J264,0)</f>
        <v>0</v>
      </c>
      <c r="BF264" s="217">
        <f>IF(N264="snížená",J264,0)</f>
        <v>0</v>
      </c>
      <c r="BG264" s="217">
        <f>IF(N264="zákl. přenesená",J264,0)</f>
        <v>0</v>
      </c>
      <c r="BH264" s="217">
        <f>IF(N264="sníž. přenesená",J264,0)</f>
        <v>0</v>
      </c>
      <c r="BI264" s="217">
        <f>IF(N264="nulová",J264,0)</f>
        <v>0</v>
      </c>
      <c r="BJ264" s="18" t="s">
        <v>80</v>
      </c>
      <c r="BK264" s="217">
        <f>ROUND(I264*H264,2)</f>
        <v>0</v>
      </c>
      <c r="BL264" s="18" t="s">
        <v>197</v>
      </c>
      <c r="BM264" s="216" t="s">
        <v>485</v>
      </c>
    </row>
    <row r="265" s="2" customFormat="1">
      <c r="A265" s="39"/>
      <c r="B265" s="40"/>
      <c r="C265" s="41"/>
      <c r="D265" s="220" t="s">
        <v>135</v>
      </c>
      <c r="E265" s="41"/>
      <c r="F265" s="251" t="s">
        <v>486</v>
      </c>
      <c r="G265" s="41"/>
      <c r="H265" s="41"/>
      <c r="I265" s="252"/>
      <c r="J265" s="41"/>
      <c r="K265" s="41"/>
      <c r="L265" s="45"/>
      <c r="M265" s="253"/>
      <c r="N265" s="254"/>
      <c r="O265" s="85"/>
      <c r="P265" s="85"/>
      <c r="Q265" s="85"/>
      <c r="R265" s="85"/>
      <c r="S265" s="85"/>
      <c r="T265" s="86"/>
      <c r="U265" s="39"/>
      <c r="V265" s="39"/>
      <c r="W265" s="39"/>
      <c r="X265" s="39"/>
      <c r="Y265" s="39"/>
      <c r="Z265" s="39"/>
      <c r="AA265" s="39"/>
      <c r="AB265" s="39"/>
      <c r="AC265" s="39"/>
      <c r="AD265" s="39"/>
      <c r="AE265" s="39"/>
      <c r="AT265" s="18" t="s">
        <v>135</v>
      </c>
      <c r="AU265" s="18" t="s">
        <v>82</v>
      </c>
    </row>
    <row r="266" s="13" customFormat="1">
      <c r="A266" s="13"/>
      <c r="B266" s="218"/>
      <c r="C266" s="219"/>
      <c r="D266" s="220" t="s">
        <v>128</v>
      </c>
      <c r="E266" s="221" t="s">
        <v>19</v>
      </c>
      <c r="F266" s="222" t="s">
        <v>487</v>
      </c>
      <c r="G266" s="219"/>
      <c r="H266" s="221" t="s">
        <v>19</v>
      </c>
      <c r="I266" s="223"/>
      <c r="J266" s="219"/>
      <c r="K266" s="219"/>
      <c r="L266" s="224"/>
      <c r="M266" s="225"/>
      <c r="N266" s="226"/>
      <c r="O266" s="226"/>
      <c r="P266" s="226"/>
      <c r="Q266" s="226"/>
      <c r="R266" s="226"/>
      <c r="S266" s="226"/>
      <c r="T266" s="227"/>
      <c r="U266" s="13"/>
      <c r="V266" s="13"/>
      <c r="W266" s="13"/>
      <c r="X266" s="13"/>
      <c r="Y266" s="13"/>
      <c r="Z266" s="13"/>
      <c r="AA266" s="13"/>
      <c r="AB266" s="13"/>
      <c r="AC266" s="13"/>
      <c r="AD266" s="13"/>
      <c r="AE266" s="13"/>
      <c r="AT266" s="228" t="s">
        <v>128</v>
      </c>
      <c r="AU266" s="228" t="s">
        <v>82</v>
      </c>
      <c r="AV266" s="13" t="s">
        <v>80</v>
      </c>
      <c r="AW266" s="13" t="s">
        <v>33</v>
      </c>
      <c r="AX266" s="13" t="s">
        <v>72</v>
      </c>
      <c r="AY266" s="228" t="s">
        <v>118</v>
      </c>
    </row>
    <row r="267" s="14" customFormat="1">
      <c r="A267" s="14"/>
      <c r="B267" s="229"/>
      <c r="C267" s="230"/>
      <c r="D267" s="220" t="s">
        <v>128</v>
      </c>
      <c r="E267" s="231" t="s">
        <v>19</v>
      </c>
      <c r="F267" s="232" t="s">
        <v>141</v>
      </c>
      <c r="G267" s="230"/>
      <c r="H267" s="233">
        <v>3</v>
      </c>
      <c r="I267" s="234"/>
      <c r="J267" s="230"/>
      <c r="K267" s="230"/>
      <c r="L267" s="235"/>
      <c r="M267" s="236"/>
      <c r="N267" s="237"/>
      <c r="O267" s="237"/>
      <c r="P267" s="237"/>
      <c r="Q267" s="237"/>
      <c r="R267" s="237"/>
      <c r="S267" s="237"/>
      <c r="T267" s="238"/>
      <c r="U267" s="14"/>
      <c r="V267" s="14"/>
      <c r="W267" s="14"/>
      <c r="X267" s="14"/>
      <c r="Y267" s="14"/>
      <c r="Z267" s="14"/>
      <c r="AA267" s="14"/>
      <c r="AB267" s="14"/>
      <c r="AC267" s="14"/>
      <c r="AD267" s="14"/>
      <c r="AE267" s="14"/>
      <c r="AT267" s="239" t="s">
        <v>128</v>
      </c>
      <c r="AU267" s="239" t="s">
        <v>82</v>
      </c>
      <c r="AV267" s="14" t="s">
        <v>82</v>
      </c>
      <c r="AW267" s="14" t="s">
        <v>33</v>
      </c>
      <c r="AX267" s="14" t="s">
        <v>72</v>
      </c>
      <c r="AY267" s="239" t="s">
        <v>118</v>
      </c>
    </row>
    <row r="268" s="15" customFormat="1">
      <c r="A268" s="15"/>
      <c r="B268" s="240"/>
      <c r="C268" s="241"/>
      <c r="D268" s="220" t="s">
        <v>128</v>
      </c>
      <c r="E268" s="242" t="s">
        <v>19</v>
      </c>
      <c r="F268" s="243" t="s">
        <v>131</v>
      </c>
      <c r="G268" s="241"/>
      <c r="H268" s="244">
        <v>3</v>
      </c>
      <c r="I268" s="245"/>
      <c r="J268" s="241"/>
      <c r="K268" s="241"/>
      <c r="L268" s="246"/>
      <c r="M268" s="247"/>
      <c r="N268" s="248"/>
      <c r="O268" s="248"/>
      <c r="P268" s="248"/>
      <c r="Q268" s="248"/>
      <c r="R268" s="248"/>
      <c r="S268" s="248"/>
      <c r="T268" s="249"/>
      <c r="U268" s="15"/>
      <c r="V268" s="15"/>
      <c r="W268" s="15"/>
      <c r="X268" s="15"/>
      <c r="Y268" s="15"/>
      <c r="Z268" s="15"/>
      <c r="AA268" s="15"/>
      <c r="AB268" s="15"/>
      <c r="AC268" s="15"/>
      <c r="AD268" s="15"/>
      <c r="AE268" s="15"/>
      <c r="AT268" s="250" t="s">
        <v>128</v>
      </c>
      <c r="AU268" s="250" t="s">
        <v>82</v>
      </c>
      <c r="AV268" s="15" t="s">
        <v>126</v>
      </c>
      <c r="AW268" s="15" t="s">
        <v>33</v>
      </c>
      <c r="AX268" s="15" t="s">
        <v>80</v>
      </c>
      <c r="AY268" s="250" t="s">
        <v>118</v>
      </c>
    </row>
    <row r="269" s="2" customFormat="1" ht="14.4" customHeight="1">
      <c r="A269" s="39"/>
      <c r="B269" s="40"/>
      <c r="C269" s="205" t="s">
        <v>488</v>
      </c>
      <c r="D269" s="205" t="s">
        <v>121</v>
      </c>
      <c r="E269" s="206" t="s">
        <v>489</v>
      </c>
      <c r="F269" s="207" t="s">
        <v>490</v>
      </c>
      <c r="G269" s="208" t="s">
        <v>484</v>
      </c>
      <c r="H269" s="209">
        <v>4</v>
      </c>
      <c r="I269" s="210"/>
      <c r="J269" s="211">
        <f>ROUND(I269*H269,2)</f>
        <v>0</v>
      </c>
      <c r="K269" s="207" t="s">
        <v>125</v>
      </c>
      <c r="L269" s="45"/>
      <c r="M269" s="212" t="s">
        <v>19</v>
      </c>
      <c r="N269" s="213" t="s">
        <v>43</v>
      </c>
      <c r="O269" s="85"/>
      <c r="P269" s="214">
        <f>O269*H269</f>
        <v>0</v>
      </c>
      <c r="Q269" s="214">
        <v>0.010659999999999999</v>
      </c>
      <c r="R269" s="214">
        <f>Q269*H269</f>
        <v>0.042639999999999997</v>
      </c>
      <c r="S269" s="214">
        <v>0</v>
      </c>
      <c r="T269" s="215">
        <f>S269*H269</f>
        <v>0</v>
      </c>
      <c r="U269" s="39"/>
      <c r="V269" s="39"/>
      <c r="W269" s="39"/>
      <c r="X269" s="39"/>
      <c r="Y269" s="39"/>
      <c r="Z269" s="39"/>
      <c r="AA269" s="39"/>
      <c r="AB269" s="39"/>
      <c r="AC269" s="39"/>
      <c r="AD269" s="39"/>
      <c r="AE269" s="39"/>
      <c r="AR269" s="216" t="s">
        <v>197</v>
      </c>
      <c r="AT269" s="216" t="s">
        <v>121</v>
      </c>
      <c r="AU269" s="216" t="s">
        <v>82</v>
      </c>
      <c r="AY269" s="18" t="s">
        <v>118</v>
      </c>
      <c r="BE269" s="217">
        <f>IF(N269="základní",J269,0)</f>
        <v>0</v>
      </c>
      <c r="BF269" s="217">
        <f>IF(N269="snížená",J269,0)</f>
        <v>0</v>
      </c>
      <c r="BG269" s="217">
        <f>IF(N269="zákl. přenesená",J269,0)</f>
        <v>0</v>
      </c>
      <c r="BH269" s="217">
        <f>IF(N269="sníž. přenesená",J269,0)</f>
        <v>0</v>
      </c>
      <c r="BI269" s="217">
        <f>IF(N269="nulová",J269,0)</f>
        <v>0</v>
      </c>
      <c r="BJ269" s="18" t="s">
        <v>80</v>
      </c>
      <c r="BK269" s="217">
        <f>ROUND(I269*H269,2)</f>
        <v>0</v>
      </c>
      <c r="BL269" s="18" t="s">
        <v>197</v>
      </c>
      <c r="BM269" s="216" t="s">
        <v>491</v>
      </c>
    </row>
    <row r="270" s="2" customFormat="1">
      <c r="A270" s="39"/>
      <c r="B270" s="40"/>
      <c r="C270" s="41"/>
      <c r="D270" s="220" t="s">
        <v>135</v>
      </c>
      <c r="E270" s="41"/>
      <c r="F270" s="251" t="s">
        <v>492</v>
      </c>
      <c r="G270" s="41"/>
      <c r="H270" s="41"/>
      <c r="I270" s="252"/>
      <c r="J270" s="41"/>
      <c r="K270" s="41"/>
      <c r="L270" s="45"/>
      <c r="M270" s="253"/>
      <c r="N270" s="254"/>
      <c r="O270" s="85"/>
      <c r="P270" s="85"/>
      <c r="Q270" s="85"/>
      <c r="R270" s="85"/>
      <c r="S270" s="85"/>
      <c r="T270" s="86"/>
      <c r="U270" s="39"/>
      <c r="V270" s="39"/>
      <c r="W270" s="39"/>
      <c r="X270" s="39"/>
      <c r="Y270" s="39"/>
      <c r="Z270" s="39"/>
      <c r="AA270" s="39"/>
      <c r="AB270" s="39"/>
      <c r="AC270" s="39"/>
      <c r="AD270" s="39"/>
      <c r="AE270" s="39"/>
      <c r="AT270" s="18" t="s">
        <v>135</v>
      </c>
      <c r="AU270" s="18" t="s">
        <v>82</v>
      </c>
    </row>
    <row r="271" s="13" customFormat="1">
      <c r="A271" s="13"/>
      <c r="B271" s="218"/>
      <c r="C271" s="219"/>
      <c r="D271" s="220" t="s">
        <v>128</v>
      </c>
      <c r="E271" s="221" t="s">
        <v>19</v>
      </c>
      <c r="F271" s="222" t="s">
        <v>129</v>
      </c>
      <c r="G271" s="219"/>
      <c r="H271" s="221" t="s">
        <v>19</v>
      </c>
      <c r="I271" s="223"/>
      <c r="J271" s="219"/>
      <c r="K271" s="219"/>
      <c r="L271" s="224"/>
      <c r="M271" s="225"/>
      <c r="N271" s="226"/>
      <c r="O271" s="226"/>
      <c r="P271" s="226"/>
      <c r="Q271" s="226"/>
      <c r="R271" s="226"/>
      <c r="S271" s="226"/>
      <c r="T271" s="227"/>
      <c r="U271" s="13"/>
      <c r="V271" s="13"/>
      <c r="W271" s="13"/>
      <c r="X271" s="13"/>
      <c r="Y271" s="13"/>
      <c r="Z271" s="13"/>
      <c r="AA271" s="13"/>
      <c r="AB271" s="13"/>
      <c r="AC271" s="13"/>
      <c r="AD271" s="13"/>
      <c r="AE271" s="13"/>
      <c r="AT271" s="228" t="s">
        <v>128</v>
      </c>
      <c r="AU271" s="228" t="s">
        <v>82</v>
      </c>
      <c r="AV271" s="13" t="s">
        <v>80</v>
      </c>
      <c r="AW271" s="13" t="s">
        <v>33</v>
      </c>
      <c r="AX271" s="13" t="s">
        <v>72</v>
      </c>
      <c r="AY271" s="228" t="s">
        <v>118</v>
      </c>
    </row>
    <row r="272" s="14" customFormat="1">
      <c r="A272" s="14"/>
      <c r="B272" s="229"/>
      <c r="C272" s="230"/>
      <c r="D272" s="220" t="s">
        <v>128</v>
      </c>
      <c r="E272" s="231" t="s">
        <v>19</v>
      </c>
      <c r="F272" s="232" t="s">
        <v>126</v>
      </c>
      <c r="G272" s="230"/>
      <c r="H272" s="233">
        <v>4</v>
      </c>
      <c r="I272" s="234"/>
      <c r="J272" s="230"/>
      <c r="K272" s="230"/>
      <c r="L272" s="235"/>
      <c r="M272" s="236"/>
      <c r="N272" s="237"/>
      <c r="O272" s="237"/>
      <c r="P272" s="237"/>
      <c r="Q272" s="237"/>
      <c r="R272" s="237"/>
      <c r="S272" s="237"/>
      <c r="T272" s="238"/>
      <c r="U272" s="14"/>
      <c r="V272" s="14"/>
      <c r="W272" s="14"/>
      <c r="X272" s="14"/>
      <c r="Y272" s="14"/>
      <c r="Z272" s="14"/>
      <c r="AA272" s="14"/>
      <c r="AB272" s="14"/>
      <c r="AC272" s="14"/>
      <c r="AD272" s="14"/>
      <c r="AE272" s="14"/>
      <c r="AT272" s="239" t="s">
        <v>128</v>
      </c>
      <c r="AU272" s="239" t="s">
        <v>82</v>
      </c>
      <c r="AV272" s="14" t="s">
        <v>82</v>
      </c>
      <c r="AW272" s="14" t="s">
        <v>33</v>
      </c>
      <c r="AX272" s="14" t="s">
        <v>72</v>
      </c>
      <c r="AY272" s="239" t="s">
        <v>118</v>
      </c>
    </row>
    <row r="273" s="15" customFormat="1">
      <c r="A273" s="15"/>
      <c r="B273" s="240"/>
      <c r="C273" s="241"/>
      <c r="D273" s="220" t="s">
        <v>128</v>
      </c>
      <c r="E273" s="242" t="s">
        <v>19</v>
      </c>
      <c r="F273" s="243" t="s">
        <v>131</v>
      </c>
      <c r="G273" s="241"/>
      <c r="H273" s="244">
        <v>4</v>
      </c>
      <c r="I273" s="245"/>
      <c r="J273" s="241"/>
      <c r="K273" s="241"/>
      <c r="L273" s="246"/>
      <c r="M273" s="247"/>
      <c r="N273" s="248"/>
      <c r="O273" s="248"/>
      <c r="P273" s="248"/>
      <c r="Q273" s="248"/>
      <c r="R273" s="248"/>
      <c r="S273" s="248"/>
      <c r="T273" s="249"/>
      <c r="U273" s="15"/>
      <c r="V273" s="15"/>
      <c r="W273" s="15"/>
      <c r="X273" s="15"/>
      <c r="Y273" s="15"/>
      <c r="Z273" s="15"/>
      <c r="AA273" s="15"/>
      <c r="AB273" s="15"/>
      <c r="AC273" s="15"/>
      <c r="AD273" s="15"/>
      <c r="AE273" s="15"/>
      <c r="AT273" s="250" t="s">
        <v>128</v>
      </c>
      <c r="AU273" s="250" t="s">
        <v>82</v>
      </c>
      <c r="AV273" s="15" t="s">
        <v>126</v>
      </c>
      <c r="AW273" s="15" t="s">
        <v>33</v>
      </c>
      <c r="AX273" s="15" t="s">
        <v>80</v>
      </c>
      <c r="AY273" s="250" t="s">
        <v>118</v>
      </c>
    </row>
    <row r="274" s="2" customFormat="1" ht="14.4" customHeight="1">
      <c r="A274" s="39"/>
      <c r="B274" s="40"/>
      <c r="C274" s="205" t="s">
        <v>493</v>
      </c>
      <c r="D274" s="205" t="s">
        <v>121</v>
      </c>
      <c r="E274" s="206" t="s">
        <v>494</v>
      </c>
      <c r="F274" s="207" t="s">
        <v>495</v>
      </c>
      <c r="G274" s="208" t="s">
        <v>484</v>
      </c>
      <c r="H274" s="209">
        <v>3</v>
      </c>
      <c r="I274" s="210"/>
      <c r="J274" s="211">
        <f>ROUND(I274*H274,2)</f>
        <v>0</v>
      </c>
      <c r="K274" s="207" t="s">
        <v>125</v>
      </c>
      <c r="L274" s="45"/>
      <c r="M274" s="212" t="s">
        <v>19</v>
      </c>
      <c r="N274" s="213" t="s">
        <v>43</v>
      </c>
      <c r="O274" s="85"/>
      <c r="P274" s="214">
        <f>O274*H274</f>
        <v>0</v>
      </c>
      <c r="Q274" s="214">
        <v>0.0018400000000000001</v>
      </c>
      <c r="R274" s="214">
        <f>Q274*H274</f>
        <v>0.0055200000000000006</v>
      </c>
      <c r="S274" s="214">
        <v>0</v>
      </c>
      <c r="T274" s="215">
        <f>S274*H274</f>
        <v>0</v>
      </c>
      <c r="U274" s="39"/>
      <c r="V274" s="39"/>
      <c r="W274" s="39"/>
      <c r="X274" s="39"/>
      <c r="Y274" s="39"/>
      <c r="Z274" s="39"/>
      <c r="AA274" s="39"/>
      <c r="AB274" s="39"/>
      <c r="AC274" s="39"/>
      <c r="AD274" s="39"/>
      <c r="AE274" s="39"/>
      <c r="AR274" s="216" t="s">
        <v>197</v>
      </c>
      <c r="AT274" s="216" t="s">
        <v>121</v>
      </c>
      <c r="AU274" s="216" t="s">
        <v>82</v>
      </c>
      <c r="AY274" s="18" t="s">
        <v>118</v>
      </c>
      <c r="BE274" s="217">
        <f>IF(N274="základní",J274,0)</f>
        <v>0</v>
      </c>
      <c r="BF274" s="217">
        <f>IF(N274="snížená",J274,0)</f>
        <v>0</v>
      </c>
      <c r="BG274" s="217">
        <f>IF(N274="zákl. přenesená",J274,0)</f>
        <v>0</v>
      </c>
      <c r="BH274" s="217">
        <f>IF(N274="sníž. přenesená",J274,0)</f>
        <v>0</v>
      </c>
      <c r="BI274" s="217">
        <f>IF(N274="nulová",J274,0)</f>
        <v>0</v>
      </c>
      <c r="BJ274" s="18" t="s">
        <v>80</v>
      </c>
      <c r="BK274" s="217">
        <f>ROUND(I274*H274,2)</f>
        <v>0</v>
      </c>
      <c r="BL274" s="18" t="s">
        <v>197</v>
      </c>
      <c r="BM274" s="216" t="s">
        <v>496</v>
      </c>
    </row>
    <row r="275" s="2" customFormat="1">
      <c r="A275" s="39"/>
      <c r="B275" s="40"/>
      <c r="C275" s="41"/>
      <c r="D275" s="220" t="s">
        <v>135</v>
      </c>
      <c r="E275" s="41"/>
      <c r="F275" s="251" t="s">
        <v>497</v>
      </c>
      <c r="G275" s="41"/>
      <c r="H275" s="41"/>
      <c r="I275" s="252"/>
      <c r="J275" s="41"/>
      <c r="K275" s="41"/>
      <c r="L275" s="45"/>
      <c r="M275" s="253"/>
      <c r="N275" s="254"/>
      <c r="O275" s="85"/>
      <c r="P275" s="85"/>
      <c r="Q275" s="85"/>
      <c r="R275" s="85"/>
      <c r="S275" s="85"/>
      <c r="T275" s="86"/>
      <c r="U275" s="39"/>
      <c r="V275" s="39"/>
      <c r="W275" s="39"/>
      <c r="X275" s="39"/>
      <c r="Y275" s="39"/>
      <c r="Z275" s="39"/>
      <c r="AA275" s="39"/>
      <c r="AB275" s="39"/>
      <c r="AC275" s="39"/>
      <c r="AD275" s="39"/>
      <c r="AE275" s="39"/>
      <c r="AT275" s="18" t="s">
        <v>135</v>
      </c>
      <c r="AU275" s="18" t="s">
        <v>82</v>
      </c>
    </row>
    <row r="276" s="13" customFormat="1">
      <c r="A276" s="13"/>
      <c r="B276" s="218"/>
      <c r="C276" s="219"/>
      <c r="D276" s="220" t="s">
        <v>128</v>
      </c>
      <c r="E276" s="221" t="s">
        <v>19</v>
      </c>
      <c r="F276" s="222" t="s">
        <v>487</v>
      </c>
      <c r="G276" s="219"/>
      <c r="H276" s="221" t="s">
        <v>19</v>
      </c>
      <c r="I276" s="223"/>
      <c r="J276" s="219"/>
      <c r="K276" s="219"/>
      <c r="L276" s="224"/>
      <c r="M276" s="225"/>
      <c r="N276" s="226"/>
      <c r="O276" s="226"/>
      <c r="P276" s="226"/>
      <c r="Q276" s="226"/>
      <c r="R276" s="226"/>
      <c r="S276" s="226"/>
      <c r="T276" s="227"/>
      <c r="U276" s="13"/>
      <c r="V276" s="13"/>
      <c r="W276" s="13"/>
      <c r="X276" s="13"/>
      <c r="Y276" s="13"/>
      <c r="Z276" s="13"/>
      <c r="AA276" s="13"/>
      <c r="AB276" s="13"/>
      <c r="AC276" s="13"/>
      <c r="AD276" s="13"/>
      <c r="AE276" s="13"/>
      <c r="AT276" s="228" t="s">
        <v>128</v>
      </c>
      <c r="AU276" s="228" t="s">
        <v>82</v>
      </c>
      <c r="AV276" s="13" t="s">
        <v>80</v>
      </c>
      <c r="AW276" s="13" t="s">
        <v>33</v>
      </c>
      <c r="AX276" s="13" t="s">
        <v>72</v>
      </c>
      <c r="AY276" s="228" t="s">
        <v>118</v>
      </c>
    </row>
    <row r="277" s="14" customFormat="1">
      <c r="A277" s="14"/>
      <c r="B277" s="229"/>
      <c r="C277" s="230"/>
      <c r="D277" s="220" t="s">
        <v>128</v>
      </c>
      <c r="E277" s="231" t="s">
        <v>19</v>
      </c>
      <c r="F277" s="232" t="s">
        <v>141</v>
      </c>
      <c r="G277" s="230"/>
      <c r="H277" s="233">
        <v>3</v>
      </c>
      <c r="I277" s="234"/>
      <c r="J277" s="230"/>
      <c r="K277" s="230"/>
      <c r="L277" s="235"/>
      <c r="M277" s="236"/>
      <c r="N277" s="237"/>
      <c r="O277" s="237"/>
      <c r="P277" s="237"/>
      <c r="Q277" s="237"/>
      <c r="R277" s="237"/>
      <c r="S277" s="237"/>
      <c r="T277" s="238"/>
      <c r="U277" s="14"/>
      <c r="V277" s="14"/>
      <c r="W277" s="14"/>
      <c r="X277" s="14"/>
      <c r="Y277" s="14"/>
      <c r="Z277" s="14"/>
      <c r="AA277" s="14"/>
      <c r="AB277" s="14"/>
      <c r="AC277" s="14"/>
      <c r="AD277" s="14"/>
      <c r="AE277" s="14"/>
      <c r="AT277" s="239" t="s">
        <v>128</v>
      </c>
      <c r="AU277" s="239" t="s">
        <v>82</v>
      </c>
      <c r="AV277" s="14" t="s">
        <v>82</v>
      </c>
      <c r="AW277" s="14" t="s">
        <v>33</v>
      </c>
      <c r="AX277" s="14" t="s">
        <v>72</v>
      </c>
      <c r="AY277" s="239" t="s">
        <v>118</v>
      </c>
    </row>
    <row r="278" s="15" customFormat="1">
      <c r="A278" s="15"/>
      <c r="B278" s="240"/>
      <c r="C278" s="241"/>
      <c r="D278" s="220" t="s">
        <v>128</v>
      </c>
      <c r="E278" s="242" t="s">
        <v>19</v>
      </c>
      <c r="F278" s="243" t="s">
        <v>131</v>
      </c>
      <c r="G278" s="241"/>
      <c r="H278" s="244">
        <v>3</v>
      </c>
      <c r="I278" s="245"/>
      <c r="J278" s="241"/>
      <c r="K278" s="241"/>
      <c r="L278" s="246"/>
      <c r="M278" s="247"/>
      <c r="N278" s="248"/>
      <c r="O278" s="248"/>
      <c r="P278" s="248"/>
      <c r="Q278" s="248"/>
      <c r="R278" s="248"/>
      <c r="S278" s="248"/>
      <c r="T278" s="249"/>
      <c r="U278" s="15"/>
      <c r="V278" s="15"/>
      <c r="W278" s="15"/>
      <c r="X278" s="15"/>
      <c r="Y278" s="15"/>
      <c r="Z278" s="15"/>
      <c r="AA278" s="15"/>
      <c r="AB278" s="15"/>
      <c r="AC278" s="15"/>
      <c r="AD278" s="15"/>
      <c r="AE278" s="15"/>
      <c r="AT278" s="250" t="s">
        <v>128</v>
      </c>
      <c r="AU278" s="250" t="s">
        <v>82</v>
      </c>
      <c r="AV278" s="15" t="s">
        <v>126</v>
      </c>
      <c r="AW278" s="15" t="s">
        <v>33</v>
      </c>
      <c r="AX278" s="15" t="s">
        <v>80</v>
      </c>
      <c r="AY278" s="250" t="s">
        <v>118</v>
      </c>
    </row>
    <row r="279" s="2" customFormat="1" ht="14.4" customHeight="1">
      <c r="A279" s="39"/>
      <c r="B279" s="40"/>
      <c r="C279" s="205" t="s">
        <v>498</v>
      </c>
      <c r="D279" s="205" t="s">
        <v>121</v>
      </c>
      <c r="E279" s="206" t="s">
        <v>499</v>
      </c>
      <c r="F279" s="207" t="s">
        <v>500</v>
      </c>
      <c r="G279" s="208" t="s">
        <v>217</v>
      </c>
      <c r="H279" s="209">
        <v>4</v>
      </c>
      <c r="I279" s="210"/>
      <c r="J279" s="211">
        <f>ROUND(I279*H279,2)</f>
        <v>0</v>
      </c>
      <c r="K279" s="207" t="s">
        <v>125</v>
      </c>
      <c r="L279" s="45"/>
      <c r="M279" s="212" t="s">
        <v>19</v>
      </c>
      <c r="N279" s="213" t="s">
        <v>43</v>
      </c>
      <c r="O279" s="85"/>
      <c r="P279" s="214">
        <f>O279*H279</f>
        <v>0</v>
      </c>
      <c r="Q279" s="214">
        <v>0.00018000000000000001</v>
      </c>
      <c r="R279" s="214">
        <f>Q279*H279</f>
        <v>0.00072000000000000005</v>
      </c>
      <c r="S279" s="214">
        <v>0</v>
      </c>
      <c r="T279" s="215">
        <f>S279*H279</f>
        <v>0</v>
      </c>
      <c r="U279" s="39"/>
      <c r="V279" s="39"/>
      <c r="W279" s="39"/>
      <c r="X279" s="39"/>
      <c r="Y279" s="39"/>
      <c r="Z279" s="39"/>
      <c r="AA279" s="39"/>
      <c r="AB279" s="39"/>
      <c r="AC279" s="39"/>
      <c r="AD279" s="39"/>
      <c r="AE279" s="39"/>
      <c r="AR279" s="216" t="s">
        <v>197</v>
      </c>
      <c r="AT279" s="216" t="s">
        <v>121</v>
      </c>
      <c r="AU279" s="216" t="s">
        <v>82</v>
      </c>
      <c r="AY279" s="18" t="s">
        <v>118</v>
      </c>
      <c r="BE279" s="217">
        <f>IF(N279="základní",J279,0)</f>
        <v>0</v>
      </c>
      <c r="BF279" s="217">
        <f>IF(N279="snížená",J279,0)</f>
        <v>0</v>
      </c>
      <c r="BG279" s="217">
        <f>IF(N279="zákl. přenesená",J279,0)</f>
        <v>0</v>
      </c>
      <c r="BH279" s="217">
        <f>IF(N279="sníž. přenesená",J279,0)</f>
        <v>0</v>
      </c>
      <c r="BI279" s="217">
        <f>IF(N279="nulová",J279,0)</f>
        <v>0</v>
      </c>
      <c r="BJ279" s="18" t="s">
        <v>80</v>
      </c>
      <c r="BK279" s="217">
        <f>ROUND(I279*H279,2)</f>
        <v>0</v>
      </c>
      <c r="BL279" s="18" t="s">
        <v>197</v>
      </c>
      <c r="BM279" s="216" t="s">
        <v>501</v>
      </c>
    </row>
    <row r="280" s="2" customFormat="1">
      <c r="A280" s="39"/>
      <c r="B280" s="40"/>
      <c r="C280" s="41"/>
      <c r="D280" s="220" t="s">
        <v>135</v>
      </c>
      <c r="E280" s="41"/>
      <c r="F280" s="251" t="s">
        <v>502</v>
      </c>
      <c r="G280" s="41"/>
      <c r="H280" s="41"/>
      <c r="I280" s="252"/>
      <c r="J280" s="41"/>
      <c r="K280" s="41"/>
      <c r="L280" s="45"/>
      <c r="M280" s="253"/>
      <c r="N280" s="254"/>
      <c r="O280" s="85"/>
      <c r="P280" s="85"/>
      <c r="Q280" s="85"/>
      <c r="R280" s="85"/>
      <c r="S280" s="85"/>
      <c r="T280" s="86"/>
      <c r="U280" s="39"/>
      <c r="V280" s="39"/>
      <c r="W280" s="39"/>
      <c r="X280" s="39"/>
      <c r="Y280" s="39"/>
      <c r="Z280" s="39"/>
      <c r="AA280" s="39"/>
      <c r="AB280" s="39"/>
      <c r="AC280" s="39"/>
      <c r="AD280" s="39"/>
      <c r="AE280" s="39"/>
      <c r="AT280" s="18" t="s">
        <v>135</v>
      </c>
      <c r="AU280" s="18" t="s">
        <v>82</v>
      </c>
    </row>
    <row r="281" s="13" customFormat="1">
      <c r="A281" s="13"/>
      <c r="B281" s="218"/>
      <c r="C281" s="219"/>
      <c r="D281" s="220" t="s">
        <v>128</v>
      </c>
      <c r="E281" s="221" t="s">
        <v>19</v>
      </c>
      <c r="F281" s="222" t="s">
        <v>129</v>
      </c>
      <c r="G281" s="219"/>
      <c r="H281" s="221" t="s">
        <v>19</v>
      </c>
      <c r="I281" s="223"/>
      <c r="J281" s="219"/>
      <c r="K281" s="219"/>
      <c r="L281" s="224"/>
      <c r="M281" s="225"/>
      <c r="N281" s="226"/>
      <c r="O281" s="226"/>
      <c r="P281" s="226"/>
      <c r="Q281" s="226"/>
      <c r="R281" s="226"/>
      <c r="S281" s="226"/>
      <c r="T281" s="227"/>
      <c r="U281" s="13"/>
      <c r="V281" s="13"/>
      <c r="W281" s="13"/>
      <c r="X281" s="13"/>
      <c r="Y281" s="13"/>
      <c r="Z281" s="13"/>
      <c r="AA281" s="13"/>
      <c r="AB281" s="13"/>
      <c r="AC281" s="13"/>
      <c r="AD281" s="13"/>
      <c r="AE281" s="13"/>
      <c r="AT281" s="228" t="s">
        <v>128</v>
      </c>
      <c r="AU281" s="228" t="s">
        <v>82</v>
      </c>
      <c r="AV281" s="13" t="s">
        <v>80</v>
      </c>
      <c r="AW281" s="13" t="s">
        <v>33</v>
      </c>
      <c r="AX281" s="13" t="s">
        <v>72</v>
      </c>
      <c r="AY281" s="228" t="s">
        <v>118</v>
      </c>
    </row>
    <row r="282" s="14" customFormat="1">
      <c r="A282" s="14"/>
      <c r="B282" s="229"/>
      <c r="C282" s="230"/>
      <c r="D282" s="220" t="s">
        <v>128</v>
      </c>
      <c r="E282" s="231" t="s">
        <v>19</v>
      </c>
      <c r="F282" s="232" t="s">
        <v>126</v>
      </c>
      <c r="G282" s="230"/>
      <c r="H282" s="233">
        <v>4</v>
      </c>
      <c r="I282" s="234"/>
      <c r="J282" s="230"/>
      <c r="K282" s="230"/>
      <c r="L282" s="235"/>
      <c r="M282" s="236"/>
      <c r="N282" s="237"/>
      <c r="O282" s="237"/>
      <c r="P282" s="237"/>
      <c r="Q282" s="237"/>
      <c r="R282" s="237"/>
      <c r="S282" s="237"/>
      <c r="T282" s="238"/>
      <c r="U282" s="14"/>
      <c r="V282" s="14"/>
      <c r="W282" s="14"/>
      <c r="X282" s="14"/>
      <c r="Y282" s="14"/>
      <c r="Z282" s="14"/>
      <c r="AA282" s="14"/>
      <c r="AB282" s="14"/>
      <c r="AC282" s="14"/>
      <c r="AD282" s="14"/>
      <c r="AE282" s="14"/>
      <c r="AT282" s="239" t="s">
        <v>128</v>
      </c>
      <c r="AU282" s="239" t="s">
        <v>82</v>
      </c>
      <c r="AV282" s="14" t="s">
        <v>82</v>
      </c>
      <c r="AW282" s="14" t="s">
        <v>33</v>
      </c>
      <c r="AX282" s="14" t="s">
        <v>72</v>
      </c>
      <c r="AY282" s="239" t="s">
        <v>118</v>
      </c>
    </row>
    <row r="283" s="15" customFormat="1">
      <c r="A283" s="15"/>
      <c r="B283" s="240"/>
      <c r="C283" s="241"/>
      <c r="D283" s="220" t="s">
        <v>128</v>
      </c>
      <c r="E283" s="242" t="s">
        <v>19</v>
      </c>
      <c r="F283" s="243" t="s">
        <v>131</v>
      </c>
      <c r="G283" s="241"/>
      <c r="H283" s="244">
        <v>4</v>
      </c>
      <c r="I283" s="245"/>
      <c r="J283" s="241"/>
      <c r="K283" s="241"/>
      <c r="L283" s="246"/>
      <c r="M283" s="247"/>
      <c r="N283" s="248"/>
      <c r="O283" s="248"/>
      <c r="P283" s="248"/>
      <c r="Q283" s="248"/>
      <c r="R283" s="248"/>
      <c r="S283" s="248"/>
      <c r="T283" s="249"/>
      <c r="U283" s="15"/>
      <c r="V283" s="15"/>
      <c r="W283" s="15"/>
      <c r="X283" s="15"/>
      <c r="Y283" s="15"/>
      <c r="Z283" s="15"/>
      <c r="AA283" s="15"/>
      <c r="AB283" s="15"/>
      <c r="AC283" s="15"/>
      <c r="AD283" s="15"/>
      <c r="AE283" s="15"/>
      <c r="AT283" s="250" t="s">
        <v>128</v>
      </c>
      <c r="AU283" s="250" t="s">
        <v>82</v>
      </c>
      <c r="AV283" s="15" t="s">
        <v>126</v>
      </c>
      <c r="AW283" s="15" t="s">
        <v>33</v>
      </c>
      <c r="AX283" s="15" t="s">
        <v>80</v>
      </c>
      <c r="AY283" s="250" t="s">
        <v>118</v>
      </c>
    </row>
    <row r="284" s="2" customFormat="1" ht="14.4" customHeight="1">
      <c r="A284" s="39"/>
      <c r="B284" s="40"/>
      <c r="C284" s="255" t="s">
        <v>503</v>
      </c>
      <c r="D284" s="255" t="s">
        <v>222</v>
      </c>
      <c r="E284" s="256" t="s">
        <v>504</v>
      </c>
      <c r="F284" s="257" t="s">
        <v>505</v>
      </c>
      <c r="G284" s="258" t="s">
        <v>217</v>
      </c>
      <c r="H284" s="259">
        <v>4</v>
      </c>
      <c r="I284" s="260"/>
      <c r="J284" s="261">
        <f>ROUND(I284*H284,2)</f>
        <v>0</v>
      </c>
      <c r="K284" s="257" t="s">
        <v>19</v>
      </c>
      <c r="L284" s="262"/>
      <c r="M284" s="263" t="s">
        <v>19</v>
      </c>
      <c r="N284" s="264" t="s">
        <v>43</v>
      </c>
      <c r="O284" s="85"/>
      <c r="P284" s="214">
        <f>O284*H284</f>
        <v>0</v>
      </c>
      <c r="Q284" s="214">
        <v>0.002</v>
      </c>
      <c r="R284" s="214">
        <f>Q284*H284</f>
        <v>0.0080000000000000002</v>
      </c>
      <c r="S284" s="214">
        <v>0</v>
      </c>
      <c r="T284" s="215">
        <f>S284*H284</f>
        <v>0</v>
      </c>
      <c r="U284" s="39"/>
      <c r="V284" s="39"/>
      <c r="W284" s="39"/>
      <c r="X284" s="39"/>
      <c r="Y284" s="39"/>
      <c r="Z284" s="39"/>
      <c r="AA284" s="39"/>
      <c r="AB284" s="39"/>
      <c r="AC284" s="39"/>
      <c r="AD284" s="39"/>
      <c r="AE284" s="39"/>
      <c r="AR284" s="216" t="s">
        <v>225</v>
      </c>
      <c r="AT284" s="216" t="s">
        <v>222</v>
      </c>
      <c r="AU284" s="216" t="s">
        <v>82</v>
      </c>
      <c r="AY284" s="18" t="s">
        <v>118</v>
      </c>
      <c r="BE284" s="217">
        <f>IF(N284="základní",J284,0)</f>
        <v>0</v>
      </c>
      <c r="BF284" s="217">
        <f>IF(N284="snížená",J284,0)</f>
        <v>0</v>
      </c>
      <c r="BG284" s="217">
        <f>IF(N284="zákl. přenesená",J284,0)</f>
        <v>0</v>
      </c>
      <c r="BH284" s="217">
        <f>IF(N284="sníž. přenesená",J284,0)</f>
        <v>0</v>
      </c>
      <c r="BI284" s="217">
        <f>IF(N284="nulová",J284,0)</f>
        <v>0</v>
      </c>
      <c r="BJ284" s="18" t="s">
        <v>80</v>
      </c>
      <c r="BK284" s="217">
        <f>ROUND(I284*H284,2)</f>
        <v>0</v>
      </c>
      <c r="BL284" s="18" t="s">
        <v>197</v>
      </c>
      <c r="BM284" s="216" t="s">
        <v>506</v>
      </c>
    </row>
    <row r="285" s="2" customFormat="1" ht="24.15" customHeight="1">
      <c r="A285" s="39"/>
      <c r="B285" s="40"/>
      <c r="C285" s="205" t="s">
        <v>507</v>
      </c>
      <c r="D285" s="205" t="s">
        <v>121</v>
      </c>
      <c r="E285" s="206" t="s">
        <v>508</v>
      </c>
      <c r="F285" s="207" t="s">
        <v>509</v>
      </c>
      <c r="G285" s="208" t="s">
        <v>166</v>
      </c>
      <c r="H285" s="209">
        <v>0.124</v>
      </c>
      <c r="I285" s="210"/>
      <c r="J285" s="211">
        <f>ROUND(I285*H285,2)</f>
        <v>0</v>
      </c>
      <c r="K285" s="207" t="s">
        <v>125</v>
      </c>
      <c r="L285" s="45"/>
      <c r="M285" s="212" t="s">
        <v>19</v>
      </c>
      <c r="N285" s="213" t="s">
        <v>43</v>
      </c>
      <c r="O285" s="85"/>
      <c r="P285" s="214">
        <f>O285*H285</f>
        <v>0</v>
      </c>
      <c r="Q285" s="214">
        <v>0</v>
      </c>
      <c r="R285" s="214">
        <f>Q285*H285</f>
        <v>0</v>
      </c>
      <c r="S285" s="214">
        <v>0</v>
      </c>
      <c r="T285" s="215">
        <f>S285*H285</f>
        <v>0</v>
      </c>
      <c r="U285" s="39"/>
      <c r="V285" s="39"/>
      <c r="W285" s="39"/>
      <c r="X285" s="39"/>
      <c r="Y285" s="39"/>
      <c r="Z285" s="39"/>
      <c r="AA285" s="39"/>
      <c r="AB285" s="39"/>
      <c r="AC285" s="39"/>
      <c r="AD285" s="39"/>
      <c r="AE285" s="39"/>
      <c r="AR285" s="216" t="s">
        <v>197</v>
      </c>
      <c r="AT285" s="216" t="s">
        <v>121</v>
      </c>
      <c r="AU285" s="216" t="s">
        <v>82</v>
      </c>
      <c r="AY285" s="18" t="s">
        <v>118</v>
      </c>
      <c r="BE285" s="217">
        <f>IF(N285="základní",J285,0)</f>
        <v>0</v>
      </c>
      <c r="BF285" s="217">
        <f>IF(N285="snížená",J285,0)</f>
        <v>0</v>
      </c>
      <c r="BG285" s="217">
        <f>IF(N285="zákl. přenesená",J285,0)</f>
        <v>0</v>
      </c>
      <c r="BH285" s="217">
        <f>IF(N285="sníž. přenesená",J285,0)</f>
        <v>0</v>
      </c>
      <c r="BI285" s="217">
        <f>IF(N285="nulová",J285,0)</f>
        <v>0</v>
      </c>
      <c r="BJ285" s="18" t="s">
        <v>80</v>
      </c>
      <c r="BK285" s="217">
        <f>ROUND(I285*H285,2)</f>
        <v>0</v>
      </c>
      <c r="BL285" s="18" t="s">
        <v>197</v>
      </c>
      <c r="BM285" s="216" t="s">
        <v>510</v>
      </c>
    </row>
    <row r="286" s="2" customFormat="1">
      <c r="A286" s="39"/>
      <c r="B286" s="40"/>
      <c r="C286" s="41"/>
      <c r="D286" s="220" t="s">
        <v>135</v>
      </c>
      <c r="E286" s="41"/>
      <c r="F286" s="251" t="s">
        <v>511</v>
      </c>
      <c r="G286" s="41"/>
      <c r="H286" s="41"/>
      <c r="I286" s="252"/>
      <c r="J286" s="41"/>
      <c r="K286" s="41"/>
      <c r="L286" s="45"/>
      <c r="M286" s="253"/>
      <c r="N286" s="254"/>
      <c r="O286" s="85"/>
      <c r="P286" s="85"/>
      <c r="Q286" s="85"/>
      <c r="R286" s="85"/>
      <c r="S286" s="85"/>
      <c r="T286" s="86"/>
      <c r="U286" s="39"/>
      <c r="V286" s="39"/>
      <c r="W286" s="39"/>
      <c r="X286" s="39"/>
      <c r="Y286" s="39"/>
      <c r="Z286" s="39"/>
      <c r="AA286" s="39"/>
      <c r="AB286" s="39"/>
      <c r="AC286" s="39"/>
      <c r="AD286" s="39"/>
      <c r="AE286" s="39"/>
      <c r="AT286" s="18" t="s">
        <v>135</v>
      </c>
      <c r="AU286" s="18" t="s">
        <v>82</v>
      </c>
    </row>
    <row r="287" s="2" customFormat="1" ht="24.15" customHeight="1">
      <c r="A287" s="39"/>
      <c r="B287" s="40"/>
      <c r="C287" s="205" t="s">
        <v>512</v>
      </c>
      <c r="D287" s="205" t="s">
        <v>121</v>
      </c>
      <c r="E287" s="206" t="s">
        <v>513</v>
      </c>
      <c r="F287" s="207" t="s">
        <v>514</v>
      </c>
      <c r="G287" s="208" t="s">
        <v>166</v>
      </c>
      <c r="H287" s="209">
        <v>0.124</v>
      </c>
      <c r="I287" s="210"/>
      <c r="J287" s="211">
        <f>ROUND(I287*H287,2)</f>
        <v>0</v>
      </c>
      <c r="K287" s="207" t="s">
        <v>125</v>
      </c>
      <c r="L287" s="45"/>
      <c r="M287" s="212" t="s">
        <v>19</v>
      </c>
      <c r="N287" s="213" t="s">
        <v>43</v>
      </c>
      <c r="O287" s="85"/>
      <c r="P287" s="214">
        <f>O287*H287</f>
        <v>0</v>
      </c>
      <c r="Q287" s="214">
        <v>0</v>
      </c>
      <c r="R287" s="214">
        <f>Q287*H287</f>
        <v>0</v>
      </c>
      <c r="S287" s="214">
        <v>0</v>
      </c>
      <c r="T287" s="215">
        <f>S287*H287</f>
        <v>0</v>
      </c>
      <c r="U287" s="39"/>
      <c r="V287" s="39"/>
      <c r="W287" s="39"/>
      <c r="X287" s="39"/>
      <c r="Y287" s="39"/>
      <c r="Z287" s="39"/>
      <c r="AA287" s="39"/>
      <c r="AB287" s="39"/>
      <c r="AC287" s="39"/>
      <c r="AD287" s="39"/>
      <c r="AE287" s="39"/>
      <c r="AR287" s="216" t="s">
        <v>197</v>
      </c>
      <c r="AT287" s="216" t="s">
        <v>121</v>
      </c>
      <c r="AU287" s="216" t="s">
        <v>82</v>
      </c>
      <c r="AY287" s="18" t="s">
        <v>118</v>
      </c>
      <c r="BE287" s="217">
        <f>IF(N287="základní",J287,0)</f>
        <v>0</v>
      </c>
      <c r="BF287" s="217">
        <f>IF(N287="snížená",J287,0)</f>
        <v>0</v>
      </c>
      <c r="BG287" s="217">
        <f>IF(N287="zákl. přenesená",J287,0)</f>
        <v>0</v>
      </c>
      <c r="BH287" s="217">
        <f>IF(N287="sníž. přenesená",J287,0)</f>
        <v>0</v>
      </c>
      <c r="BI287" s="217">
        <f>IF(N287="nulová",J287,0)</f>
        <v>0</v>
      </c>
      <c r="BJ287" s="18" t="s">
        <v>80</v>
      </c>
      <c r="BK287" s="217">
        <f>ROUND(I287*H287,2)</f>
        <v>0</v>
      </c>
      <c r="BL287" s="18" t="s">
        <v>197</v>
      </c>
      <c r="BM287" s="216" t="s">
        <v>515</v>
      </c>
    </row>
    <row r="288" s="2" customFormat="1">
      <c r="A288" s="39"/>
      <c r="B288" s="40"/>
      <c r="C288" s="41"/>
      <c r="D288" s="220" t="s">
        <v>135</v>
      </c>
      <c r="E288" s="41"/>
      <c r="F288" s="251" t="s">
        <v>511</v>
      </c>
      <c r="G288" s="41"/>
      <c r="H288" s="41"/>
      <c r="I288" s="252"/>
      <c r="J288" s="41"/>
      <c r="K288" s="41"/>
      <c r="L288" s="45"/>
      <c r="M288" s="253"/>
      <c r="N288" s="254"/>
      <c r="O288" s="85"/>
      <c r="P288" s="85"/>
      <c r="Q288" s="85"/>
      <c r="R288" s="85"/>
      <c r="S288" s="85"/>
      <c r="T288" s="86"/>
      <c r="U288" s="39"/>
      <c r="V288" s="39"/>
      <c r="W288" s="39"/>
      <c r="X288" s="39"/>
      <c r="Y288" s="39"/>
      <c r="Z288" s="39"/>
      <c r="AA288" s="39"/>
      <c r="AB288" s="39"/>
      <c r="AC288" s="39"/>
      <c r="AD288" s="39"/>
      <c r="AE288" s="39"/>
      <c r="AT288" s="18" t="s">
        <v>135</v>
      </c>
      <c r="AU288" s="18" t="s">
        <v>82</v>
      </c>
    </row>
    <row r="289" s="12" customFormat="1" ht="22.8" customHeight="1">
      <c r="A289" s="12"/>
      <c r="B289" s="189"/>
      <c r="C289" s="190"/>
      <c r="D289" s="191" t="s">
        <v>71</v>
      </c>
      <c r="E289" s="203" t="s">
        <v>516</v>
      </c>
      <c r="F289" s="203" t="s">
        <v>517</v>
      </c>
      <c r="G289" s="190"/>
      <c r="H289" s="190"/>
      <c r="I289" s="193"/>
      <c r="J289" s="204">
        <f>BK289</f>
        <v>0</v>
      </c>
      <c r="K289" s="190"/>
      <c r="L289" s="195"/>
      <c r="M289" s="196"/>
      <c r="N289" s="197"/>
      <c r="O289" s="197"/>
      <c r="P289" s="198">
        <f>SUM(P290:P293)</f>
        <v>0</v>
      </c>
      <c r="Q289" s="197"/>
      <c r="R289" s="198">
        <f>SUM(R290:R293)</f>
        <v>0.00069999999999999999</v>
      </c>
      <c r="S289" s="197"/>
      <c r="T289" s="199">
        <f>SUM(T290:T293)</f>
        <v>0</v>
      </c>
      <c r="U289" s="12"/>
      <c r="V289" s="12"/>
      <c r="W289" s="12"/>
      <c r="X289" s="12"/>
      <c r="Y289" s="12"/>
      <c r="Z289" s="12"/>
      <c r="AA289" s="12"/>
      <c r="AB289" s="12"/>
      <c r="AC289" s="12"/>
      <c r="AD289" s="12"/>
      <c r="AE289" s="12"/>
      <c r="AR289" s="200" t="s">
        <v>82</v>
      </c>
      <c r="AT289" s="201" t="s">
        <v>71</v>
      </c>
      <c r="AU289" s="201" t="s">
        <v>80</v>
      </c>
      <c r="AY289" s="200" t="s">
        <v>118</v>
      </c>
      <c r="BK289" s="202">
        <f>SUM(BK290:BK293)</f>
        <v>0</v>
      </c>
    </row>
    <row r="290" s="2" customFormat="1" ht="14.4" customHeight="1">
      <c r="A290" s="39"/>
      <c r="B290" s="40"/>
      <c r="C290" s="205" t="s">
        <v>518</v>
      </c>
      <c r="D290" s="205" t="s">
        <v>121</v>
      </c>
      <c r="E290" s="206" t="s">
        <v>519</v>
      </c>
      <c r="F290" s="207" t="s">
        <v>520</v>
      </c>
      <c r="G290" s="208" t="s">
        <v>217</v>
      </c>
      <c r="H290" s="209">
        <v>2</v>
      </c>
      <c r="I290" s="210"/>
      <c r="J290" s="211">
        <f>ROUND(I290*H290,2)</f>
        <v>0</v>
      </c>
      <c r="K290" s="207" t="s">
        <v>125</v>
      </c>
      <c r="L290" s="45"/>
      <c r="M290" s="212" t="s">
        <v>19</v>
      </c>
      <c r="N290" s="213" t="s">
        <v>43</v>
      </c>
      <c r="O290" s="85"/>
      <c r="P290" s="214">
        <f>O290*H290</f>
        <v>0</v>
      </c>
      <c r="Q290" s="214">
        <v>0.00035</v>
      </c>
      <c r="R290" s="214">
        <f>Q290*H290</f>
        <v>0.00069999999999999999</v>
      </c>
      <c r="S290" s="214">
        <v>0</v>
      </c>
      <c r="T290" s="215">
        <f>S290*H290</f>
        <v>0</v>
      </c>
      <c r="U290" s="39"/>
      <c r="V290" s="39"/>
      <c r="W290" s="39"/>
      <c r="X290" s="39"/>
      <c r="Y290" s="39"/>
      <c r="Z290" s="39"/>
      <c r="AA290" s="39"/>
      <c r="AB290" s="39"/>
      <c r="AC290" s="39"/>
      <c r="AD290" s="39"/>
      <c r="AE290" s="39"/>
      <c r="AR290" s="216" t="s">
        <v>197</v>
      </c>
      <c r="AT290" s="216" t="s">
        <v>121</v>
      </c>
      <c r="AU290" s="216" t="s">
        <v>82</v>
      </c>
      <c r="AY290" s="18" t="s">
        <v>118</v>
      </c>
      <c r="BE290" s="217">
        <f>IF(N290="základní",J290,0)</f>
        <v>0</v>
      </c>
      <c r="BF290" s="217">
        <f>IF(N290="snížená",J290,0)</f>
        <v>0</v>
      </c>
      <c r="BG290" s="217">
        <f>IF(N290="zákl. přenesená",J290,0)</f>
        <v>0</v>
      </c>
      <c r="BH290" s="217">
        <f>IF(N290="sníž. přenesená",J290,0)</f>
        <v>0</v>
      </c>
      <c r="BI290" s="217">
        <f>IF(N290="nulová",J290,0)</f>
        <v>0</v>
      </c>
      <c r="BJ290" s="18" t="s">
        <v>80</v>
      </c>
      <c r="BK290" s="217">
        <f>ROUND(I290*H290,2)</f>
        <v>0</v>
      </c>
      <c r="BL290" s="18" t="s">
        <v>197</v>
      </c>
      <c r="BM290" s="216" t="s">
        <v>521</v>
      </c>
    </row>
    <row r="291" s="13" customFormat="1">
      <c r="A291" s="13"/>
      <c r="B291" s="218"/>
      <c r="C291" s="219"/>
      <c r="D291" s="220" t="s">
        <v>128</v>
      </c>
      <c r="E291" s="221" t="s">
        <v>19</v>
      </c>
      <c r="F291" s="222" t="s">
        <v>129</v>
      </c>
      <c r="G291" s="219"/>
      <c r="H291" s="221" t="s">
        <v>19</v>
      </c>
      <c r="I291" s="223"/>
      <c r="J291" s="219"/>
      <c r="K291" s="219"/>
      <c r="L291" s="224"/>
      <c r="M291" s="225"/>
      <c r="N291" s="226"/>
      <c r="O291" s="226"/>
      <c r="P291" s="226"/>
      <c r="Q291" s="226"/>
      <c r="R291" s="226"/>
      <c r="S291" s="226"/>
      <c r="T291" s="227"/>
      <c r="U291" s="13"/>
      <c r="V291" s="13"/>
      <c r="W291" s="13"/>
      <c r="X291" s="13"/>
      <c r="Y291" s="13"/>
      <c r="Z291" s="13"/>
      <c r="AA291" s="13"/>
      <c r="AB291" s="13"/>
      <c r="AC291" s="13"/>
      <c r="AD291" s="13"/>
      <c r="AE291" s="13"/>
      <c r="AT291" s="228" t="s">
        <v>128</v>
      </c>
      <c r="AU291" s="228" t="s">
        <v>82</v>
      </c>
      <c r="AV291" s="13" t="s">
        <v>80</v>
      </c>
      <c r="AW291" s="13" t="s">
        <v>33</v>
      </c>
      <c r="AX291" s="13" t="s">
        <v>72</v>
      </c>
      <c r="AY291" s="228" t="s">
        <v>118</v>
      </c>
    </row>
    <row r="292" s="14" customFormat="1">
      <c r="A292" s="14"/>
      <c r="B292" s="229"/>
      <c r="C292" s="230"/>
      <c r="D292" s="220" t="s">
        <v>128</v>
      </c>
      <c r="E292" s="231" t="s">
        <v>19</v>
      </c>
      <c r="F292" s="232" t="s">
        <v>82</v>
      </c>
      <c r="G292" s="230"/>
      <c r="H292" s="233">
        <v>2</v>
      </c>
      <c r="I292" s="234"/>
      <c r="J292" s="230"/>
      <c r="K292" s="230"/>
      <c r="L292" s="235"/>
      <c r="M292" s="236"/>
      <c r="N292" s="237"/>
      <c r="O292" s="237"/>
      <c r="P292" s="237"/>
      <c r="Q292" s="237"/>
      <c r="R292" s="237"/>
      <c r="S292" s="237"/>
      <c r="T292" s="238"/>
      <c r="U292" s="14"/>
      <c r="V292" s="14"/>
      <c r="W292" s="14"/>
      <c r="X292" s="14"/>
      <c r="Y292" s="14"/>
      <c r="Z292" s="14"/>
      <c r="AA292" s="14"/>
      <c r="AB292" s="14"/>
      <c r="AC292" s="14"/>
      <c r="AD292" s="14"/>
      <c r="AE292" s="14"/>
      <c r="AT292" s="239" t="s">
        <v>128</v>
      </c>
      <c r="AU292" s="239" t="s">
        <v>82</v>
      </c>
      <c r="AV292" s="14" t="s">
        <v>82</v>
      </c>
      <c r="AW292" s="14" t="s">
        <v>33</v>
      </c>
      <c r="AX292" s="14" t="s">
        <v>72</v>
      </c>
      <c r="AY292" s="239" t="s">
        <v>118</v>
      </c>
    </row>
    <row r="293" s="15" customFormat="1">
      <c r="A293" s="15"/>
      <c r="B293" s="240"/>
      <c r="C293" s="241"/>
      <c r="D293" s="220" t="s">
        <v>128</v>
      </c>
      <c r="E293" s="242" t="s">
        <v>19</v>
      </c>
      <c r="F293" s="243" t="s">
        <v>131</v>
      </c>
      <c r="G293" s="241"/>
      <c r="H293" s="244">
        <v>2</v>
      </c>
      <c r="I293" s="245"/>
      <c r="J293" s="241"/>
      <c r="K293" s="241"/>
      <c r="L293" s="246"/>
      <c r="M293" s="247"/>
      <c r="N293" s="248"/>
      <c r="O293" s="248"/>
      <c r="P293" s="248"/>
      <c r="Q293" s="248"/>
      <c r="R293" s="248"/>
      <c r="S293" s="248"/>
      <c r="T293" s="249"/>
      <c r="U293" s="15"/>
      <c r="V293" s="15"/>
      <c r="W293" s="15"/>
      <c r="X293" s="15"/>
      <c r="Y293" s="15"/>
      <c r="Z293" s="15"/>
      <c r="AA293" s="15"/>
      <c r="AB293" s="15"/>
      <c r="AC293" s="15"/>
      <c r="AD293" s="15"/>
      <c r="AE293" s="15"/>
      <c r="AT293" s="250" t="s">
        <v>128</v>
      </c>
      <c r="AU293" s="250" t="s">
        <v>82</v>
      </c>
      <c r="AV293" s="15" t="s">
        <v>126</v>
      </c>
      <c r="AW293" s="15" t="s">
        <v>33</v>
      </c>
      <c r="AX293" s="15" t="s">
        <v>80</v>
      </c>
      <c r="AY293" s="250" t="s">
        <v>118</v>
      </c>
    </row>
    <row r="294" s="12" customFormat="1" ht="22.8" customHeight="1">
      <c r="A294" s="12"/>
      <c r="B294" s="189"/>
      <c r="C294" s="190"/>
      <c r="D294" s="191" t="s">
        <v>71</v>
      </c>
      <c r="E294" s="203" t="s">
        <v>522</v>
      </c>
      <c r="F294" s="203" t="s">
        <v>523</v>
      </c>
      <c r="G294" s="190"/>
      <c r="H294" s="190"/>
      <c r="I294" s="193"/>
      <c r="J294" s="204">
        <f>BK294</f>
        <v>0</v>
      </c>
      <c r="K294" s="190"/>
      <c r="L294" s="195"/>
      <c r="M294" s="196"/>
      <c r="N294" s="197"/>
      <c r="O294" s="197"/>
      <c r="P294" s="198">
        <f>SUM(P295:P307)</f>
        <v>0</v>
      </c>
      <c r="Q294" s="197"/>
      <c r="R294" s="198">
        <f>SUM(R295:R307)</f>
        <v>0.0068399999999999997</v>
      </c>
      <c r="S294" s="197"/>
      <c r="T294" s="199">
        <f>SUM(T295:T307)</f>
        <v>0</v>
      </c>
      <c r="U294" s="12"/>
      <c r="V294" s="12"/>
      <c r="W294" s="12"/>
      <c r="X294" s="12"/>
      <c r="Y294" s="12"/>
      <c r="Z294" s="12"/>
      <c r="AA294" s="12"/>
      <c r="AB294" s="12"/>
      <c r="AC294" s="12"/>
      <c r="AD294" s="12"/>
      <c r="AE294" s="12"/>
      <c r="AR294" s="200" t="s">
        <v>82</v>
      </c>
      <c r="AT294" s="201" t="s">
        <v>71</v>
      </c>
      <c r="AU294" s="201" t="s">
        <v>80</v>
      </c>
      <c r="AY294" s="200" t="s">
        <v>118</v>
      </c>
      <c r="BK294" s="202">
        <f>SUM(BK295:BK307)</f>
        <v>0</v>
      </c>
    </row>
    <row r="295" s="2" customFormat="1" ht="14.4" customHeight="1">
      <c r="A295" s="39"/>
      <c r="B295" s="40"/>
      <c r="C295" s="205" t="s">
        <v>524</v>
      </c>
      <c r="D295" s="205" t="s">
        <v>121</v>
      </c>
      <c r="E295" s="206" t="s">
        <v>525</v>
      </c>
      <c r="F295" s="207" t="s">
        <v>526</v>
      </c>
      <c r="G295" s="208" t="s">
        <v>217</v>
      </c>
      <c r="H295" s="209">
        <v>4</v>
      </c>
      <c r="I295" s="210"/>
      <c r="J295" s="211">
        <f>ROUND(I295*H295,2)</f>
        <v>0</v>
      </c>
      <c r="K295" s="207" t="s">
        <v>125</v>
      </c>
      <c r="L295" s="45"/>
      <c r="M295" s="212" t="s">
        <v>19</v>
      </c>
      <c r="N295" s="213" t="s">
        <v>43</v>
      </c>
      <c r="O295" s="85"/>
      <c r="P295" s="214">
        <f>O295*H295</f>
        <v>0</v>
      </c>
      <c r="Q295" s="214">
        <v>0.00147</v>
      </c>
      <c r="R295" s="214">
        <f>Q295*H295</f>
        <v>0.0058799999999999998</v>
      </c>
      <c r="S295" s="214">
        <v>0</v>
      </c>
      <c r="T295" s="215">
        <f>S295*H295</f>
        <v>0</v>
      </c>
      <c r="U295" s="39"/>
      <c r="V295" s="39"/>
      <c r="W295" s="39"/>
      <c r="X295" s="39"/>
      <c r="Y295" s="39"/>
      <c r="Z295" s="39"/>
      <c r="AA295" s="39"/>
      <c r="AB295" s="39"/>
      <c r="AC295" s="39"/>
      <c r="AD295" s="39"/>
      <c r="AE295" s="39"/>
      <c r="AR295" s="216" t="s">
        <v>197</v>
      </c>
      <c r="AT295" s="216" t="s">
        <v>121</v>
      </c>
      <c r="AU295" s="216" t="s">
        <v>82</v>
      </c>
      <c r="AY295" s="18" t="s">
        <v>118</v>
      </c>
      <c r="BE295" s="217">
        <f>IF(N295="základní",J295,0)</f>
        <v>0</v>
      </c>
      <c r="BF295" s="217">
        <f>IF(N295="snížená",J295,0)</f>
        <v>0</v>
      </c>
      <c r="BG295" s="217">
        <f>IF(N295="zákl. přenesená",J295,0)</f>
        <v>0</v>
      </c>
      <c r="BH295" s="217">
        <f>IF(N295="sníž. přenesená",J295,0)</f>
        <v>0</v>
      </c>
      <c r="BI295" s="217">
        <f>IF(N295="nulová",J295,0)</f>
        <v>0</v>
      </c>
      <c r="BJ295" s="18" t="s">
        <v>80</v>
      </c>
      <c r="BK295" s="217">
        <f>ROUND(I295*H295,2)</f>
        <v>0</v>
      </c>
      <c r="BL295" s="18" t="s">
        <v>197</v>
      </c>
      <c r="BM295" s="216" t="s">
        <v>527</v>
      </c>
    </row>
    <row r="296" s="13" customFormat="1">
      <c r="A296" s="13"/>
      <c r="B296" s="218"/>
      <c r="C296" s="219"/>
      <c r="D296" s="220" t="s">
        <v>128</v>
      </c>
      <c r="E296" s="221" t="s">
        <v>19</v>
      </c>
      <c r="F296" s="222" t="s">
        <v>129</v>
      </c>
      <c r="G296" s="219"/>
      <c r="H296" s="221" t="s">
        <v>19</v>
      </c>
      <c r="I296" s="223"/>
      <c r="J296" s="219"/>
      <c r="K296" s="219"/>
      <c r="L296" s="224"/>
      <c r="M296" s="225"/>
      <c r="N296" s="226"/>
      <c r="O296" s="226"/>
      <c r="P296" s="226"/>
      <c r="Q296" s="226"/>
      <c r="R296" s="226"/>
      <c r="S296" s="226"/>
      <c r="T296" s="227"/>
      <c r="U296" s="13"/>
      <c r="V296" s="13"/>
      <c r="W296" s="13"/>
      <c r="X296" s="13"/>
      <c r="Y296" s="13"/>
      <c r="Z296" s="13"/>
      <c r="AA296" s="13"/>
      <c r="AB296" s="13"/>
      <c r="AC296" s="13"/>
      <c r="AD296" s="13"/>
      <c r="AE296" s="13"/>
      <c r="AT296" s="228" t="s">
        <v>128</v>
      </c>
      <c r="AU296" s="228" t="s">
        <v>82</v>
      </c>
      <c r="AV296" s="13" t="s">
        <v>80</v>
      </c>
      <c r="AW296" s="13" t="s">
        <v>33</v>
      </c>
      <c r="AX296" s="13" t="s">
        <v>72</v>
      </c>
      <c r="AY296" s="228" t="s">
        <v>118</v>
      </c>
    </row>
    <row r="297" s="14" customFormat="1">
      <c r="A297" s="14"/>
      <c r="B297" s="229"/>
      <c r="C297" s="230"/>
      <c r="D297" s="220" t="s">
        <v>128</v>
      </c>
      <c r="E297" s="231" t="s">
        <v>19</v>
      </c>
      <c r="F297" s="232" t="s">
        <v>126</v>
      </c>
      <c r="G297" s="230"/>
      <c r="H297" s="233">
        <v>4</v>
      </c>
      <c r="I297" s="234"/>
      <c r="J297" s="230"/>
      <c r="K297" s="230"/>
      <c r="L297" s="235"/>
      <c r="M297" s="236"/>
      <c r="N297" s="237"/>
      <c r="O297" s="237"/>
      <c r="P297" s="237"/>
      <c r="Q297" s="237"/>
      <c r="R297" s="237"/>
      <c r="S297" s="237"/>
      <c r="T297" s="238"/>
      <c r="U297" s="14"/>
      <c r="V297" s="14"/>
      <c r="W297" s="14"/>
      <c r="X297" s="14"/>
      <c r="Y297" s="14"/>
      <c r="Z297" s="14"/>
      <c r="AA297" s="14"/>
      <c r="AB297" s="14"/>
      <c r="AC297" s="14"/>
      <c r="AD297" s="14"/>
      <c r="AE297" s="14"/>
      <c r="AT297" s="239" t="s">
        <v>128</v>
      </c>
      <c r="AU297" s="239" t="s">
        <v>82</v>
      </c>
      <c r="AV297" s="14" t="s">
        <v>82</v>
      </c>
      <c r="AW297" s="14" t="s">
        <v>33</v>
      </c>
      <c r="AX297" s="14" t="s">
        <v>72</v>
      </c>
      <c r="AY297" s="239" t="s">
        <v>118</v>
      </c>
    </row>
    <row r="298" s="15" customFormat="1">
      <c r="A298" s="15"/>
      <c r="B298" s="240"/>
      <c r="C298" s="241"/>
      <c r="D298" s="220" t="s">
        <v>128</v>
      </c>
      <c r="E298" s="242" t="s">
        <v>19</v>
      </c>
      <c r="F298" s="243" t="s">
        <v>131</v>
      </c>
      <c r="G298" s="241"/>
      <c r="H298" s="244">
        <v>4</v>
      </c>
      <c r="I298" s="245"/>
      <c r="J298" s="241"/>
      <c r="K298" s="241"/>
      <c r="L298" s="246"/>
      <c r="M298" s="247"/>
      <c r="N298" s="248"/>
      <c r="O298" s="248"/>
      <c r="P298" s="248"/>
      <c r="Q298" s="248"/>
      <c r="R298" s="248"/>
      <c r="S298" s="248"/>
      <c r="T298" s="249"/>
      <c r="U298" s="15"/>
      <c r="V298" s="15"/>
      <c r="W298" s="15"/>
      <c r="X298" s="15"/>
      <c r="Y298" s="15"/>
      <c r="Z298" s="15"/>
      <c r="AA298" s="15"/>
      <c r="AB298" s="15"/>
      <c r="AC298" s="15"/>
      <c r="AD298" s="15"/>
      <c r="AE298" s="15"/>
      <c r="AT298" s="250" t="s">
        <v>128</v>
      </c>
      <c r="AU298" s="250" t="s">
        <v>82</v>
      </c>
      <c r="AV298" s="15" t="s">
        <v>126</v>
      </c>
      <c r="AW298" s="15" t="s">
        <v>33</v>
      </c>
      <c r="AX298" s="15" t="s">
        <v>80</v>
      </c>
      <c r="AY298" s="250" t="s">
        <v>118</v>
      </c>
    </row>
    <row r="299" s="2" customFormat="1" ht="14.4" customHeight="1">
      <c r="A299" s="39"/>
      <c r="B299" s="40"/>
      <c r="C299" s="205" t="s">
        <v>528</v>
      </c>
      <c r="D299" s="205" t="s">
        <v>121</v>
      </c>
      <c r="E299" s="206" t="s">
        <v>529</v>
      </c>
      <c r="F299" s="207" t="s">
        <v>530</v>
      </c>
      <c r="G299" s="208" t="s">
        <v>217</v>
      </c>
      <c r="H299" s="209">
        <v>4</v>
      </c>
      <c r="I299" s="210"/>
      <c r="J299" s="211">
        <f>ROUND(I299*H299,2)</f>
        <v>0</v>
      </c>
      <c r="K299" s="207" t="s">
        <v>125</v>
      </c>
      <c r="L299" s="45"/>
      <c r="M299" s="212" t="s">
        <v>19</v>
      </c>
      <c r="N299" s="213" t="s">
        <v>43</v>
      </c>
      <c r="O299" s="85"/>
      <c r="P299" s="214">
        <f>O299*H299</f>
        <v>0</v>
      </c>
      <c r="Q299" s="214">
        <v>0.00024000000000000001</v>
      </c>
      <c r="R299" s="214">
        <f>Q299*H299</f>
        <v>0.00096000000000000002</v>
      </c>
      <c r="S299" s="214">
        <v>0</v>
      </c>
      <c r="T299" s="215">
        <f>S299*H299</f>
        <v>0</v>
      </c>
      <c r="U299" s="39"/>
      <c r="V299" s="39"/>
      <c r="W299" s="39"/>
      <c r="X299" s="39"/>
      <c r="Y299" s="39"/>
      <c r="Z299" s="39"/>
      <c r="AA299" s="39"/>
      <c r="AB299" s="39"/>
      <c r="AC299" s="39"/>
      <c r="AD299" s="39"/>
      <c r="AE299" s="39"/>
      <c r="AR299" s="216" t="s">
        <v>197</v>
      </c>
      <c r="AT299" s="216" t="s">
        <v>121</v>
      </c>
      <c r="AU299" s="216" t="s">
        <v>82</v>
      </c>
      <c r="AY299" s="18" t="s">
        <v>118</v>
      </c>
      <c r="BE299" s="217">
        <f>IF(N299="základní",J299,0)</f>
        <v>0</v>
      </c>
      <c r="BF299" s="217">
        <f>IF(N299="snížená",J299,0)</f>
        <v>0</v>
      </c>
      <c r="BG299" s="217">
        <f>IF(N299="zákl. přenesená",J299,0)</f>
        <v>0</v>
      </c>
      <c r="BH299" s="217">
        <f>IF(N299="sníž. přenesená",J299,0)</f>
        <v>0</v>
      </c>
      <c r="BI299" s="217">
        <f>IF(N299="nulová",J299,0)</f>
        <v>0</v>
      </c>
      <c r="BJ299" s="18" t="s">
        <v>80</v>
      </c>
      <c r="BK299" s="217">
        <f>ROUND(I299*H299,2)</f>
        <v>0</v>
      </c>
      <c r="BL299" s="18" t="s">
        <v>197</v>
      </c>
      <c r="BM299" s="216" t="s">
        <v>531</v>
      </c>
    </row>
    <row r="300" s="2" customFormat="1">
      <c r="A300" s="39"/>
      <c r="B300" s="40"/>
      <c r="C300" s="41"/>
      <c r="D300" s="220" t="s">
        <v>135</v>
      </c>
      <c r="E300" s="41"/>
      <c r="F300" s="251" t="s">
        <v>532</v>
      </c>
      <c r="G300" s="41"/>
      <c r="H300" s="41"/>
      <c r="I300" s="252"/>
      <c r="J300" s="41"/>
      <c r="K300" s="41"/>
      <c r="L300" s="45"/>
      <c r="M300" s="253"/>
      <c r="N300" s="254"/>
      <c r="O300" s="85"/>
      <c r="P300" s="85"/>
      <c r="Q300" s="85"/>
      <c r="R300" s="85"/>
      <c r="S300" s="85"/>
      <c r="T300" s="86"/>
      <c r="U300" s="39"/>
      <c r="V300" s="39"/>
      <c r="W300" s="39"/>
      <c r="X300" s="39"/>
      <c r="Y300" s="39"/>
      <c r="Z300" s="39"/>
      <c r="AA300" s="39"/>
      <c r="AB300" s="39"/>
      <c r="AC300" s="39"/>
      <c r="AD300" s="39"/>
      <c r="AE300" s="39"/>
      <c r="AT300" s="18" t="s">
        <v>135</v>
      </c>
      <c r="AU300" s="18" t="s">
        <v>82</v>
      </c>
    </row>
    <row r="301" s="13" customFormat="1">
      <c r="A301" s="13"/>
      <c r="B301" s="218"/>
      <c r="C301" s="219"/>
      <c r="D301" s="220" t="s">
        <v>128</v>
      </c>
      <c r="E301" s="221" t="s">
        <v>19</v>
      </c>
      <c r="F301" s="222" t="s">
        <v>129</v>
      </c>
      <c r="G301" s="219"/>
      <c r="H301" s="221" t="s">
        <v>19</v>
      </c>
      <c r="I301" s="223"/>
      <c r="J301" s="219"/>
      <c r="K301" s="219"/>
      <c r="L301" s="224"/>
      <c r="M301" s="225"/>
      <c r="N301" s="226"/>
      <c r="O301" s="226"/>
      <c r="P301" s="226"/>
      <c r="Q301" s="226"/>
      <c r="R301" s="226"/>
      <c r="S301" s="226"/>
      <c r="T301" s="227"/>
      <c r="U301" s="13"/>
      <c r="V301" s="13"/>
      <c r="W301" s="13"/>
      <c r="X301" s="13"/>
      <c r="Y301" s="13"/>
      <c r="Z301" s="13"/>
      <c r="AA301" s="13"/>
      <c r="AB301" s="13"/>
      <c r="AC301" s="13"/>
      <c r="AD301" s="13"/>
      <c r="AE301" s="13"/>
      <c r="AT301" s="228" t="s">
        <v>128</v>
      </c>
      <c r="AU301" s="228" t="s">
        <v>82</v>
      </c>
      <c r="AV301" s="13" t="s">
        <v>80</v>
      </c>
      <c r="AW301" s="13" t="s">
        <v>33</v>
      </c>
      <c r="AX301" s="13" t="s">
        <v>72</v>
      </c>
      <c r="AY301" s="228" t="s">
        <v>118</v>
      </c>
    </row>
    <row r="302" s="14" customFormat="1">
      <c r="A302" s="14"/>
      <c r="B302" s="229"/>
      <c r="C302" s="230"/>
      <c r="D302" s="220" t="s">
        <v>128</v>
      </c>
      <c r="E302" s="231" t="s">
        <v>19</v>
      </c>
      <c r="F302" s="232" t="s">
        <v>126</v>
      </c>
      <c r="G302" s="230"/>
      <c r="H302" s="233">
        <v>4</v>
      </c>
      <c r="I302" s="234"/>
      <c r="J302" s="230"/>
      <c r="K302" s="230"/>
      <c r="L302" s="235"/>
      <c r="M302" s="236"/>
      <c r="N302" s="237"/>
      <c r="O302" s="237"/>
      <c r="P302" s="237"/>
      <c r="Q302" s="237"/>
      <c r="R302" s="237"/>
      <c r="S302" s="237"/>
      <c r="T302" s="238"/>
      <c r="U302" s="14"/>
      <c r="V302" s="14"/>
      <c r="W302" s="14"/>
      <c r="X302" s="14"/>
      <c r="Y302" s="14"/>
      <c r="Z302" s="14"/>
      <c r="AA302" s="14"/>
      <c r="AB302" s="14"/>
      <c r="AC302" s="14"/>
      <c r="AD302" s="14"/>
      <c r="AE302" s="14"/>
      <c r="AT302" s="239" t="s">
        <v>128</v>
      </c>
      <c r="AU302" s="239" t="s">
        <v>82</v>
      </c>
      <c r="AV302" s="14" t="s">
        <v>82</v>
      </c>
      <c r="AW302" s="14" t="s">
        <v>33</v>
      </c>
      <c r="AX302" s="14" t="s">
        <v>72</v>
      </c>
      <c r="AY302" s="239" t="s">
        <v>118</v>
      </c>
    </row>
    <row r="303" s="15" customFormat="1">
      <c r="A303" s="15"/>
      <c r="B303" s="240"/>
      <c r="C303" s="241"/>
      <c r="D303" s="220" t="s">
        <v>128</v>
      </c>
      <c r="E303" s="242" t="s">
        <v>19</v>
      </c>
      <c r="F303" s="243" t="s">
        <v>131</v>
      </c>
      <c r="G303" s="241"/>
      <c r="H303" s="244">
        <v>4</v>
      </c>
      <c r="I303" s="245"/>
      <c r="J303" s="241"/>
      <c r="K303" s="241"/>
      <c r="L303" s="246"/>
      <c r="M303" s="247"/>
      <c r="N303" s="248"/>
      <c r="O303" s="248"/>
      <c r="P303" s="248"/>
      <c r="Q303" s="248"/>
      <c r="R303" s="248"/>
      <c r="S303" s="248"/>
      <c r="T303" s="249"/>
      <c r="U303" s="15"/>
      <c r="V303" s="15"/>
      <c r="W303" s="15"/>
      <c r="X303" s="15"/>
      <c r="Y303" s="15"/>
      <c r="Z303" s="15"/>
      <c r="AA303" s="15"/>
      <c r="AB303" s="15"/>
      <c r="AC303" s="15"/>
      <c r="AD303" s="15"/>
      <c r="AE303" s="15"/>
      <c r="AT303" s="250" t="s">
        <v>128</v>
      </c>
      <c r="AU303" s="250" t="s">
        <v>82</v>
      </c>
      <c r="AV303" s="15" t="s">
        <v>126</v>
      </c>
      <c r="AW303" s="15" t="s">
        <v>33</v>
      </c>
      <c r="AX303" s="15" t="s">
        <v>80</v>
      </c>
      <c r="AY303" s="250" t="s">
        <v>118</v>
      </c>
    </row>
    <row r="304" s="2" customFormat="1" ht="24.15" customHeight="1">
      <c r="A304" s="39"/>
      <c r="B304" s="40"/>
      <c r="C304" s="205" t="s">
        <v>533</v>
      </c>
      <c r="D304" s="205" t="s">
        <v>121</v>
      </c>
      <c r="E304" s="206" t="s">
        <v>534</v>
      </c>
      <c r="F304" s="207" t="s">
        <v>535</v>
      </c>
      <c r="G304" s="208" t="s">
        <v>166</v>
      </c>
      <c r="H304" s="209">
        <v>0.0070000000000000001</v>
      </c>
      <c r="I304" s="210"/>
      <c r="J304" s="211">
        <f>ROUND(I304*H304,2)</f>
        <v>0</v>
      </c>
      <c r="K304" s="207" t="s">
        <v>125</v>
      </c>
      <c r="L304" s="45"/>
      <c r="M304" s="212" t="s">
        <v>19</v>
      </c>
      <c r="N304" s="213" t="s">
        <v>43</v>
      </c>
      <c r="O304" s="85"/>
      <c r="P304" s="214">
        <f>O304*H304</f>
        <v>0</v>
      </c>
      <c r="Q304" s="214">
        <v>0</v>
      </c>
      <c r="R304" s="214">
        <f>Q304*H304</f>
        <v>0</v>
      </c>
      <c r="S304" s="214">
        <v>0</v>
      </c>
      <c r="T304" s="215">
        <f>S304*H304</f>
        <v>0</v>
      </c>
      <c r="U304" s="39"/>
      <c r="V304" s="39"/>
      <c r="W304" s="39"/>
      <c r="X304" s="39"/>
      <c r="Y304" s="39"/>
      <c r="Z304" s="39"/>
      <c r="AA304" s="39"/>
      <c r="AB304" s="39"/>
      <c r="AC304" s="39"/>
      <c r="AD304" s="39"/>
      <c r="AE304" s="39"/>
      <c r="AR304" s="216" t="s">
        <v>197</v>
      </c>
      <c r="AT304" s="216" t="s">
        <v>121</v>
      </c>
      <c r="AU304" s="216" t="s">
        <v>82</v>
      </c>
      <c r="AY304" s="18" t="s">
        <v>118</v>
      </c>
      <c r="BE304" s="217">
        <f>IF(N304="základní",J304,0)</f>
        <v>0</v>
      </c>
      <c r="BF304" s="217">
        <f>IF(N304="snížená",J304,0)</f>
        <v>0</v>
      </c>
      <c r="BG304" s="217">
        <f>IF(N304="zákl. přenesená",J304,0)</f>
        <v>0</v>
      </c>
      <c r="BH304" s="217">
        <f>IF(N304="sníž. přenesená",J304,0)</f>
        <v>0</v>
      </c>
      <c r="BI304" s="217">
        <f>IF(N304="nulová",J304,0)</f>
        <v>0</v>
      </c>
      <c r="BJ304" s="18" t="s">
        <v>80</v>
      </c>
      <c r="BK304" s="217">
        <f>ROUND(I304*H304,2)</f>
        <v>0</v>
      </c>
      <c r="BL304" s="18" t="s">
        <v>197</v>
      </c>
      <c r="BM304" s="216" t="s">
        <v>536</v>
      </c>
    </row>
    <row r="305" s="2" customFormat="1">
      <c r="A305" s="39"/>
      <c r="B305" s="40"/>
      <c r="C305" s="41"/>
      <c r="D305" s="220" t="s">
        <v>135</v>
      </c>
      <c r="E305" s="41"/>
      <c r="F305" s="251" t="s">
        <v>537</v>
      </c>
      <c r="G305" s="41"/>
      <c r="H305" s="41"/>
      <c r="I305" s="252"/>
      <c r="J305" s="41"/>
      <c r="K305" s="41"/>
      <c r="L305" s="45"/>
      <c r="M305" s="253"/>
      <c r="N305" s="254"/>
      <c r="O305" s="85"/>
      <c r="P305" s="85"/>
      <c r="Q305" s="85"/>
      <c r="R305" s="85"/>
      <c r="S305" s="85"/>
      <c r="T305" s="86"/>
      <c r="U305" s="39"/>
      <c r="V305" s="39"/>
      <c r="W305" s="39"/>
      <c r="X305" s="39"/>
      <c r="Y305" s="39"/>
      <c r="Z305" s="39"/>
      <c r="AA305" s="39"/>
      <c r="AB305" s="39"/>
      <c r="AC305" s="39"/>
      <c r="AD305" s="39"/>
      <c r="AE305" s="39"/>
      <c r="AT305" s="18" t="s">
        <v>135</v>
      </c>
      <c r="AU305" s="18" t="s">
        <v>82</v>
      </c>
    </row>
    <row r="306" s="2" customFormat="1" ht="24.15" customHeight="1">
      <c r="A306" s="39"/>
      <c r="B306" s="40"/>
      <c r="C306" s="205" t="s">
        <v>538</v>
      </c>
      <c r="D306" s="205" t="s">
        <v>121</v>
      </c>
      <c r="E306" s="206" t="s">
        <v>539</v>
      </c>
      <c r="F306" s="207" t="s">
        <v>540</v>
      </c>
      <c r="G306" s="208" t="s">
        <v>166</v>
      </c>
      <c r="H306" s="209">
        <v>0.0070000000000000001</v>
      </c>
      <c r="I306" s="210"/>
      <c r="J306" s="211">
        <f>ROUND(I306*H306,2)</f>
        <v>0</v>
      </c>
      <c r="K306" s="207" t="s">
        <v>125</v>
      </c>
      <c r="L306" s="45"/>
      <c r="M306" s="212" t="s">
        <v>19</v>
      </c>
      <c r="N306" s="213" t="s">
        <v>43</v>
      </c>
      <c r="O306" s="85"/>
      <c r="P306" s="214">
        <f>O306*H306</f>
        <v>0</v>
      </c>
      <c r="Q306" s="214">
        <v>0</v>
      </c>
      <c r="R306" s="214">
        <f>Q306*H306</f>
        <v>0</v>
      </c>
      <c r="S306" s="214">
        <v>0</v>
      </c>
      <c r="T306" s="215">
        <f>S306*H306</f>
        <v>0</v>
      </c>
      <c r="U306" s="39"/>
      <c r="V306" s="39"/>
      <c r="W306" s="39"/>
      <c r="X306" s="39"/>
      <c r="Y306" s="39"/>
      <c r="Z306" s="39"/>
      <c r="AA306" s="39"/>
      <c r="AB306" s="39"/>
      <c r="AC306" s="39"/>
      <c r="AD306" s="39"/>
      <c r="AE306" s="39"/>
      <c r="AR306" s="216" t="s">
        <v>197</v>
      </c>
      <c r="AT306" s="216" t="s">
        <v>121</v>
      </c>
      <c r="AU306" s="216" t="s">
        <v>82</v>
      </c>
      <c r="AY306" s="18" t="s">
        <v>118</v>
      </c>
      <c r="BE306" s="217">
        <f>IF(N306="základní",J306,0)</f>
        <v>0</v>
      </c>
      <c r="BF306" s="217">
        <f>IF(N306="snížená",J306,0)</f>
        <v>0</v>
      </c>
      <c r="BG306" s="217">
        <f>IF(N306="zákl. přenesená",J306,0)</f>
        <v>0</v>
      </c>
      <c r="BH306" s="217">
        <f>IF(N306="sníž. přenesená",J306,0)</f>
        <v>0</v>
      </c>
      <c r="BI306" s="217">
        <f>IF(N306="nulová",J306,0)</f>
        <v>0</v>
      </c>
      <c r="BJ306" s="18" t="s">
        <v>80</v>
      </c>
      <c r="BK306" s="217">
        <f>ROUND(I306*H306,2)</f>
        <v>0</v>
      </c>
      <c r="BL306" s="18" t="s">
        <v>197</v>
      </c>
      <c r="BM306" s="216" t="s">
        <v>541</v>
      </c>
    </row>
    <row r="307" s="2" customFormat="1">
      <c r="A307" s="39"/>
      <c r="B307" s="40"/>
      <c r="C307" s="41"/>
      <c r="D307" s="220" t="s">
        <v>135</v>
      </c>
      <c r="E307" s="41"/>
      <c r="F307" s="251" t="s">
        <v>537</v>
      </c>
      <c r="G307" s="41"/>
      <c r="H307" s="41"/>
      <c r="I307" s="252"/>
      <c r="J307" s="41"/>
      <c r="K307" s="41"/>
      <c r="L307" s="45"/>
      <c r="M307" s="253"/>
      <c r="N307" s="254"/>
      <c r="O307" s="85"/>
      <c r="P307" s="85"/>
      <c r="Q307" s="85"/>
      <c r="R307" s="85"/>
      <c r="S307" s="85"/>
      <c r="T307" s="86"/>
      <c r="U307" s="39"/>
      <c r="V307" s="39"/>
      <c r="W307" s="39"/>
      <c r="X307" s="39"/>
      <c r="Y307" s="39"/>
      <c r="Z307" s="39"/>
      <c r="AA307" s="39"/>
      <c r="AB307" s="39"/>
      <c r="AC307" s="39"/>
      <c r="AD307" s="39"/>
      <c r="AE307" s="39"/>
      <c r="AT307" s="18" t="s">
        <v>135</v>
      </c>
      <c r="AU307" s="18" t="s">
        <v>82</v>
      </c>
    </row>
    <row r="308" s="12" customFormat="1" ht="22.8" customHeight="1">
      <c r="A308" s="12"/>
      <c r="B308" s="189"/>
      <c r="C308" s="190"/>
      <c r="D308" s="191" t="s">
        <v>71</v>
      </c>
      <c r="E308" s="203" t="s">
        <v>542</v>
      </c>
      <c r="F308" s="203" t="s">
        <v>543</v>
      </c>
      <c r="G308" s="190"/>
      <c r="H308" s="190"/>
      <c r="I308" s="193"/>
      <c r="J308" s="204">
        <f>BK308</f>
        <v>0</v>
      </c>
      <c r="K308" s="190"/>
      <c r="L308" s="195"/>
      <c r="M308" s="196"/>
      <c r="N308" s="197"/>
      <c r="O308" s="197"/>
      <c r="P308" s="198">
        <f>SUM(P309:P320)</f>
        <v>0</v>
      </c>
      <c r="Q308" s="197"/>
      <c r="R308" s="198">
        <f>SUM(R309:R320)</f>
        <v>0.096623999999999988</v>
      </c>
      <c r="S308" s="197"/>
      <c r="T308" s="199">
        <f>SUM(T309:T320)</f>
        <v>0.063</v>
      </c>
      <c r="U308" s="12"/>
      <c r="V308" s="12"/>
      <c r="W308" s="12"/>
      <c r="X308" s="12"/>
      <c r="Y308" s="12"/>
      <c r="Z308" s="12"/>
      <c r="AA308" s="12"/>
      <c r="AB308" s="12"/>
      <c r="AC308" s="12"/>
      <c r="AD308" s="12"/>
      <c r="AE308" s="12"/>
      <c r="AR308" s="200" t="s">
        <v>82</v>
      </c>
      <c r="AT308" s="201" t="s">
        <v>71</v>
      </c>
      <c r="AU308" s="201" t="s">
        <v>80</v>
      </c>
      <c r="AY308" s="200" t="s">
        <v>118</v>
      </c>
      <c r="BK308" s="202">
        <f>SUM(BK309:BK320)</f>
        <v>0</v>
      </c>
    </row>
    <row r="309" s="2" customFormat="1" ht="14.4" customHeight="1">
      <c r="A309" s="39"/>
      <c r="B309" s="40"/>
      <c r="C309" s="205" t="s">
        <v>544</v>
      </c>
      <c r="D309" s="205" t="s">
        <v>121</v>
      </c>
      <c r="E309" s="206" t="s">
        <v>545</v>
      </c>
      <c r="F309" s="207" t="s">
        <v>546</v>
      </c>
      <c r="G309" s="208" t="s">
        <v>124</v>
      </c>
      <c r="H309" s="209">
        <v>0.080000000000000002</v>
      </c>
      <c r="I309" s="210"/>
      <c r="J309" s="211">
        <f>ROUND(I309*H309,2)</f>
        <v>0</v>
      </c>
      <c r="K309" s="207" t="s">
        <v>125</v>
      </c>
      <c r="L309" s="45"/>
      <c r="M309" s="212" t="s">
        <v>19</v>
      </c>
      <c r="N309" s="213" t="s">
        <v>43</v>
      </c>
      <c r="O309" s="85"/>
      <c r="P309" s="214">
        <f>O309*H309</f>
        <v>0</v>
      </c>
      <c r="Q309" s="214">
        <v>0.00029999999999999997</v>
      </c>
      <c r="R309" s="214">
        <f>Q309*H309</f>
        <v>2.3999999999999997E-05</v>
      </c>
      <c r="S309" s="214">
        <v>0</v>
      </c>
      <c r="T309" s="215">
        <f>S309*H309</f>
        <v>0</v>
      </c>
      <c r="U309" s="39"/>
      <c r="V309" s="39"/>
      <c r="W309" s="39"/>
      <c r="X309" s="39"/>
      <c r="Y309" s="39"/>
      <c r="Z309" s="39"/>
      <c r="AA309" s="39"/>
      <c r="AB309" s="39"/>
      <c r="AC309" s="39"/>
      <c r="AD309" s="39"/>
      <c r="AE309" s="39"/>
      <c r="AR309" s="216" t="s">
        <v>197</v>
      </c>
      <c r="AT309" s="216" t="s">
        <v>121</v>
      </c>
      <c r="AU309" s="216" t="s">
        <v>82</v>
      </c>
      <c r="AY309" s="18" t="s">
        <v>118</v>
      </c>
      <c r="BE309" s="217">
        <f>IF(N309="základní",J309,0)</f>
        <v>0</v>
      </c>
      <c r="BF309" s="217">
        <f>IF(N309="snížená",J309,0)</f>
        <v>0</v>
      </c>
      <c r="BG309" s="217">
        <f>IF(N309="zákl. přenesená",J309,0)</f>
        <v>0</v>
      </c>
      <c r="BH309" s="217">
        <f>IF(N309="sníž. přenesená",J309,0)</f>
        <v>0</v>
      </c>
      <c r="BI309" s="217">
        <f>IF(N309="nulová",J309,0)</f>
        <v>0</v>
      </c>
      <c r="BJ309" s="18" t="s">
        <v>80</v>
      </c>
      <c r="BK309" s="217">
        <f>ROUND(I309*H309,2)</f>
        <v>0</v>
      </c>
      <c r="BL309" s="18" t="s">
        <v>197</v>
      </c>
      <c r="BM309" s="216" t="s">
        <v>547</v>
      </c>
    </row>
    <row r="310" s="2" customFormat="1">
      <c r="A310" s="39"/>
      <c r="B310" s="40"/>
      <c r="C310" s="41"/>
      <c r="D310" s="220" t="s">
        <v>135</v>
      </c>
      <c r="E310" s="41"/>
      <c r="F310" s="251" t="s">
        <v>548</v>
      </c>
      <c r="G310" s="41"/>
      <c r="H310" s="41"/>
      <c r="I310" s="252"/>
      <c r="J310" s="41"/>
      <c r="K310" s="41"/>
      <c r="L310" s="45"/>
      <c r="M310" s="253"/>
      <c r="N310" s="254"/>
      <c r="O310" s="85"/>
      <c r="P310" s="85"/>
      <c r="Q310" s="85"/>
      <c r="R310" s="85"/>
      <c r="S310" s="85"/>
      <c r="T310" s="86"/>
      <c r="U310" s="39"/>
      <c r="V310" s="39"/>
      <c r="W310" s="39"/>
      <c r="X310" s="39"/>
      <c r="Y310" s="39"/>
      <c r="Z310" s="39"/>
      <c r="AA310" s="39"/>
      <c r="AB310" s="39"/>
      <c r="AC310" s="39"/>
      <c r="AD310" s="39"/>
      <c r="AE310" s="39"/>
      <c r="AT310" s="18" t="s">
        <v>135</v>
      </c>
      <c r="AU310" s="18" t="s">
        <v>82</v>
      </c>
    </row>
    <row r="311" s="14" customFormat="1">
      <c r="A311" s="14"/>
      <c r="B311" s="229"/>
      <c r="C311" s="230"/>
      <c r="D311" s="220" t="s">
        <v>128</v>
      </c>
      <c r="E311" s="231" t="s">
        <v>19</v>
      </c>
      <c r="F311" s="232" t="s">
        <v>348</v>
      </c>
      <c r="G311" s="230"/>
      <c r="H311" s="233">
        <v>0.080000000000000002</v>
      </c>
      <c r="I311" s="234"/>
      <c r="J311" s="230"/>
      <c r="K311" s="230"/>
      <c r="L311" s="235"/>
      <c r="M311" s="236"/>
      <c r="N311" s="237"/>
      <c r="O311" s="237"/>
      <c r="P311" s="237"/>
      <c r="Q311" s="237"/>
      <c r="R311" s="237"/>
      <c r="S311" s="237"/>
      <c r="T311" s="238"/>
      <c r="U311" s="14"/>
      <c r="V311" s="14"/>
      <c r="W311" s="14"/>
      <c r="X311" s="14"/>
      <c r="Y311" s="14"/>
      <c r="Z311" s="14"/>
      <c r="AA311" s="14"/>
      <c r="AB311" s="14"/>
      <c r="AC311" s="14"/>
      <c r="AD311" s="14"/>
      <c r="AE311" s="14"/>
      <c r="AT311" s="239" t="s">
        <v>128</v>
      </c>
      <c r="AU311" s="239" t="s">
        <v>82</v>
      </c>
      <c r="AV311" s="14" t="s">
        <v>82</v>
      </c>
      <c r="AW311" s="14" t="s">
        <v>33</v>
      </c>
      <c r="AX311" s="14" t="s">
        <v>72</v>
      </c>
      <c r="AY311" s="239" t="s">
        <v>118</v>
      </c>
    </row>
    <row r="312" s="15" customFormat="1">
      <c r="A312" s="15"/>
      <c r="B312" s="240"/>
      <c r="C312" s="241"/>
      <c r="D312" s="220" t="s">
        <v>128</v>
      </c>
      <c r="E312" s="242" t="s">
        <v>19</v>
      </c>
      <c r="F312" s="243" t="s">
        <v>131</v>
      </c>
      <c r="G312" s="241"/>
      <c r="H312" s="244">
        <v>0.080000000000000002</v>
      </c>
      <c r="I312" s="245"/>
      <c r="J312" s="241"/>
      <c r="K312" s="241"/>
      <c r="L312" s="246"/>
      <c r="M312" s="247"/>
      <c r="N312" s="248"/>
      <c r="O312" s="248"/>
      <c r="P312" s="248"/>
      <c r="Q312" s="248"/>
      <c r="R312" s="248"/>
      <c r="S312" s="248"/>
      <c r="T312" s="249"/>
      <c r="U312" s="15"/>
      <c r="V312" s="15"/>
      <c r="W312" s="15"/>
      <c r="X312" s="15"/>
      <c r="Y312" s="15"/>
      <c r="Z312" s="15"/>
      <c r="AA312" s="15"/>
      <c r="AB312" s="15"/>
      <c r="AC312" s="15"/>
      <c r="AD312" s="15"/>
      <c r="AE312" s="15"/>
      <c r="AT312" s="250" t="s">
        <v>128</v>
      </c>
      <c r="AU312" s="250" t="s">
        <v>82</v>
      </c>
      <c r="AV312" s="15" t="s">
        <v>126</v>
      </c>
      <c r="AW312" s="15" t="s">
        <v>33</v>
      </c>
      <c r="AX312" s="15" t="s">
        <v>80</v>
      </c>
      <c r="AY312" s="250" t="s">
        <v>118</v>
      </c>
    </row>
    <row r="313" s="2" customFormat="1" ht="14.4" customHeight="1">
      <c r="A313" s="39"/>
      <c r="B313" s="40"/>
      <c r="C313" s="205" t="s">
        <v>549</v>
      </c>
      <c r="D313" s="205" t="s">
        <v>121</v>
      </c>
      <c r="E313" s="206" t="s">
        <v>550</v>
      </c>
      <c r="F313" s="207" t="s">
        <v>551</v>
      </c>
      <c r="G313" s="208" t="s">
        <v>217</v>
      </c>
      <c r="H313" s="209">
        <v>90</v>
      </c>
      <c r="I313" s="210"/>
      <c r="J313" s="211">
        <f>ROUND(I313*H313,2)</f>
        <v>0</v>
      </c>
      <c r="K313" s="207" t="s">
        <v>125</v>
      </c>
      <c r="L313" s="45"/>
      <c r="M313" s="212" t="s">
        <v>19</v>
      </c>
      <c r="N313" s="213" t="s">
        <v>43</v>
      </c>
      <c r="O313" s="85"/>
      <c r="P313" s="214">
        <f>O313*H313</f>
        <v>0</v>
      </c>
      <c r="Q313" s="214">
        <v>0.00022000000000000001</v>
      </c>
      <c r="R313" s="214">
        <f>Q313*H313</f>
        <v>0.019800000000000002</v>
      </c>
      <c r="S313" s="214">
        <v>0.00069999999999999999</v>
      </c>
      <c r="T313" s="215">
        <f>S313*H313</f>
        <v>0.063</v>
      </c>
      <c r="U313" s="39"/>
      <c r="V313" s="39"/>
      <c r="W313" s="39"/>
      <c r="X313" s="39"/>
      <c r="Y313" s="39"/>
      <c r="Z313" s="39"/>
      <c r="AA313" s="39"/>
      <c r="AB313" s="39"/>
      <c r="AC313" s="39"/>
      <c r="AD313" s="39"/>
      <c r="AE313" s="39"/>
      <c r="AR313" s="216" t="s">
        <v>197</v>
      </c>
      <c r="AT313" s="216" t="s">
        <v>121</v>
      </c>
      <c r="AU313" s="216" t="s">
        <v>82</v>
      </c>
      <c r="AY313" s="18" t="s">
        <v>118</v>
      </c>
      <c r="BE313" s="217">
        <f>IF(N313="základní",J313,0)</f>
        <v>0</v>
      </c>
      <c r="BF313" s="217">
        <f>IF(N313="snížená",J313,0)</f>
        <v>0</v>
      </c>
      <c r="BG313" s="217">
        <f>IF(N313="zákl. přenesená",J313,0)</f>
        <v>0</v>
      </c>
      <c r="BH313" s="217">
        <f>IF(N313="sníž. přenesená",J313,0)</f>
        <v>0</v>
      </c>
      <c r="BI313" s="217">
        <f>IF(N313="nulová",J313,0)</f>
        <v>0</v>
      </c>
      <c r="BJ313" s="18" t="s">
        <v>80</v>
      </c>
      <c r="BK313" s="217">
        <f>ROUND(I313*H313,2)</f>
        <v>0</v>
      </c>
      <c r="BL313" s="18" t="s">
        <v>197</v>
      </c>
      <c r="BM313" s="216" t="s">
        <v>552</v>
      </c>
    </row>
    <row r="314" s="14" customFormat="1">
      <c r="A314" s="14"/>
      <c r="B314" s="229"/>
      <c r="C314" s="230"/>
      <c r="D314" s="220" t="s">
        <v>128</v>
      </c>
      <c r="E314" s="231" t="s">
        <v>19</v>
      </c>
      <c r="F314" s="232" t="s">
        <v>553</v>
      </c>
      <c r="G314" s="230"/>
      <c r="H314" s="233">
        <v>90</v>
      </c>
      <c r="I314" s="234"/>
      <c r="J314" s="230"/>
      <c r="K314" s="230"/>
      <c r="L314" s="235"/>
      <c r="M314" s="236"/>
      <c r="N314" s="237"/>
      <c r="O314" s="237"/>
      <c r="P314" s="237"/>
      <c r="Q314" s="237"/>
      <c r="R314" s="237"/>
      <c r="S314" s="237"/>
      <c r="T314" s="238"/>
      <c r="U314" s="14"/>
      <c r="V314" s="14"/>
      <c r="W314" s="14"/>
      <c r="X314" s="14"/>
      <c r="Y314" s="14"/>
      <c r="Z314" s="14"/>
      <c r="AA314" s="14"/>
      <c r="AB314" s="14"/>
      <c r="AC314" s="14"/>
      <c r="AD314" s="14"/>
      <c r="AE314" s="14"/>
      <c r="AT314" s="239" t="s">
        <v>128</v>
      </c>
      <c r="AU314" s="239" t="s">
        <v>82</v>
      </c>
      <c r="AV314" s="14" t="s">
        <v>82</v>
      </c>
      <c r="AW314" s="14" t="s">
        <v>33</v>
      </c>
      <c r="AX314" s="14" t="s">
        <v>72</v>
      </c>
      <c r="AY314" s="239" t="s">
        <v>118</v>
      </c>
    </row>
    <row r="315" s="15" customFormat="1">
      <c r="A315" s="15"/>
      <c r="B315" s="240"/>
      <c r="C315" s="241"/>
      <c r="D315" s="220" t="s">
        <v>128</v>
      </c>
      <c r="E315" s="242" t="s">
        <v>19</v>
      </c>
      <c r="F315" s="243" t="s">
        <v>131</v>
      </c>
      <c r="G315" s="241"/>
      <c r="H315" s="244">
        <v>90</v>
      </c>
      <c r="I315" s="245"/>
      <c r="J315" s="241"/>
      <c r="K315" s="241"/>
      <c r="L315" s="246"/>
      <c r="M315" s="247"/>
      <c r="N315" s="248"/>
      <c r="O315" s="248"/>
      <c r="P315" s="248"/>
      <c r="Q315" s="248"/>
      <c r="R315" s="248"/>
      <c r="S315" s="248"/>
      <c r="T315" s="249"/>
      <c r="U315" s="15"/>
      <c r="V315" s="15"/>
      <c r="W315" s="15"/>
      <c r="X315" s="15"/>
      <c r="Y315" s="15"/>
      <c r="Z315" s="15"/>
      <c r="AA315" s="15"/>
      <c r="AB315" s="15"/>
      <c r="AC315" s="15"/>
      <c r="AD315" s="15"/>
      <c r="AE315" s="15"/>
      <c r="AT315" s="250" t="s">
        <v>128</v>
      </c>
      <c r="AU315" s="250" t="s">
        <v>82</v>
      </c>
      <c r="AV315" s="15" t="s">
        <v>126</v>
      </c>
      <c r="AW315" s="15" t="s">
        <v>33</v>
      </c>
      <c r="AX315" s="15" t="s">
        <v>80</v>
      </c>
      <c r="AY315" s="250" t="s">
        <v>118</v>
      </c>
    </row>
    <row r="316" s="2" customFormat="1" ht="14.4" customHeight="1">
      <c r="A316" s="39"/>
      <c r="B316" s="40"/>
      <c r="C316" s="255" t="s">
        <v>554</v>
      </c>
      <c r="D316" s="255" t="s">
        <v>222</v>
      </c>
      <c r="E316" s="256" t="s">
        <v>555</v>
      </c>
      <c r="F316" s="257" t="s">
        <v>556</v>
      </c>
      <c r="G316" s="258" t="s">
        <v>124</v>
      </c>
      <c r="H316" s="259">
        <v>4</v>
      </c>
      <c r="I316" s="260"/>
      <c r="J316" s="261">
        <f>ROUND(I316*H316,2)</f>
        <v>0</v>
      </c>
      <c r="K316" s="257" t="s">
        <v>125</v>
      </c>
      <c r="L316" s="262"/>
      <c r="M316" s="263" t="s">
        <v>19</v>
      </c>
      <c r="N316" s="264" t="s">
        <v>43</v>
      </c>
      <c r="O316" s="85"/>
      <c r="P316" s="214">
        <f>O316*H316</f>
        <v>0</v>
      </c>
      <c r="Q316" s="214">
        <v>0.019199999999999998</v>
      </c>
      <c r="R316" s="214">
        <f>Q316*H316</f>
        <v>0.076799999999999993</v>
      </c>
      <c r="S316" s="214">
        <v>0</v>
      </c>
      <c r="T316" s="215">
        <f>S316*H316</f>
        <v>0</v>
      </c>
      <c r="U316" s="39"/>
      <c r="V316" s="39"/>
      <c r="W316" s="39"/>
      <c r="X316" s="39"/>
      <c r="Y316" s="39"/>
      <c r="Z316" s="39"/>
      <c r="AA316" s="39"/>
      <c r="AB316" s="39"/>
      <c r="AC316" s="39"/>
      <c r="AD316" s="39"/>
      <c r="AE316" s="39"/>
      <c r="AR316" s="216" t="s">
        <v>225</v>
      </c>
      <c r="AT316" s="216" t="s">
        <v>222</v>
      </c>
      <c r="AU316" s="216" t="s">
        <v>82</v>
      </c>
      <c r="AY316" s="18" t="s">
        <v>118</v>
      </c>
      <c r="BE316" s="217">
        <f>IF(N316="základní",J316,0)</f>
        <v>0</v>
      </c>
      <c r="BF316" s="217">
        <f>IF(N316="snížená",J316,0)</f>
        <v>0</v>
      </c>
      <c r="BG316" s="217">
        <f>IF(N316="zákl. přenesená",J316,0)</f>
        <v>0</v>
      </c>
      <c r="BH316" s="217">
        <f>IF(N316="sníž. přenesená",J316,0)</f>
        <v>0</v>
      </c>
      <c r="BI316" s="217">
        <f>IF(N316="nulová",J316,0)</f>
        <v>0</v>
      </c>
      <c r="BJ316" s="18" t="s">
        <v>80</v>
      </c>
      <c r="BK316" s="217">
        <f>ROUND(I316*H316,2)</f>
        <v>0</v>
      </c>
      <c r="BL316" s="18" t="s">
        <v>197</v>
      </c>
      <c r="BM316" s="216" t="s">
        <v>557</v>
      </c>
    </row>
    <row r="317" s="2" customFormat="1" ht="24.15" customHeight="1">
      <c r="A317" s="39"/>
      <c r="B317" s="40"/>
      <c r="C317" s="205" t="s">
        <v>558</v>
      </c>
      <c r="D317" s="205" t="s">
        <v>121</v>
      </c>
      <c r="E317" s="206" t="s">
        <v>559</v>
      </c>
      <c r="F317" s="207" t="s">
        <v>560</v>
      </c>
      <c r="G317" s="208" t="s">
        <v>166</v>
      </c>
      <c r="H317" s="209">
        <v>0.097000000000000003</v>
      </c>
      <c r="I317" s="210"/>
      <c r="J317" s="211">
        <f>ROUND(I317*H317,2)</f>
        <v>0</v>
      </c>
      <c r="K317" s="207" t="s">
        <v>125</v>
      </c>
      <c r="L317" s="45"/>
      <c r="M317" s="212" t="s">
        <v>19</v>
      </c>
      <c r="N317" s="213" t="s">
        <v>43</v>
      </c>
      <c r="O317" s="85"/>
      <c r="P317" s="214">
        <f>O317*H317</f>
        <v>0</v>
      </c>
      <c r="Q317" s="214">
        <v>0</v>
      </c>
      <c r="R317" s="214">
        <f>Q317*H317</f>
        <v>0</v>
      </c>
      <c r="S317" s="214">
        <v>0</v>
      </c>
      <c r="T317" s="215">
        <f>S317*H317</f>
        <v>0</v>
      </c>
      <c r="U317" s="39"/>
      <c r="V317" s="39"/>
      <c r="W317" s="39"/>
      <c r="X317" s="39"/>
      <c r="Y317" s="39"/>
      <c r="Z317" s="39"/>
      <c r="AA317" s="39"/>
      <c r="AB317" s="39"/>
      <c r="AC317" s="39"/>
      <c r="AD317" s="39"/>
      <c r="AE317" s="39"/>
      <c r="AR317" s="216" t="s">
        <v>197</v>
      </c>
      <c r="AT317" s="216" t="s">
        <v>121</v>
      </c>
      <c r="AU317" s="216" t="s">
        <v>82</v>
      </c>
      <c r="AY317" s="18" t="s">
        <v>118</v>
      </c>
      <c r="BE317" s="217">
        <f>IF(N317="základní",J317,0)</f>
        <v>0</v>
      </c>
      <c r="BF317" s="217">
        <f>IF(N317="snížená",J317,0)</f>
        <v>0</v>
      </c>
      <c r="BG317" s="217">
        <f>IF(N317="zákl. přenesená",J317,0)</f>
        <v>0</v>
      </c>
      <c r="BH317" s="217">
        <f>IF(N317="sníž. přenesená",J317,0)</f>
        <v>0</v>
      </c>
      <c r="BI317" s="217">
        <f>IF(N317="nulová",J317,0)</f>
        <v>0</v>
      </c>
      <c r="BJ317" s="18" t="s">
        <v>80</v>
      </c>
      <c r="BK317" s="217">
        <f>ROUND(I317*H317,2)</f>
        <v>0</v>
      </c>
      <c r="BL317" s="18" t="s">
        <v>197</v>
      </c>
      <c r="BM317" s="216" t="s">
        <v>561</v>
      </c>
    </row>
    <row r="318" s="2" customFormat="1">
      <c r="A318" s="39"/>
      <c r="B318" s="40"/>
      <c r="C318" s="41"/>
      <c r="D318" s="220" t="s">
        <v>135</v>
      </c>
      <c r="E318" s="41"/>
      <c r="F318" s="251" t="s">
        <v>307</v>
      </c>
      <c r="G318" s="41"/>
      <c r="H318" s="41"/>
      <c r="I318" s="252"/>
      <c r="J318" s="41"/>
      <c r="K318" s="41"/>
      <c r="L318" s="45"/>
      <c r="M318" s="253"/>
      <c r="N318" s="254"/>
      <c r="O318" s="85"/>
      <c r="P318" s="85"/>
      <c r="Q318" s="85"/>
      <c r="R318" s="85"/>
      <c r="S318" s="85"/>
      <c r="T318" s="86"/>
      <c r="U318" s="39"/>
      <c r="V318" s="39"/>
      <c r="W318" s="39"/>
      <c r="X318" s="39"/>
      <c r="Y318" s="39"/>
      <c r="Z318" s="39"/>
      <c r="AA318" s="39"/>
      <c r="AB318" s="39"/>
      <c r="AC318" s="39"/>
      <c r="AD318" s="39"/>
      <c r="AE318" s="39"/>
      <c r="AT318" s="18" t="s">
        <v>135</v>
      </c>
      <c r="AU318" s="18" t="s">
        <v>82</v>
      </c>
    </row>
    <row r="319" s="2" customFormat="1" ht="24.15" customHeight="1">
      <c r="A319" s="39"/>
      <c r="B319" s="40"/>
      <c r="C319" s="205" t="s">
        <v>562</v>
      </c>
      <c r="D319" s="205" t="s">
        <v>121</v>
      </c>
      <c r="E319" s="206" t="s">
        <v>563</v>
      </c>
      <c r="F319" s="207" t="s">
        <v>564</v>
      </c>
      <c r="G319" s="208" t="s">
        <v>166</v>
      </c>
      <c r="H319" s="209">
        <v>0.097000000000000003</v>
      </c>
      <c r="I319" s="210"/>
      <c r="J319" s="211">
        <f>ROUND(I319*H319,2)</f>
        <v>0</v>
      </c>
      <c r="K319" s="207" t="s">
        <v>125</v>
      </c>
      <c r="L319" s="45"/>
      <c r="M319" s="212" t="s">
        <v>19</v>
      </c>
      <c r="N319" s="213" t="s">
        <v>43</v>
      </c>
      <c r="O319" s="85"/>
      <c r="P319" s="214">
        <f>O319*H319</f>
        <v>0</v>
      </c>
      <c r="Q319" s="214">
        <v>0</v>
      </c>
      <c r="R319" s="214">
        <f>Q319*H319</f>
        <v>0</v>
      </c>
      <c r="S319" s="214">
        <v>0</v>
      </c>
      <c r="T319" s="215">
        <f>S319*H319</f>
        <v>0</v>
      </c>
      <c r="U319" s="39"/>
      <c r="V319" s="39"/>
      <c r="W319" s="39"/>
      <c r="X319" s="39"/>
      <c r="Y319" s="39"/>
      <c r="Z319" s="39"/>
      <c r="AA319" s="39"/>
      <c r="AB319" s="39"/>
      <c r="AC319" s="39"/>
      <c r="AD319" s="39"/>
      <c r="AE319" s="39"/>
      <c r="AR319" s="216" t="s">
        <v>197</v>
      </c>
      <c r="AT319" s="216" t="s">
        <v>121</v>
      </c>
      <c r="AU319" s="216" t="s">
        <v>82</v>
      </c>
      <c r="AY319" s="18" t="s">
        <v>118</v>
      </c>
      <c r="BE319" s="217">
        <f>IF(N319="základní",J319,0)</f>
        <v>0</v>
      </c>
      <c r="BF319" s="217">
        <f>IF(N319="snížená",J319,0)</f>
        <v>0</v>
      </c>
      <c r="BG319" s="217">
        <f>IF(N319="zákl. přenesená",J319,0)</f>
        <v>0</v>
      </c>
      <c r="BH319" s="217">
        <f>IF(N319="sníž. přenesená",J319,0)</f>
        <v>0</v>
      </c>
      <c r="BI319" s="217">
        <f>IF(N319="nulová",J319,0)</f>
        <v>0</v>
      </c>
      <c r="BJ319" s="18" t="s">
        <v>80</v>
      </c>
      <c r="BK319" s="217">
        <f>ROUND(I319*H319,2)</f>
        <v>0</v>
      </c>
      <c r="BL319" s="18" t="s">
        <v>197</v>
      </c>
      <c r="BM319" s="216" t="s">
        <v>565</v>
      </c>
    </row>
    <row r="320" s="2" customFormat="1">
      <c r="A320" s="39"/>
      <c r="B320" s="40"/>
      <c r="C320" s="41"/>
      <c r="D320" s="220" t="s">
        <v>135</v>
      </c>
      <c r="E320" s="41"/>
      <c r="F320" s="251" t="s">
        <v>307</v>
      </c>
      <c r="G320" s="41"/>
      <c r="H320" s="41"/>
      <c r="I320" s="252"/>
      <c r="J320" s="41"/>
      <c r="K320" s="41"/>
      <c r="L320" s="45"/>
      <c r="M320" s="253"/>
      <c r="N320" s="254"/>
      <c r="O320" s="85"/>
      <c r="P320" s="85"/>
      <c r="Q320" s="85"/>
      <c r="R320" s="85"/>
      <c r="S320" s="85"/>
      <c r="T320" s="86"/>
      <c r="U320" s="39"/>
      <c r="V320" s="39"/>
      <c r="W320" s="39"/>
      <c r="X320" s="39"/>
      <c r="Y320" s="39"/>
      <c r="Z320" s="39"/>
      <c r="AA320" s="39"/>
      <c r="AB320" s="39"/>
      <c r="AC320" s="39"/>
      <c r="AD320" s="39"/>
      <c r="AE320" s="39"/>
      <c r="AT320" s="18" t="s">
        <v>135</v>
      </c>
      <c r="AU320" s="18" t="s">
        <v>82</v>
      </c>
    </row>
    <row r="321" s="12" customFormat="1" ht="22.8" customHeight="1">
      <c r="A321" s="12"/>
      <c r="B321" s="189"/>
      <c r="C321" s="190"/>
      <c r="D321" s="191" t="s">
        <v>71</v>
      </c>
      <c r="E321" s="203" t="s">
        <v>286</v>
      </c>
      <c r="F321" s="203" t="s">
        <v>287</v>
      </c>
      <c r="G321" s="190"/>
      <c r="H321" s="190"/>
      <c r="I321" s="193"/>
      <c r="J321" s="204">
        <f>BK321</f>
        <v>0</v>
      </c>
      <c r="K321" s="190"/>
      <c r="L321" s="195"/>
      <c r="M321" s="196"/>
      <c r="N321" s="197"/>
      <c r="O321" s="197"/>
      <c r="P321" s="198">
        <f>SUM(P322:P332)</f>
        <v>0</v>
      </c>
      <c r="Q321" s="197"/>
      <c r="R321" s="198">
        <f>SUM(R322:R332)</f>
        <v>0.065920000000000006</v>
      </c>
      <c r="S321" s="197"/>
      <c r="T321" s="199">
        <f>SUM(T322:T332)</f>
        <v>0.126</v>
      </c>
      <c r="U321" s="12"/>
      <c r="V321" s="12"/>
      <c r="W321" s="12"/>
      <c r="X321" s="12"/>
      <c r="Y321" s="12"/>
      <c r="Z321" s="12"/>
      <c r="AA321" s="12"/>
      <c r="AB321" s="12"/>
      <c r="AC321" s="12"/>
      <c r="AD321" s="12"/>
      <c r="AE321" s="12"/>
      <c r="AR321" s="200" t="s">
        <v>82</v>
      </c>
      <c r="AT321" s="201" t="s">
        <v>71</v>
      </c>
      <c r="AU321" s="201" t="s">
        <v>80</v>
      </c>
      <c r="AY321" s="200" t="s">
        <v>118</v>
      </c>
      <c r="BK321" s="202">
        <f>SUM(BK322:BK332)</f>
        <v>0</v>
      </c>
    </row>
    <row r="322" s="2" customFormat="1" ht="14.4" customHeight="1">
      <c r="A322" s="39"/>
      <c r="B322" s="40"/>
      <c r="C322" s="205" t="s">
        <v>566</v>
      </c>
      <c r="D322" s="205" t="s">
        <v>121</v>
      </c>
      <c r="E322" s="206" t="s">
        <v>289</v>
      </c>
      <c r="F322" s="207" t="s">
        <v>290</v>
      </c>
      <c r="G322" s="208" t="s">
        <v>124</v>
      </c>
      <c r="H322" s="209">
        <v>4</v>
      </c>
      <c r="I322" s="210"/>
      <c r="J322" s="211">
        <f>ROUND(I322*H322,2)</f>
        <v>0</v>
      </c>
      <c r="K322" s="207" t="s">
        <v>125</v>
      </c>
      <c r="L322" s="45"/>
      <c r="M322" s="212" t="s">
        <v>19</v>
      </c>
      <c r="N322" s="213" t="s">
        <v>43</v>
      </c>
      <c r="O322" s="85"/>
      <c r="P322" s="214">
        <f>O322*H322</f>
        <v>0</v>
      </c>
      <c r="Q322" s="214">
        <v>0.00029999999999999997</v>
      </c>
      <c r="R322" s="214">
        <f>Q322*H322</f>
        <v>0.0011999999999999999</v>
      </c>
      <c r="S322" s="214">
        <v>0</v>
      </c>
      <c r="T322" s="215">
        <f>S322*H322</f>
        <v>0</v>
      </c>
      <c r="U322" s="39"/>
      <c r="V322" s="39"/>
      <c r="W322" s="39"/>
      <c r="X322" s="39"/>
      <c r="Y322" s="39"/>
      <c r="Z322" s="39"/>
      <c r="AA322" s="39"/>
      <c r="AB322" s="39"/>
      <c r="AC322" s="39"/>
      <c r="AD322" s="39"/>
      <c r="AE322" s="39"/>
      <c r="AR322" s="216" t="s">
        <v>197</v>
      </c>
      <c r="AT322" s="216" t="s">
        <v>121</v>
      </c>
      <c r="AU322" s="216" t="s">
        <v>82</v>
      </c>
      <c r="AY322" s="18" t="s">
        <v>118</v>
      </c>
      <c r="BE322" s="217">
        <f>IF(N322="základní",J322,0)</f>
        <v>0</v>
      </c>
      <c r="BF322" s="217">
        <f>IF(N322="snížená",J322,0)</f>
        <v>0</v>
      </c>
      <c r="BG322" s="217">
        <f>IF(N322="zákl. přenesená",J322,0)</f>
        <v>0</v>
      </c>
      <c r="BH322" s="217">
        <f>IF(N322="sníž. přenesená",J322,0)</f>
        <v>0</v>
      </c>
      <c r="BI322" s="217">
        <f>IF(N322="nulová",J322,0)</f>
        <v>0</v>
      </c>
      <c r="BJ322" s="18" t="s">
        <v>80</v>
      </c>
      <c r="BK322" s="217">
        <f>ROUND(I322*H322,2)</f>
        <v>0</v>
      </c>
      <c r="BL322" s="18" t="s">
        <v>197</v>
      </c>
      <c r="BM322" s="216" t="s">
        <v>567</v>
      </c>
    </row>
    <row r="323" s="2" customFormat="1">
      <c r="A323" s="39"/>
      <c r="B323" s="40"/>
      <c r="C323" s="41"/>
      <c r="D323" s="220" t="s">
        <v>135</v>
      </c>
      <c r="E323" s="41"/>
      <c r="F323" s="251" t="s">
        <v>292</v>
      </c>
      <c r="G323" s="41"/>
      <c r="H323" s="41"/>
      <c r="I323" s="252"/>
      <c r="J323" s="41"/>
      <c r="K323" s="41"/>
      <c r="L323" s="45"/>
      <c r="M323" s="253"/>
      <c r="N323" s="254"/>
      <c r="O323" s="85"/>
      <c r="P323" s="85"/>
      <c r="Q323" s="85"/>
      <c r="R323" s="85"/>
      <c r="S323" s="85"/>
      <c r="T323" s="86"/>
      <c r="U323" s="39"/>
      <c r="V323" s="39"/>
      <c r="W323" s="39"/>
      <c r="X323" s="39"/>
      <c r="Y323" s="39"/>
      <c r="Z323" s="39"/>
      <c r="AA323" s="39"/>
      <c r="AB323" s="39"/>
      <c r="AC323" s="39"/>
      <c r="AD323" s="39"/>
      <c r="AE323" s="39"/>
      <c r="AT323" s="18" t="s">
        <v>135</v>
      </c>
      <c r="AU323" s="18" t="s">
        <v>82</v>
      </c>
    </row>
    <row r="324" s="14" customFormat="1">
      <c r="A324" s="14"/>
      <c r="B324" s="229"/>
      <c r="C324" s="230"/>
      <c r="D324" s="220" t="s">
        <v>128</v>
      </c>
      <c r="E324" s="231" t="s">
        <v>19</v>
      </c>
      <c r="F324" s="232" t="s">
        <v>359</v>
      </c>
      <c r="G324" s="230"/>
      <c r="H324" s="233">
        <v>4</v>
      </c>
      <c r="I324" s="234"/>
      <c r="J324" s="230"/>
      <c r="K324" s="230"/>
      <c r="L324" s="235"/>
      <c r="M324" s="236"/>
      <c r="N324" s="237"/>
      <c r="O324" s="237"/>
      <c r="P324" s="237"/>
      <c r="Q324" s="237"/>
      <c r="R324" s="237"/>
      <c r="S324" s="237"/>
      <c r="T324" s="238"/>
      <c r="U324" s="14"/>
      <c r="V324" s="14"/>
      <c r="W324" s="14"/>
      <c r="X324" s="14"/>
      <c r="Y324" s="14"/>
      <c r="Z324" s="14"/>
      <c r="AA324" s="14"/>
      <c r="AB324" s="14"/>
      <c r="AC324" s="14"/>
      <c r="AD324" s="14"/>
      <c r="AE324" s="14"/>
      <c r="AT324" s="239" t="s">
        <v>128</v>
      </c>
      <c r="AU324" s="239" t="s">
        <v>82</v>
      </c>
      <c r="AV324" s="14" t="s">
        <v>82</v>
      </c>
      <c r="AW324" s="14" t="s">
        <v>33</v>
      </c>
      <c r="AX324" s="14" t="s">
        <v>80</v>
      </c>
      <c r="AY324" s="239" t="s">
        <v>118</v>
      </c>
    </row>
    <row r="325" s="2" customFormat="1" ht="14.4" customHeight="1">
      <c r="A325" s="39"/>
      <c r="B325" s="40"/>
      <c r="C325" s="205" t="s">
        <v>568</v>
      </c>
      <c r="D325" s="205" t="s">
        <v>121</v>
      </c>
      <c r="E325" s="206" t="s">
        <v>293</v>
      </c>
      <c r="F325" s="207" t="s">
        <v>294</v>
      </c>
      <c r="G325" s="208" t="s">
        <v>217</v>
      </c>
      <c r="H325" s="209">
        <v>180</v>
      </c>
      <c r="I325" s="210"/>
      <c r="J325" s="211">
        <f>ROUND(I325*H325,2)</f>
        <v>0</v>
      </c>
      <c r="K325" s="207" t="s">
        <v>125</v>
      </c>
      <c r="L325" s="45"/>
      <c r="M325" s="212" t="s">
        <v>19</v>
      </c>
      <c r="N325" s="213" t="s">
        <v>43</v>
      </c>
      <c r="O325" s="85"/>
      <c r="P325" s="214">
        <f>O325*H325</f>
        <v>0</v>
      </c>
      <c r="Q325" s="214">
        <v>0.00012</v>
      </c>
      <c r="R325" s="214">
        <f>Q325*H325</f>
        <v>0.021600000000000001</v>
      </c>
      <c r="S325" s="214">
        <v>0.00069999999999999999</v>
      </c>
      <c r="T325" s="215">
        <f>S325*H325</f>
        <v>0.126</v>
      </c>
      <c r="U325" s="39"/>
      <c r="V325" s="39"/>
      <c r="W325" s="39"/>
      <c r="X325" s="39"/>
      <c r="Y325" s="39"/>
      <c r="Z325" s="39"/>
      <c r="AA325" s="39"/>
      <c r="AB325" s="39"/>
      <c r="AC325" s="39"/>
      <c r="AD325" s="39"/>
      <c r="AE325" s="39"/>
      <c r="AR325" s="216" t="s">
        <v>197</v>
      </c>
      <c r="AT325" s="216" t="s">
        <v>121</v>
      </c>
      <c r="AU325" s="216" t="s">
        <v>82</v>
      </c>
      <c r="AY325" s="18" t="s">
        <v>118</v>
      </c>
      <c r="BE325" s="217">
        <f>IF(N325="základní",J325,0)</f>
        <v>0</v>
      </c>
      <c r="BF325" s="217">
        <f>IF(N325="snížená",J325,0)</f>
        <v>0</v>
      </c>
      <c r="BG325" s="217">
        <f>IF(N325="zákl. přenesená",J325,0)</f>
        <v>0</v>
      </c>
      <c r="BH325" s="217">
        <f>IF(N325="sníž. přenesená",J325,0)</f>
        <v>0</v>
      </c>
      <c r="BI325" s="217">
        <f>IF(N325="nulová",J325,0)</f>
        <v>0</v>
      </c>
      <c r="BJ325" s="18" t="s">
        <v>80</v>
      </c>
      <c r="BK325" s="217">
        <f>ROUND(I325*H325,2)</f>
        <v>0</v>
      </c>
      <c r="BL325" s="18" t="s">
        <v>197</v>
      </c>
      <c r="BM325" s="216" t="s">
        <v>569</v>
      </c>
    </row>
    <row r="326" s="14" customFormat="1">
      <c r="A326" s="14"/>
      <c r="B326" s="229"/>
      <c r="C326" s="230"/>
      <c r="D326" s="220" t="s">
        <v>128</v>
      </c>
      <c r="E326" s="231" t="s">
        <v>19</v>
      </c>
      <c r="F326" s="232" t="s">
        <v>570</v>
      </c>
      <c r="G326" s="230"/>
      <c r="H326" s="233">
        <v>180</v>
      </c>
      <c r="I326" s="234"/>
      <c r="J326" s="230"/>
      <c r="K326" s="230"/>
      <c r="L326" s="235"/>
      <c r="M326" s="236"/>
      <c r="N326" s="237"/>
      <c r="O326" s="237"/>
      <c r="P326" s="237"/>
      <c r="Q326" s="237"/>
      <c r="R326" s="237"/>
      <c r="S326" s="237"/>
      <c r="T326" s="238"/>
      <c r="U326" s="14"/>
      <c r="V326" s="14"/>
      <c r="W326" s="14"/>
      <c r="X326" s="14"/>
      <c r="Y326" s="14"/>
      <c r="Z326" s="14"/>
      <c r="AA326" s="14"/>
      <c r="AB326" s="14"/>
      <c r="AC326" s="14"/>
      <c r="AD326" s="14"/>
      <c r="AE326" s="14"/>
      <c r="AT326" s="239" t="s">
        <v>128</v>
      </c>
      <c r="AU326" s="239" t="s">
        <v>82</v>
      </c>
      <c r="AV326" s="14" t="s">
        <v>82</v>
      </c>
      <c r="AW326" s="14" t="s">
        <v>33</v>
      </c>
      <c r="AX326" s="14" t="s">
        <v>80</v>
      </c>
      <c r="AY326" s="239" t="s">
        <v>118</v>
      </c>
    </row>
    <row r="327" s="2" customFormat="1" ht="14.4" customHeight="1">
      <c r="A327" s="39"/>
      <c r="B327" s="40"/>
      <c r="C327" s="255" t="s">
        <v>571</v>
      </c>
      <c r="D327" s="255" t="s">
        <v>222</v>
      </c>
      <c r="E327" s="256" t="s">
        <v>298</v>
      </c>
      <c r="F327" s="257" t="s">
        <v>299</v>
      </c>
      <c r="G327" s="258" t="s">
        <v>124</v>
      </c>
      <c r="H327" s="259">
        <v>4.4000000000000004</v>
      </c>
      <c r="I327" s="260"/>
      <c r="J327" s="261">
        <f>ROUND(I327*H327,2)</f>
        <v>0</v>
      </c>
      <c r="K327" s="257" t="s">
        <v>125</v>
      </c>
      <c r="L327" s="262"/>
      <c r="M327" s="263" t="s">
        <v>19</v>
      </c>
      <c r="N327" s="264" t="s">
        <v>43</v>
      </c>
      <c r="O327" s="85"/>
      <c r="P327" s="214">
        <f>O327*H327</f>
        <v>0</v>
      </c>
      <c r="Q327" s="214">
        <v>0.0097999999999999997</v>
      </c>
      <c r="R327" s="214">
        <f>Q327*H327</f>
        <v>0.043120000000000006</v>
      </c>
      <c r="S327" s="214">
        <v>0</v>
      </c>
      <c r="T327" s="215">
        <f>S327*H327</f>
        <v>0</v>
      </c>
      <c r="U327" s="39"/>
      <c r="V327" s="39"/>
      <c r="W327" s="39"/>
      <c r="X327" s="39"/>
      <c r="Y327" s="39"/>
      <c r="Z327" s="39"/>
      <c r="AA327" s="39"/>
      <c r="AB327" s="39"/>
      <c r="AC327" s="39"/>
      <c r="AD327" s="39"/>
      <c r="AE327" s="39"/>
      <c r="AR327" s="216" t="s">
        <v>225</v>
      </c>
      <c r="AT327" s="216" t="s">
        <v>222</v>
      </c>
      <c r="AU327" s="216" t="s">
        <v>82</v>
      </c>
      <c r="AY327" s="18" t="s">
        <v>118</v>
      </c>
      <c r="BE327" s="217">
        <f>IF(N327="základní",J327,0)</f>
        <v>0</v>
      </c>
      <c r="BF327" s="217">
        <f>IF(N327="snížená",J327,0)</f>
        <v>0</v>
      </c>
      <c r="BG327" s="217">
        <f>IF(N327="zákl. přenesená",J327,0)</f>
        <v>0</v>
      </c>
      <c r="BH327" s="217">
        <f>IF(N327="sníž. přenesená",J327,0)</f>
        <v>0</v>
      </c>
      <c r="BI327" s="217">
        <f>IF(N327="nulová",J327,0)</f>
        <v>0</v>
      </c>
      <c r="BJ327" s="18" t="s">
        <v>80</v>
      </c>
      <c r="BK327" s="217">
        <f>ROUND(I327*H327,2)</f>
        <v>0</v>
      </c>
      <c r="BL327" s="18" t="s">
        <v>197</v>
      </c>
      <c r="BM327" s="216" t="s">
        <v>572</v>
      </c>
    </row>
    <row r="328" s="14" customFormat="1">
      <c r="A328" s="14"/>
      <c r="B328" s="229"/>
      <c r="C328" s="230"/>
      <c r="D328" s="220" t="s">
        <v>128</v>
      </c>
      <c r="E328" s="230"/>
      <c r="F328" s="232" t="s">
        <v>573</v>
      </c>
      <c r="G328" s="230"/>
      <c r="H328" s="233">
        <v>4.4000000000000004</v>
      </c>
      <c r="I328" s="234"/>
      <c r="J328" s="230"/>
      <c r="K328" s="230"/>
      <c r="L328" s="235"/>
      <c r="M328" s="236"/>
      <c r="N328" s="237"/>
      <c r="O328" s="237"/>
      <c r="P328" s="237"/>
      <c r="Q328" s="237"/>
      <c r="R328" s="237"/>
      <c r="S328" s="237"/>
      <c r="T328" s="238"/>
      <c r="U328" s="14"/>
      <c r="V328" s="14"/>
      <c r="W328" s="14"/>
      <c r="X328" s="14"/>
      <c r="Y328" s="14"/>
      <c r="Z328" s="14"/>
      <c r="AA328" s="14"/>
      <c r="AB328" s="14"/>
      <c r="AC328" s="14"/>
      <c r="AD328" s="14"/>
      <c r="AE328" s="14"/>
      <c r="AT328" s="239" t="s">
        <v>128</v>
      </c>
      <c r="AU328" s="239" t="s">
        <v>82</v>
      </c>
      <c r="AV328" s="14" t="s">
        <v>82</v>
      </c>
      <c r="AW328" s="14" t="s">
        <v>4</v>
      </c>
      <c r="AX328" s="14" t="s">
        <v>80</v>
      </c>
      <c r="AY328" s="239" t="s">
        <v>118</v>
      </c>
    </row>
    <row r="329" s="2" customFormat="1" ht="24.15" customHeight="1">
      <c r="A329" s="39"/>
      <c r="B329" s="40"/>
      <c r="C329" s="205" t="s">
        <v>574</v>
      </c>
      <c r="D329" s="205" t="s">
        <v>121</v>
      </c>
      <c r="E329" s="206" t="s">
        <v>304</v>
      </c>
      <c r="F329" s="207" t="s">
        <v>305</v>
      </c>
      <c r="G329" s="208" t="s">
        <v>166</v>
      </c>
      <c r="H329" s="209">
        <v>0.066000000000000003</v>
      </c>
      <c r="I329" s="210"/>
      <c r="J329" s="211">
        <f>ROUND(I329*H329,2)</f>
        <v>0</v>
      </c>
      <c r="K329" s="207" t="s">
        <v>125</v>
      </c>
      <c r="L329" s="45"/>
      <c r="M329" s="212" t="s">
        <v>19</v>
      </c>
      <c r="N329" s="213" t="s">
        <v>43</v>
      </c>
      <c r="O329" s="85"/>
      <c r="P329" s="214">
        <f>O329*H329</f>
        <v>0</v>
      </c>
      <c r="Q329" s="214">
        <v>0</v>
      </c>
      <c r="R329" s="214">
        <f>Q329*H329</f>
        <v>0</v>
      </c>
      <c r="S329" s="214">
        <v>0</v>
      </c>
      <c r="T329" s="215">
        <f>S329*H329</f>
        <v>0</v>
      </c>
      <c r="U329" s="39"/>
      <c r="V329" s="39"/>
      <c r="W329" s="39"/>
      <c r="X329" s="39"/>
      <c r="Y329" s="39"/>
      <c r="Z329" s="39"/>
      <c r="AA329" s="39"/>
      <c r="AB329" s="39"/>
      <c r="AC329" s="39"/>
      <c r="AD329" s="39"/>
      <c r="AE329" s="39"/>
      <c r="AR329" s="216" t="s">
        <v>197</v>
      </c>
      <c r="AT329" s="216" t="s">
        <v>121</v>
      </c>
      <c r="AU329" s="216" t="s">
        <v>82</v>
      </c>
      <c r="AY329" s="18" t="s">
        <v>118</v>
      </c>
      <c r="BE329" s="217">
        <f>IF(N329="základní",J329,0)</f>
        <v>0</v>
      </c>
      <c r="BF329" s="217">
        <f>IF(N329="snížená",J329,0)</f>
        <v>0</v>
      </c>
      <c r="BG329" s="217">
        <f>IF(N329="zákl. přenesená",J329,0)</f>
        <v>0</v>
      </c>
      <c r="BH329" s="217">
        <f>IF(N329="sníž. přenesená",J329,0)</f>
        <v>0</v>
      </c>
      <c r="BI329" s="217">
        <f>IF(N329="nulová",J329,0)</f>
        <v>0</v>
      </c>
      <c r="BJ329" s="18" t="s">
        <v>80</v>
      </c>
      <c r="BK329" s="217">
        <f>ROUND(I329*H329,2)</f>
        <v>0</v>
      </c>
      <c r="BL329" s="18" t="s">
        <v>197</v>
      </c>
      <c r="BM329" s="216" t="s">
        <v>575</v>
      </c>
    </row>
    <row r="330" s="2" customFormat="1">
      <c r="A330" s="39"/>
      <c r="B330" s="40"/>
      <c r="C330" s="41"/>
      <c r="D330" s="220" t="s">
        <v>135</v>
      </c>
      <c r="E330" s="41"/>
      <c r="F330" s="251" t="s">
        <v>307</v>
      </c>
      <c r="G330" s="41"/>
      <c r="H330" s="41"/>
      <c r="I330" s="252"/>
      <c r="J330" s="41"/>
      <c r="K330" s="41"/>
      <c r="L330" s="45"/>
      <c r="M330" s="253"/>
      <c r="N330" s="254"/>
      <c r="O330" s="85"/>
      <c r="P330" s="85"/>
      <c r="Q330" s="85"/>
      <c r="R330" s="85"/>
      <c r="S330" s="85"/>
      <c r="T330" s="86"/>
      <c r="U330" s="39"/>
      <c r="V330" s="39"/>
      <c r="W330" s="39"/>
      <c r="X330" s="39"/>
      <c r="Y330" s="39"/>
      <c r="Z330" s="39"/>
      <c r="AA330" s="39"/>
      <c r="AB330" s="39"/>
      <c r="AC330" s="39"/>
      <c r="AD330" s="39"/>
      <c r="AE330" s="39"/>
      <c r="AT330" s="18" t="s">
        <v>135</v>
      </c>
      <c r="AU330" s="18" t="s">
        <v>82</v>
      </c>
    </row>
    <row r="331" s="2" customFormat="1" ht="24.15" customHeight="1">
      <c r="A331" s="39"/>
      <c r="B331" s="40"/>
      <c r="C331" s="205" t="s">
        <v>576</v>
      </c>
      <c r="D331" s="205" t="s">
        <v>121</v>
      </c>
      <c r="E331" s="206" t="s">
        <v>309</v>
      </c>
      <c r="F331" s="207" t="s">
        <v>310</v>
      </c>
      <c r="G331" s="208" t="s">
        <v>166</v>
      </c>
      <c r="H331" s="209">
        <v>0.066000000000000003</v>
      </c>
      <c r="I331" s="210"/>
      <c r="J331" s="211">
        <f>ROUND(I331*H331,2)</f>
        <v>0</v>
      </c>
      <c r="K331" s="207" t="s">
        <v>125</v>
      </c>
      <c r="L331" s="45"/>
      <c r="M331" s="212" t="s">
        <v>19</v>
      </c>
      <c r="N331" s="213" t="s">
        <v>43</v>
      </c>
      <c r="O331" s="85"/>
      <c r="P331" s="214">
        <f>O331*H331</f>
        <v>0</v>
      </c>
      <c r="Q331" s="214">
        <v>0</v>
      </c>
      <c r="R331" s="214">
        <f>Q331*H331</f>
        <v>0</v>
      </c>
      <c r="S331" s="214">
        <v>0</v>
      </c>
      <c r="T331" s="215">
        <f>S331*H331</f>
        <v>0</v>
      </c>
      <c r="U331" s="39"/>
      <c r="V331" s="39"/>
      <c r="W331" s="39"/>
      <c r="X331" s="39"/>
      <c r="Y331" s="39"/>
      <c r="Z331" s="39"/>
      <c r="AA331" s="39"/>
      <c r="AB331" s="39"/>
      <c r="AC331" s="39"/>
      <c r="AD331" s="39"/>
      <c r="AE331" s="39"/>
      <c r="AR331" s="216" t="s">
        <v>197</v>
      </c>
      <c r="AT331" s="216" t="s">
        <v>121</v>
      </c>
      <c r="AU331" s="216" t="s">
        <v>82</v>
      </c>
      <c r="AY331" s="18" t="s">
        <v>118</v>
      </c>
      <c r="BE331" s="217">
        <f>IF(N331="základní",J331,0)</f>
        <v>0</v>
      </c>
      <c r="BF331" s="217">
        <f>IF(N331="snížená",J331,0)</f>
        <v>0</v>
      </c>
      <c r="BG331" s="217">
        <f>IF(N331="zákl. přenesená",J331,0)</f>
        <v>0</v>
      </c>
      <c r="BH331" s="217">
        <f>IF(N331="sníž. přenesená",J331,0)</f>
        <v>0</v>
      </c>
      <c r="BI331" s="217">
        <f>IF(N331="nulová",J331,0)</f>
        <v>0</v>
      </c>
      <c r="BJ331" s="18" t="s">
        <v>80</v>
      </c>
      <c r="BK331" s="217">
        <f>ROUND(I331*H331,2)</f>
        <v>0</v>
      </c>
      <c r="BL331" s="18" t="s">
        <v>197</v>
      </c>
      <c r="BM331" s="216" t="s">
        <v>577</v>
      </c>
    </row>
    <row r="332" s="2" customFormat="1">
      <c r="A332" s="39"/>
      <c r="B332" s="40"/>
      <c r="C332" s="41"/>
      <c r="D332" s="220" t="s">
        <v>135</v>
      </c>
      <c r="E332" s="41"/>
      <c r="F332" s="251" t="s">
        <v>307</v>
      </c>
      <c r="G332" s="41"/>
      <c r="H332" s="41"/>
      <c r="I332" s="252"/>
      <c r="J332" s="41"/>
      <c r="K332" s="41"/>
      <c r="L332" s="45"/>
      <c r="M332" s="253"/>
      <c r="N332" s="254"/>
      <c r="O332" s="85"/>
      <c r="P332" s="85"/>
      <c r="Q332" s="85"/>
      <c r="R332" s="85"/>
      <c r="S332" s="85"/>
      <c r="T332" s="86"/>
      <c r="U332" s="39"/>
      <c r="V332" s="39"/>
      <c r="W332" s="39"/>
      <c r="X332" s="39"/>
      <c r="Y332" s="39"/>
      <c r="Z332" s="39"/>
      <c r="AA332" s="39"/>
      <c r="AB332" s="39"/>
      <c r="AC332" s="39"/>
      <c r="AD332" s="39"/>
      <c r="AE332" s="39"/>
      <c r="AT332" s="18" t="s">
        <v>135</v>
      </c>
      <c r="AU332" s="18" t="s">
        <v>82</v>
      </c>
    </row>
    <row r="333" s="12" customFormat="1" ht="25.92" customHeight="1">
      <c r="A333" s="12"/>
      <c r="B333" s="189"/>
      <c r="C333" s="190"/>
      <c r="D333" s="191" t="s">
        <v>71</v>
      </c>
      <c r="E333" s="192" t="s">
        <v>312</v>
      </c>
      <c r="F333" s="192" t="s">
        <v>313</v>
      </c>
      <c r="G333" s="190"/>
      <c r="H333" s="190"/>
      <c r="I333" s="193"/>
      <c r="J333" s="194">
        <f>BK333</f>
        <v>0</v>
      </c>
      <c r="K333" s="190"/>
      <c r="L333" s="195"/>
      <c r="M333" s="196"/>
      <c r="N333" s="197"/>
      <c r="O333" s="197"/>
      <c r="P333" s="198">
        <f>SUM(P334:P337)</f>
        <v>0</v>
      </c>
      <c r="Q333" s="197"/>
      <c r="R333" s="198">
        <f>SUM(R334:R337)</f>
        <v>0</v>
      </c>
      <c r="S333" s="197"/>
      <c r="T333" s="199">
        <f>SUM(T334:T337)</f>
        <v>0</v>
      </c>
      <c r="U333" s="12"/>
      <c r="V333" s="12"/>
      <c r="W333" s="12"/>
      <c r="X333" s="12"/>
      <c r="Y333" s="12"/>
      <c r="Z333" s="12"/>
      <c r="AA333" s="12"/>
      <c r="AB333" s="12"/>
      <c r="AC333" s="12"/>
      <c r="AD333" s="12"/>
      <c r="AE333" s="12"/>
      <c r="AR333" s="200" t="s">
        <v>126</v>
      </c>
      <c r="AT333" s="201" t="s">
        <v>71</v>
      </c>
      <c r="AU333" s="201" t="s">
        <v>72</v>
      </c>
      <c r="AY333" s="200" t="s">
        <v>118</v>
      </c>
      <c r="BK333" s="202">
        <f>SUM(BK334:BK337)</f>
        <v>0</v>
      </c>
    </row>
    <row r="334" s="2" customFormat="1" ht="14.4" customHeight="1">
      <c r="A334" s="39"/>
      <c r="B334" s="40"/>
      <c r="C334" s="205" t="s">
        <v>578</v>
      </c>
      <c r="D334" s="205" t="s">
        <v>121</v>
      </c>
      <c r="E334" s="206" t="s">
        <v>579</v>
      </c>
      <c r="F334" s="207" t="s">
        <v>580</v>
      </c>
      <c r="G334" s="208" t="s">
        <v>317</v>
      </c>
      <c r="H334" s="209">
        <v>16</v>
      </c>
      <c r="I334" s="210"/>
      <c r="J334" s="211">
        <f>ROUND(I334*H334,2)</f>
        <v>0</v>
      </c>
      <c r="K334" s="207" t="s">
        <v>125</v>
      </c>
      <c r="L334" s="45"/>
      <c r="M334" s="212" t="s">
        <v>19</v>
      </c>
      <c r="N334" s="213" t="s">
        <v>43</v>
      </c>
      <c r="O334" s="85"/>
      <c r="P334" s="214">
        <f>O334*H334</f>
        <v>0</v>
      </c>
      <c r="Q334" s="214">
        <v>0</v>
      </c>
      <c r="R334" s="214">
        <f>Q334*H334</f>
        <v>0</v>
      </c>
      <c r="S334" s="214">
        <v>0</v>
      </c>
      <c r="T334" s="215">
        <f>S334*H334</f>
        <v>0</v>
      </c>
      <c r="U334" s="39"/>
      <c r="V334" s="39"/>
      <c r="W334" s="39"/>
      <c r="X334" s="39"/>
      <c r="Y334" s="39"/>
      <c r="Z334" s="39"/>
      <c r="AA334" s="39"/>
      <c r="AB334" s="39"/>
      <c r="AC334" s="39"/>
      <c r="AD334" s="39"/>
      <c r="AE334" s="39"/>
      <c r="AR334" s="216" t="s">
        <v>318</v>
      </c>
      <c r="AT334" s="216" t="s">
        <v>121</v>
      </c>
      <c r="AU334" s="216" t="s">
        <v>80</v>
      </c>
      <c r="AY334" s="18" t="s">
        <v>118</v>
      </c>
      <c r="BE334" s="217">
        <f>IF(N334="základní",J334,0)</f>
        <v>0</v>
      </c>
      <c r="BF334" s="217">
        <f>IF(N334="snížená",J334,0)</f>
        <v>0</v>
      </c>
      <c r="BG334" s="217">
        <f>IF(N334="zákl. přenesená",J334,0)</f>
        <v>0</v>
      </c>
      <c r="BH334" s="217">
        <f>IF(N334="sníž. přenesená",J334,0)</f>
        <v>0</v>
      </c>
      <c r="BI334" s="217">
        <f>IF(N334="nulová",J334,0)</f>
        <v>0</v>
      </c>
      <c r="BJ334" s="18" t="s">
        <v>80</v>
      </c>
      <c r="BK334" s="217">
        <f>ROUND(I334*H334,2)</f>
        <v>0</v>
      </c>
      <c r="BL334" s="18" t="s">
        <v>318</v>
      </c>
      <c r="BM334" s="216" t="s">
        <v>581</v>
      </c>
    </row>
    <row r="335" s="13" customFormat="1">
      <c r="A335" s="13"/>
      <c r="B335" s="218"/>
      <c r="C335" s="219"/>
      <c r="D335" s="220" t="s">
        <v>128</v>
      </c>
      <c r="E335" s="221" t="s">
        <v>19</v>
      </c>
      <c r="F335" s="222" t="s">
        <v>582</v>
      </c>
      <c r="G335" s="219"/>
      <c r="H335" s="221" t="s">
        <v>19</v>
      </c>
      <c r="I335" s="223"/>
      <c r="J335" s="219"/>
      <c r="K335" s="219"/>
      <c r="L335" s="224"/>
      <c r="M335" s="225"/>
      <c r="N335" s="226"/>
      <c r="O335" s="226"/>
      <c r="P335" s="226"/>
      <c r="Q335" s="226"/>
      <c r="R335" s="226"/>
      <c r="S335" s="226"/>
      <c r="T335" s="227"/>
      <c r="U335" s="13"/>
      <c r="V335" s="13"/>
      <c r="W335" s="13"/>
      <c r="X335" s="13"/>
      <c r="Y335" s="13"/>
      <c r="Z335" s="13"/>
      <c r="AA335" s="13"/>
      <c r="AB335" s="13"/>
      <c r="AC335" s="13"/>
      <c r="AD335" s="13"/>
      <c r="AE335" s="13"/>
      <c r="AT335" s="228" t="s">
        <v>128</v>
      </c>
      <c r="AU335" s="228" t="s">
        <v>80</v>
      </c>
      <c r="AV335" s="13" t="s">
        <v>80</v>
      </c>
      <c r="AW335" s="13" t="s">
        <v>33</v>
      </c>
      <c r="AX335" s="13" t="s">
        <v>72</v>
      </c>
      <c r="AY335" s="228" t="s">
        <v>118</v>
      </c>
    </row>
    <row r="336" s="14" customFormat="1">
      <c r="A336" s="14"/>
      <c r="B336" s="229"/>
      <c r="C336" s="230"/>
      <c r="D336" s="220" t="s">
        <v>128</v>
      </c>
      <c r="E336" s="231" t="s">
        <v>19</v>
      </c>
      <c r="F336" s="232" t="s">
        <v>583</v>
      </c>
      <c r="G336" s="230"/>
      <c r="H336" s="233">
        <v>16</v>
      </c>
      <c r="I336" s="234"/>
      <c r="J336" s="230"/>
      <c r="K336" s="230"/>
      <c r="L336" s="235"/>
      <c r="M336" s="236"/>
      <c r="N336" s="237"/>
      <c r="O336" s="237"/>
      <c r="P336" s="237"/>
      <c r="Q336" s="237"/>
      <c r="R336" s="237"/>
      <c r="S336" s="237"/>
      <c r="T336" s="238"/>
      <c r="U336" s="14"/>
      <c r="V336" s="14"/>
      <c r="W336" s="14"/>
      <c r="X336" s="14"/>
      <c r="Y336" s="14"/>
      <c r="Z336" s="14"/>
      <c r="AA336" s="14"/>
      <c r="AB336" s="14"/>
      <c r="AC336" s="14"/>
      <c r="AD336" s="14"/>
      <c r="AE336" s="14"/>
      <c r="AT336" s="239" t="s">
        <v>128</v>
      </c>
      <c r="AU336" s="239" t="s">
        <v>80</v>
      </c>
      <c r="AV336" s="14" t="s">
        <v>82</v>
      </c>
      <c r="AW336" s="14" t="s">
        <v>33</v>
      </c>
      <c r="AX336" s="14" t="s">
        <v>72</v>
      </c>
      <c r="AY336" s="239" t="s">
        <v>118</v>
      </c>
    </row>
    <row r="337" s="15" customFormat="1">
      <c r="A337" s="15"/>
      <c r="B337" s="240"/>
      <c r="C337" s="241"/>
      <c r="D337" s="220" t="s">
        <v>128</v>
      </c>
      <c r="E337" s="242" t="s">
        <v>19</v>
      </c>
      <c r="F337" s="243" t="s">
        <v>131</v>
      </c>
      <c r="G337" s="241"/>
      <c r="H337" s="244">
        <v>16</v>
      </c>
      <c r="I337" s="245"/>
      <c r="J337" s="241"/>
      <c r="K337" s="241"/>
      <c r="L337" s="246"/>
      <c r="M337" s="265"/>
      <c r="N337" s="266"/>
      <c r="O337" s="266"/>
      <c r="P337" s="266"/>
      <c r="Q337" s="266"/>
      <c r="R337" s="266"/>
      <c r="S337" s="266"/>
      <c r="T337" s="267"/>
      <c r="U337" s="15"/>
      <c r="V337" s="15"/>
      <c r="W337" s="15"/>
      <c r="X337" s="15"/>
      <c r="Y337" s="15"/>
      <c r="Z337" s="15"/>
      <c r="AA337" s="15"/>
      <c r="AB337" s="15"/>
      <c r="AC337" s="15"/>
      <c r="AD337" s="15"/>
      <c r="AE337" s="15"/>
      <c r="AT337" s="250" t="s">
        <v>128</v>
      </c>
      <c r="AU337" s="250" t="s">
        <v>80</v>
      </c>
      <c r="AV337" s="15" t="s">
        <v>126</v>
      </c>
      <c r="AW337" s="15" t="s">
        <v>33</v>
      </c>
      <c r="AX337" s="15" t="s">
        <v>80</v>
      </c>
      <c r="AY337" s="250" t="s">
        <v>118</v>
      </c>
    </row>
    <row r="338" s="2" customFormat="1" ht="6.96" customHeight="1">
      <c r="A338" s="39"/>
      <c r="B338" s="60"/>
      <c r="C338" s="61"/>
      <c r="D338" s="61"/>
      <c r="E338" s="61"/>
      <c r="F338" s="61"/>
      <c r="G338" s="61"/>
      <c r="H338" s="61"/>
      <c r="I338" s="61"/>
      <c r="J338" s="61"/>
      <c r="K338" s="61"/>
      <c r="L338" s="45"/>
      <c r="M338" s="39"/>
      <c r="O338" s="39"/>
      <c r="P338" s="39"/>
      <c r="Q338" s="39"/>
      <c r="R338" s="39"/>
      <c r="S338" s="39"/>
      <c r="T338" s="39"/>
      <c r="U338" s="39"/>
      <c r="V338" s="39"/>
      <c r="W338" s="39"/>
      <c r="X338" s="39"/>
      <c r="Y338" s="39"/>
      <c r="Z338" s="39"/>
      <c r="AA338" s="39"/>
      <c r="AB338" s="39"/>
      <c r="AC338" s="39"/>
      <c r="AD338" s="39"/>
      <c r="AE338" s="39"/>
    </row>
  </sheetData>
  <sheetProtection sheet="1" autoFilter="0" formatColumns="0" formatRows="0" objects="1" scenarios="1" spinCount="100000" saltValue="31AEDFJYrLr0pnGrL+MpnmTRa6r8/FxeF8ZibQS5XFR2eVu1uvrW+Im9TUPLOBHoyN4dy1KxZwFELYFEHHU5Eg==" hashValue="OI8tcVFXXv5skpBdfCdLXgCcKsZ+NctUQxgVzc0zPQGD2ezQC+oBgxb1Wkg8IDAFVM2G1dAesL+5lYHjMIiaTA==" algorithmName="SHA-512" password="CC35"/>
  <autoFilter ref="C92:K337"/>
  <mergeCells count="9">
    <mergeCell ref="E7:H7"/>
    <mergeCell ref="E9:H9"/>
    <mergeCell ref="E18:H18"/>
    <mergeCell ref="E27:H27"/>
    <mergeCell ref="E48:H48"/>
    <mergeCell ref="E50:H50"/>
    <mergeCell ref="E83:H83"/>
    <mergeCell ref="E85:H85"/>
    <mergeCell ref="L2:V2"/>
  </mergeCells>
  <pageMargins left="0.39375" right="0.39375" top="0.39375" bottom="0.39375"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sheetViews>
  <cols>
    <col min="1" max="1" width="8.332031" style="268" customWidth="1"/>
    <col min="2" max="2" width="1.667969" style="268" customWidth="1"/>
    <col min="3" max="4" width="5" style="268" customWidth="1"/>
    <col min="5" max="5" width="11.66016" style="268" customWidth="1"/>
    <col min="6" max="6" width="9.160156" style="268" customWidth="1"/>
    <col min="7" max="7" width="5" style="268" customWidth="1"/>
    <col min="8" max="8" width="77.83203" style="268" customWidth="1"/>
    <col min="9" max="10" width="20" style="268" customWidth="1"/>
    <col min="11" max="11" width="1.667969" style="268" customWidth="1"/>
  </cols>
  <sheetData>
    <row r="1" s="1" customFormat="1" ht="37.5" customHeight="1"/>
    <row r="2" s="1" customFormat="1" ht="7.5" customHeight="1">
      <c r="B2" s="269"/>
      <c r="C2" s="270"/>
      <c r="D2" s="270"/>
      <c r="E2" s="270"/>
      <c r="F2" s="270"/>
      <c r="G2" s="270"/>
      <c r="H2" s="270"/>
      <c r="I2" s="270"/>
      <c r="J2" s="270"/>
      <c r="K2" s="271"/>
    </row>
    <row r="3" s="16" customFormat="1" ht="45" customHeight="1">
      <c r="B3" s="272"/>
      <c r="C3" s="273" t="s">
        <v>584</v>
      </c>
      <c r="D3" s="273"/>
      <c r="E3" s="273"/>
      <c r="F3" s="273"/>
      <c r="G3" s="273"/>
      <c r="H3" s="273"/>
      <c r="I3" s="273"/>
      <c r="J3" s="273"/>
      <c r="K3" s="274"/>
    </row>
    <row r="4" s="1" customFormat="1" ht="25.5" customHeight="1">
      <c r="B4" s="275"/>
      <c r="C4" s="276" t="s">
        <v>585</v>
      </c>
      <c r="D4" s="276"/>
      <c r="E4" s="276"/>
      <c r="F4" s="276"/>
      <c r="G4" s="276"/>
      <c r="H4" s="276"/>
      <c r="I4" s="276"/>
      <c r="J4" s="276"/>
      <c r="K4" s="277"/>
    </row>
    <row r="5" s="1" customFormat="1" ht="5.25" customHeight="1">
      <c r="B5" s="275"/>
      <c r="C5" s="278"/>
      <c r="D5" s="278"/>
      <c r="E5" s="278"/>
      <c r="F5" s="278"/>
      <c r="G5" s="278"/>
      <c r="H5" s="278"/>
      <c r="I5" s="278"/>
      <c r="J5" s="278"/>
      <c r="K5" s="277"/>
    </row>
    <row r="6" s="1" customFormat="1" ht="15" customHeight="1">
      <c r="B6" s="275"/>
      <c r="C6" s="279" t="s">
        <v>586</v>
      </c>
      <c r="D6" s="279"/>
      <c r="E6" s="279"/>
      <c r="F6" s="279"/>
      <c r="G6" s="279"/>
      <c r="H6" s="279"/>
      <c r="I6" s="279"/>
      <c r="J6" s="279"/>
      <c r="K6" s="277"/>
    </row>
    <row r="7" s="1" customFormat="1" ht="15" customHeight="1">
      <c r="B7" s="280"/>
      <c r="C7" s="279" t="s">
        <v>587</v>
      </c>
      <c r="D7" s="279"/>
      <c r="E7" s="279"/>
      <c r="F7" s="279"/>
      <c r="G7" s="279"/>
      <c r="H7" s="279"/>
      <c r="I7" s="279"/>
      <c r="J7" s="279"/>
      <c r="K7" s="277"/>
    </row>
    <row r="8" s="1" customFormat="1" ht="12.75" customHeight="1">
      <c r="B8" s="280"/>
      <c r="C8" s="279"/>
      <c r="D8" s="279"/>
      <c r="E8" s="279"/>
      <c r="F8" s="279"/>
      <c r="G8" s="279"/>
      <c r="H8" s="279"/>
      <c r="I8" s="279"/>
      <c r="J8" s="279"/>
      <c r="K8" s="277"/>
    </row>
    <row r="9" s="1" customFormat="1" ht="15" customHeight="1">
      <c r="B9" s="280"/>
      <c r="C9" s="279" t="s">
        <v>588</v>
      </c>
      <c r="D9" s="279"/>
      <c r="E9" s="279"/>
      <c r="F9" s="279"/>
      <c r="G9" s="279"/>
      <c r="H9" s="279"/>
      <c r="I9" s="279"/>
      <c r="J9" s="279"/>
      <c r="K9" s="277"/>
    </row>
    <row r="10" s="1" customFormat="1" ht="15" customHeight="1">
      <c r="B10" s="280"/>
      <c r="C10" s="279"/>
      <c r="D10" s="279" t="s">
        <v>589</v>
      </c>
      <c r="E10" s="279"/>
      <c r="F10" s="279"/>
      <c r="G10" s="279"/>
      <c r="H10" s="279"/>
      <c r="I10" s="279"/>
      <c r="J10" s="279"/>
      <c r="K10" s="277"/>
    </row>
    <row r="11" s="1" customFormat="1" ht="15" customHeight="1">
      <c r="B11" s="280"/>
      <c r="C11" s="281"/>
      <c r="D11" s="279" t="s">
        <v>590</v>
      </c>
      <c r="E11" s="279"/>
      <c r="F11" s="279"/>
      <c r="G11" s="279"/>
      <c r="H11" s="279"/>
      <c r="I11" s="279"/>
      <c r="J11" s="279"/>
      <c r="K11" s="277"/>
    </row>
    <row r="12" s="1" customFormat="1" ht="15" customHeight="1">
      <c r="B12" s="280"/>
      <c r="C12" s="281"/>
      <c r="D12" s="279"/>
      <c r="E12" s="279"/>
      <c r="F12" s="279"/>
      <c r="G12" s="279"/>
      <c r="H12" s="279"/>
      <c r="I12" s="279"/>
      <c r="J12" s="279"/>
      <c r="K12" s="277"/>
    </row>
    <row r="13" s="1" customFormat="1" ht="15" customHeight="1">
      <c r="B13" s="280"/>
      <c r="C13" s="281"/>
      <c r="D13" s="282" t="s">
        <v>591</v>
      </c>
      <c r="E13" s="279"/>
      <c r="F13" s="279"/>
      <c r="G13" s="279"/>
      <c r="H13" s="279"/>
      <c r="I13" s="279"/>
      <c r="J13" s="279"/>
      <c r="K13" s="277"/>
    </row>
    <row r="14" s="1" customFormat="1" ht="12.75" customHeight="1">
      <c r="B14" s="280"/>
      <c r="C14" s="281"/>
      <c r="D14" s="281"/>
      <c r="E14" s="281"/>
      <c r="F14" s="281"/>
      <c r="G14" s="281"/>
      <c r="H14" s="281"/>
      <c r="I14" s="281"/>
      <c r="J14" s="281"/>
      <c r="K14" s="277"/>
    </row>
    <row r="15" s="1" customFormat="1" ht="15" customHeight="1">
      <c r="B15" s="280"/>
      <c r="C15" s="281"/>
      <c r="D15" s="279" t="s">
        <v>592</v>
      </c>
      <c r="E15" s="279"/>
      <c r="F15" s="279"/>
      <c r="G15" s="279"/>
      <c r="H15" s="279"/>
      <c r="I15" s="279"/>
      <c r="J15" s="279"/>
      <c r="K15" s="277"/>
    </row>
    <row r="16" s="1" customFormat="1" ht="15" customHeight="1">
      <c r="B16" s="280"/>
      <c r="C16" s="281"/>
      <c r="D16" s="279" t="s">
        <v>593</v>
      </c>
      <c r="E16" s="279"/>
      <c r="F16" s="279"/>
      <c r="G16" s="279"/>
      <c r="H16" s="279"/>
      <c r="I16" s="279"/>
      <c r="J16" s="279"/>
      <c r="K16" s="277"/>
    </row>
    <row r="17" s="1" customFormat="1" ht="15" customHeight="1">
      <c r="B17" s="280"/>
      <c r="C17" s="281"/>
      <c r="D17" s="279" t="s">
        <v>594</v>
      </c>
      <c r="E17" s="279"/>
      <c r="F17" s="279"/>
      <c r="G17" s="279"/>
      <c r="H17" s="279"/>
      <c r="I17" s="279"/>
      <c r="J17" s="279"/>
      <c r="K17" s="277"/>
    </row>
    <row r="18" s="1" customFormat="1" ht="15" customHeight="1">
      <c r="B18" s="280"/>
      <c r="C18" s="281"/>
      <c r="D18" s="281"/>
      <c r="E18" s="283" t="s">
        <v>79</v>
      </c>
      <c r="F18" s="279" t="s">
        <v>595</v>
      </c>
      <c r="G18" s="279"/>
      <c r="H18" s="279"/>
      <c r="I18" s="279"/>
      <c r="J18" s="279"/>
      <c r="K18" s="277"/>
    </row>
    <row r="19" s="1" customFormat="1" ht="15" customHeight="1">
      <c r="B19" s="280"/>
      <c r="C19" s="281"/>
      <c r="D19" s="281"/>
      <c r="E19" s="283" t="s">
        <v>596</v>
      </c>
      <c r="F19" s="279" t="s">
        <v>597</v>
      </c>
      <c r="G19" s="279"/>
      <c r="H19" s="279"/>
      <c r="I19" s="279"/>
      <c r="J19" s="279"/>
      <c r="K19" s="277"/>
    </row>
    <row r="20" s="1" customFormat="1" ht="15" customHeight="1">
      <c r="B20" s="280"/>
      <c r="C20" s="281"/>
      <c r="D20" s="281"/>
      <c r="E20" s="283" t="s">
        <v>598</v>
      </c>
      <c r="F20" s="279" t="s">
        <v>599</v>
      </c>
      <c r="G20" s="279"/>
      <c r="H20" s="279"/>
      <c r="I20" s="279"/>
      <c r="J20" s="279"/>
      <c r="K20" s="277"/>
    </row>
    <row r="21" s="1" customFormat="1" ht="15" customHeight="1">
      <c r="B21" s="280"/>
      <c r="C21" s="281"/>
      <c r="D21" s="281"/>
      <c r="E21" s="283" t="s">
        <v>600</v>
      </c>
      <c r="F21" s="279" t="s">
        <v>601</v>
      </c>
      <c r="G21" s="279"/>
      <c r="H21" s="279"/>
      <c r="I21" s="279"/>
      <c r="J21" s="279"/>
      <c r="K21" s="277"/>
    </row>
    <row r="22" s="1" customFormat="1" ht="15" customHeight="1">
      <c r="B22" s="280"/>
      <c r="C22" s="281"/>
      <c r="D22" s="281"/>
      <c r="E22" s="283" t="s">
        <v>602</v>
      </c>
      <c r="F22" s="279" t="s">
        <v>603</v>
      </c>
      <c r="G22" s="279"/>
      <c r="H22" s="279"/>
      <c r="I22" s="279"/>
      <c r="J22" s="279"/>
      <c r="K22" s="277"/>
    </row>
    <row r="23" s="1" customFormat="1" ht="15" customHeight="1">
      <c r="B23" s="280"/>
      <c r="C23" s="281"/>
      <c r="D23" s="281"/>
      <c r="E23" s="283" t="s">
        <v>604</v>
      </c>
      <c r="F23" s="279" t="s">
        <v>605</v>
      </c>
      <c r="G23" s="279"/>
      <c r="H23" s="279"/>
      <c r="I23" s="279"/>
      <c r="J23" s="279"/>
      <c r="K23" s="277"/>
    </row>
    <row r="24" s="1" customFormat="1" ht="12.75" customHeight="1">
      <c r="B24" s="280"/>
      <c r="C24" s="281"/>
      <c r="D24" s="281"/>
      <c r="E24" s="281"/>
      <c r="F24" s="281"/>
      <c r="G24" s="281"/>
      <c r="H24" s="281"/>
      <c r="I24" s="281"/>
      <c r="J24" s="281"/>
      <c r="K24" s="277"/>
    </row>
    <row r="25" s="1" customFormat="1" ht="15" customHeight="1">
      <c r="B25" s="280"/>
      <c r="C25" s="279" t="s">
        <v>606</v>
      </c>
      <c r="D25" s="279"/>
      <c r="E25" s="279"/>
      <c r="F25" s="279"/>
      <c r="G25" s="279"/>
      <c r="H25" s="279"/>
      <c r="I25" s="279"/>
      <c r="J25" s="279"/>
      <c r="K25" s="277"/>
    </row>
    <row r="26" s="1" customFormat="1" ht="15" customHeight="1">
      <c r="B26" s="280"/>
      <c r="C26" s="279" t="s">
        <v>607</v>
      </c>
      <c r="D26" s="279"/>
      <c r="E26" s="279"/>
      <c r="F26" s="279"/>
      <c r="G26" s="279"/>
      <c r="H26" s="279"/>
      <c r="I26" s="279"/>
      <c r="J26" s="279"/>
      <c r="K26" s="277"/>
    </row>
    <row r="27" s="1" customFormat="1" ht="15" customHeight="1">
      <c r="B27" s="280"/>
      <c r="C27" s="279"/>
      <c r="D27" s="279" t="s">
        <v>608</v>
      </c>
      <c r="E27" s="279"/>
      <c r="F27" s="279"/>
      <c r="G27" s="279"/>
      <c r="H27" s="279"/>
      <c r="I27" s="279"/>
      <c r="J27" s="279"/>
      <c r="K27" s="277"/>
    </row>
    <row r="28" s="1" customFormat="1" ht="15" customHeight="1">
      <c r="B28" s="280"/>
      <c r="C28" s="281"/>
      <c r="D28" s="279" t="s">
        <v>609</v>
      </c>
      <c r="E28" s="279"/>
      <c r="F28" s="279"/>
      <c r="G28" s="279"/>
      <c r="H28" s="279"/>
      <c r="I28" s="279"/>
      <c r="J28" s="279"/>
      <c r="K28" s="277"/>
    </row>
    <row r="29" s="1" customFormat="1" ht="12.75" customHeight="1">
      <c r="B29" s="280"/>
      <c r="C29" s="281"/>
      <c r="D29" s="281"/>
      <c r="E29" s="281"/>
      <c r="F29" s="281"/>
      <c r="G29" s="281"/>
      <c r="H29" s="281"/>
      <c r="I29" s="281"/>
      <c r="J29" s="281"/>
      <c r="K29" s="277"/>
    </row>
    <row r="30" s="1" customFormat="1" ht="15" customHeight="1">
      <c r="B30" s="280"/>
      <c r="C30" s="281"/>
      <c r="D30" s="279" t="s">
        <v>610</v>
      </c>
      <c r="E30" s="279"/>
      <c r="F30" s="279"/>
      <c r="G30" s="279"/>
      <c r="H30" s="279"/>
      <c r="I30" s="279"/>
      <c r="J30" s="279"/>
      <c r="K30" s="277"/>
    </row>
    <row r="31" s="1" customFormat="1" ht="15" customHeight="1">
      <c r="B31" s="280"/>
      <c r="C31" s="281"/>
      <c r="D31" s="279" t="s">
        <v>611</v>
      </c>
      <c r="E31" s="279"/>
      <c r="F31" s="279"/>
      <c r="G31" s="279"/>
      <c r="H31" s="279"/>
      <c r="I31" s="279"/>
      <c r="J31" s="279"/>
      <c r="K31" s="277"/>
    </row>
    <row r="32" s="1" customFormat="1" ht="12.75" customHeight="1">
      <c r="B32" s="280"/>
      <c r="C32" s="281"/>
      <c r="D32" s="281"/>
      <c r="E32" s="281"/>
      <c r="F32" s="281"/>
      <c r="G32" s="281"/>
      <c r="H32" s="281"/>
      <c r="I32" s="281"/>
      <c r="J32" s="281"/>
      <c r="K32" s="277"/>
    </row>
    <row r="33" s="1" customFormat="1" ht="15" customHeight="1">
      <c r="B33" s="280"/>
      <c r="C33" s="281"/>
      <c r="D33" s="279" t="s">
        <v>612</v>
      </c>
      <c r="E33" s="279"/>
      <c r="F33" s="279"/>
      <c r="G33" s="279"/>
      <c r="H33" s="279"/>
      <c r="I33" s="279"/>
      <c r="J33" s="279"/>
      <c r="K33" s="277"/>
    </row>
    <row r="34" s="1" customFormat="1" ht="15" customHeight="1">
      <c r="B34" s="280"/>
      <c r="C34" s="281"/>
      <c r="D34" s="279" t="s">
        <v>613</v>
      </c>
      <c r="E34" s="279"/>
      <c r="F34" s="279"/>
      <c r="G34" s="279"/>
      <c r="H34" s="279"/>
      <c r="I34" s="279"/>
      <c r="J34" s="279"/>
      <c r="K34" s="277"/>
    </row>
    <row r="35" s="1" customFormat="1" ht="15" customHeight="1">
      <c r="B35" s="280"/>
      <c r="C35" s="281"/>
      <c r="D35" s="279" t="s">
        <v>614</v>
      </c>
      <c r="E35" s="279"/>
      <c r="F35" s="279"/>
      <c r="G35" s="279"/>
      <c r="H35" s="279"/>
      <c r="I35" s="279"/>
      <c r="J35" s="279"/>
      <c r="K35" s="277"/>
    </row>
    <row r="36" s="1" customFormat="1" ht="15" customHeight="1">
      <c r="B36" s="280"/>
      <c r="C36" s="281"/>
      <c r="D36" s="279"/>
      <c r="E36" s="282" t="s">
        <v>104</v>
      </c>
      <c r="F36" s="279"/>
      <c r="G36" s="279" t="s">
        <v>615</v>
      </c>
      <c r="H36" s="279"/>
      <c r="I36" s="279"/>
      <c r="J36" s="279"/>
      <c r="K36" s="277"/>
    </row>
    <row r="37" s="1" customFormat="1" ht="30.75" customHeight="1">
      <c r="B37" s="280"/>
      <c r="C37" s="281"/>
      <c r="D37" s="279"/>
      <c r="E37" s="282" t="s">
        <v>616</v>
      </c>
      <c r="F37" s="279"/>
      <c r="G37" s="279" t="s">
        <v>617</v>
      </c>
      <c r="H37" s="279"/>
      <c r="I37" s="279"/>
      <c r="J37" s="279"/>
      <c r="K37" s="277"/>
    </row>
    <row r="38" s="1" customFormat="1" ht="15" customHeight="1">
      <c r="B38" s="280"/>
      <c r="C38" s="281"/>
      <c r="D38" s="279"/>
      <c r="E38" s="282" t="s">
        <v>53</v>
      </c>
      <c r="F38" s="279"/>
      <c r="G38" s="279" t="s">
        <v>618</v>
      </c>
      <c r="H38" s="279"/>
      <c r="I38" s="279"/>
      <c r="J38" s="279"/>
      <c r="K38" s="277"/>
    </row>
    <row r="39" s="1" customFormat="1" ht="15" customHeight="1">
      <c r="B39" s="280"/>
      <c r="C39" s="281"/>
      <c r="D39" s="279"/>
      <c r="E39" s="282" t="s">
        <v>54</v>
      </c>
      <c r="F39" s="279"/>
      <c r="G39" s="279" t="s">
        <v>619</v>
      </c>
      <c r="H39" s="279"/>
      <c r="I39" s="279"/>
      <c r="J39" s="279"/>
      <c r="K39" s="277"/>
    </row>
    <row r="40" s="1" customFormat="1" ht="15" customHeight="1">
      <c r="B40" s="280"/>
      <c r="C40" s="281"/>
      <c r="D40" s="279"/>
      <c r="E40" s="282" t="s">
        <v>105</v>
      </c>
      <c r="F40" s="279"/>
      <c r="G40" s="279" t="s">
        <v>620</v>
      </c>
      <c r="H40" s="279"/>
      <c r="I40" s="279"/>
      <c r="J40" s="279"/>
      <c r="K40" s="277"/>
    </row>
    <row r="41" s="1" customFormat="1" ht="15" customHeight="1">
      <c r="B41" s="280"/>
      <c r="C41" s="281"/>
      <c r="D41" s="279"/>
      <c r="E41" s="282" t="s">
        <v>106</v>
      </c>
      <c r="F41" s="279"/>
      <c r="G41" s="279" t="s">
        <v>621</v>
      </c>
      <c r="H41" s="279"/>
      <c r="I41" s="279"/>
      <c r="J41" s="279"/>
      <c r="K41" s="277"/>
    </row>
    <row r="42" s="1" customFormat="1" ht="15" customHeight="1">
      <c r="B42" s="280"/>
      <c r="C42" s="281"/>
      <c r="D42" s="279"/>
      <c r="E42" s="282" t="s">
        <v>622</v>
      </c>
      <c r="F42" s="279"/>
      <c r="G42" s="279" t="s">
        <v>623</v>
      </c>
      <c r="H42" s="279"/>
      <c r="I42" s="279"/>
      <c r="J42" s="279"/>
      <c r="K42" s="277"/>
    </row>
    <row r="43" s="1" customFormat="1" ht="15" customHeight="1">
      <c r="B43" s="280"/>
      <c r="C43" s="281"/>
      <c r="D43" s="279"/>
      <c r="E43" s="282"/>
      <c r="F43" s="279"/>
      <c r="G43" s="279" t="s">
        <v>624</v>
      </c>
      <c r="H43" s="279"/>
      <c r="I43" s="279"/>
      <c r="J43" s="279"/>
      <c r="K43" s="277"/>
    </row>
    <row r="44" s="1" customFormat="1" ht="15" customHeight="1">
      <c r="B44" s="280"/>
      <c r="C44" s="281"/>
      <c r="D44" s="279"/>
      <c r="E44" s="282" t="s">
        <v>625</v>
      </c>
      <c r="F44" s="279"/>
      <c r="G44" s="279" t="s">
        <v>626</v>
      </c>
      <c r="H44" s="279"/>
      <c r="I44" s="279"/>
      <c r="J44" s="279"/>
      <c r="K44" s="277"/>
    </row>
    <row r="45" s="1" customFormat="1" ht="15" customHeight="1">
      <c r="B45" s="280"/>
      <c r="C45" s="281"/>
      <c r="D45" s="279"/>
      <c r="E45" s="282" t="s">
        <v>108</v>
      </c>
      <c r="F45" s="279"/>
      <c r="G45" s="279" t="s">
        <v>627</v>
      </c>
      <c r="H45" s="279"/>
      <c r="I45" s="279"/>
      <c r="J45" s="279"/>
      <c r="K45" s="277"/>
    </row>
    <row r="46" s="1" customFormat="1" ht="12.75" customHeight="1">
      <c r="B46" s="280"/>
      <c r="C46" s="281"/>
      <c r="D46" s="279"/>
      <c r="E46" s="279"/>
      <c r="F46" s="279"/>
      <c r="G46" s="279"/>
      <c r="H46" s="279"/>
      <c r="I46" s="279"/>
      <c r="J46" s="279"/>
      <c r="K46" s="277"/>
    </row>
    <row r="47" s="1" customFormat="1" ht="15" customHeight="1">
      <c r="B47" s="280"/>
      <c r="C47" s="281"/>
      <c r="D47" s="279" t="s">
        <v>628</v>
      </c>
      <c r="E47" s="279"/>
      <c r="F47" s="279"/>
      <c r="G47" s="279"/>
      <c r="H47" s="279"/>
      <c r="I47" s="279"/>
      <c r="J47" s="279"/>
      <c r="K47" s="277"/>
    </row>
    <row r="48" s="1" customFormat="1" ht="15" customHeight="1">
      <c r="B48" s="280"/>
      <c r="C48" s="281"/>
      <c r="D48" s="281"/>
      <c r="E48" s="279" t="s">
        <v>629</v>
      </c>
      <c r="F48" s="279"/>
      <c r="G48" s="279"/>
      <c r="H48" s="279"/>
      <c r="I48" s="279"/>
      <c r="J48" s="279"/>
      <c r="K48" s="277"/>
    </row>
    <row r="49" s="1" customFormat="1" ht="15" customHeight="1">
      <c r="B49" s="280"/>
      <c r="C49" s="281"/>
      <c r="D49" s="281"/>
      <c r="E49" s="279" t="s">
        <v>630</v>
      </c>
      <c r="F49" s="279"/>
      <c r="G49" s="279"/>
      <c r="H49" s="279"/>
      <c r="I49" s="279"/>
      <c r="J49" s="279"/>
      <c r="K49" s="277"/>
    </row>
    <row r="50" s="1" customFormat="1" ht="15" customHeight="1">
      <c r="B50" s="280"/>
      <c r="C50" s="281"/>
      <c r="D50" s="281"/>
      <c r="E50" s="279" t="s">
        <v>631</v>
      </c>
      <c r="F50" s="279"/>
      <c r="G50" s="279"/>
      <c r="H50" s="279"/>
      <c r="I50" s="279"/>
      <c r="J50" s="279"/>
      <c r="K50" s="277"/>
    </row>
    <row r="51" s="1" customFormat="1" ht="15" customHeight="1">
      <c r="B51" s="280"/>
      <c r="C51" s="281"/>
      <c r="D51" s="279" t="s">
        <v>632</v>
      </c>
      <c r="E51" s="279"/>
      <c r="F51" s="279"/>
      <c r="G51" s="279"/>
      <c r="H51" s="279"/>
      <c r="I51" s="279"/>
      <c r="J51" s="279"/>
      <c r="K51" s="277"/>
    </row>
    <row r="52" s="1" customFormat="1" ht="25.5" customHeight="1">
      <c r="B52" s="275"/>
      <c r="C52" s="276" t="s">
        <v>633</v>
      </c>
      <c r="D52" s="276"/>
      <c r="E52" s="276"/>
      <c r="F52" s="276"/>
      <c r="G52" s="276"/>
      <c r="H52" s="276"/>
      <c r="I52" s="276"/>
      <c r="J52" s="276"/>
      <c r="K52" s="277"/>
    </row>
    <row r="53" s="1" customFormat="1" ht="5.25" customHeight="1">
      <c r="B53" s="275"/>
      <c r="C53" s="278"/>
      <c r="D53" s="278"/>
      <c r="E53" s="278"/>
      <c r="F53" s="278"/>
      <c r="G53" s="278"/>
      <c r="H53" s="278"/>
      <c r="I53" s="278"/>
      <c r="J53" s="278"/>
      <c r="K53" s="277"/>
    </row>
    <row r="54" s="1" customFormat="1" ht="15" customHeight="1">
      <c r="B54" s="275"/>
      <c r="C54" s="279" t="s">
        <v>634</v>
      </c>
      <c r="D54" s="279"/>
      <c r="E54" s="279"/>
      <c r="F54" s="279"/>
      <c r="G54" s="279"/>
      <c r="H54" s="279"/>
      <c r="I54" s="279"/>
      <c r="J54" s="279"/>
      <c r="K54" s="277"/>
    </row>
    <row r="55" s="1" customFormat="1" ht="15" customHeight="1">
      <c r="B55" s="275"/>
      <c r="C55" s="279" t="s">
        <v>635</v>
      </c>
      <c r="D55" s="279"/>
      <c r="E55" s="279"/>
      <c r="F55" s="279"/>
      <c r="G55" s="279"/>
      <c r="H55" s="279"/>
      <c r="I55" s="279"/>
      <c r="J55" s="279"/>
      <c r="K55" s="277"/>
    </row>
    <row r="56" s="1" customFormat="1" ht="12.75" customHeight="1">
      <c r="B56" s="275"/>
      <c r="C56" s="279"/>
      <c r="D56" s="279"/>
      <c r="E56" s="279"/>
      <c r="F56" s="279"/>
      <c r="G56" s="279"/>
      <c r="H56" s="279"/>
      <c r="I56" s="279"/>
      <c r="J56" s="279"/>
      <c r="K56" s="277"/>
    </row>
    <row r="57" s="1" customFormat="1" ht="15" customHeight="1">
      <c r="B57" s="275"/>
      <c r="C57" s="279" t="s">
        <v>636</v>
      </c>
      <c r="D57" s="279"/>
      <c r="E57" s="279"/>
      <c r="F57" s="279"/>
      <c r="G57" s="279"/>
      <c r="H57" s="279"/>
      <c r="I57" s="279"/>
      <c r="J57" s="279"/>
      <c r="K57" s="277"/>
    </row>
    <row r="58" s="1" customFormat="1" ht="15" customHeight="1">
      <c r="B58" s="275"/>
      <c r="C58" s="281"/>
      <c r="D58" s="279" t="s">
        <v>637</v>
      </c>
      <c r="E58" s="279"/>
      <c r="F58" s="279"/>
      <c r="G58" s="279"/>
      <c r="H58" s="279"/>
      <c r="I58" s="279"/>
      <c r="J58" s="279"/>
      <c r="K58" s="277"/>
    </row>
    <row r="59" s="1" customFormat="1" ht="15" customHeight="1">
      <c r="B59" s="275"/>
      <c r="C59" s="281"/>
      <c r="D59" s="279" t="s">
        <v>638</v>
      </c>
      <c r="E59" s="279"/>
      <c r="F59" s="279"/>
      <c r="G59" s="279"/>
      <c r="H59" s="279"/>
      <c r="I59" s="279"/>
      <c r="J59" s="279"/>
      <c r="K59" s="277"/>
    </row>
    <row r="60" s="1" customFormat="1" ht="15" customHeight="1">
      <c r="B60" s="275"/>
      <c r="C60" s="281"/>
      <c r="D60" s="279" t="s">
        <v>639</v>
      </c>
      <c r="E60" s="279"/>
      <c r="F60" s="279"/>
      <c r="G60" s="279"/>
      <c r="H60" s="279"/>
      <c r="I60" s="279"/>
      <c r="J60" s="279"/>
      <c r="K60" s="277"/>
    </row>
    <row r="61" s="1" customFormat="1" ht="15" customHeight="1">
      <c r="B61" s="275"/>
      <c r="C61" s="281"/>
      <c r="D61" s="279" t="s">
        <v>640</v>
      </c>
      <c r="E61" s="279"/>
      <c r="F61" s="279"/>
      <c r="G61" s="279"/>
      <c r="H61" s="279"/>
      <c r="I61" s="279"/>
      <c r="J61" s="279"/>
      <c r="K61" s="277"/>
    </row>
    <row r="62" s="1" customFormat="1" ht="15" customHeight="1">
      <c r="B62" s="275"/>
      <c r="C62" s="281"/>
      <c r="D62" s="284" t="s">
        <v>641</v>
      </c>
      <c r="E62" s="284"/>
      <c r="F62" s="284"/>
      <c r="G62" s="284"/>
      <c r="H62" s="284"/>
      <c r="I62" s="284"/>
      <c r="J62" s="284"/>
      <c r="K62" s="277"/>
    </row>
    <row r="63" s="1" customFormat="1" ht="15" customHeight="1">
      <c r="B63" s="275"/>
      <c r="C63" s="281"/>
      <c r="D63" s="279" t="s">
        <v>642</v>
      </c>
      <c r="E63" s="279"/>
      <c r="F63" s="279"/>
      <c r="G63" s="279"/>
      <c r="H63" s="279"/>
      <c r="I63" s="279"/>
      <c r="J63" s="279"/>
      <c r="K63" s="277"/>
    </row>
    <row r="64" s="1" customFormat="1" ht="12.75" customHeight="1">
      <c r="B64" s="275"/>
      <c r="C64" s="281"/>
      <c r="D64" s="281"/>
      <c r="E64" s="285"/>
      <c r="F64" s="281"/>
      <c r="G64" s="281"/>
      <c r="H64" s="281"/>
      <c r="I64" s="281"/>
      <c r="J64" s="281"/>
      <c r="K64" s="277"/>
    </row>
    <row r="65" s="1" customFormat="1" ht="15" customHeight="1">
      <c r="B65" s="275"/>
      <c r="C65" s="281"/>
      <c r="D65" s="279" t="s">
        <v>643</v>
      </c>
      <c r="E65" s="279"/>
      <c r="F65" s="279"/>
      <c r="G65" s="279"/>
      <c r="H65" s="279"/>
      <c r="I65" s="279"/>
      <c r="J65" s="279"/>
      <c r="K65" s="277"/>
    </row>
    <row r="66" s="1" customFormat="1" ht="15" customHeight="1">
      <c r="B66" s="275"/>
      <c r="C66" s="281"/>
      <c r="D66" s="284" t="s">
        <v>644</v>
      </c>
      <c r="E66" s="284"/>
      <c r="F66" s="284"/>
      <c r="G66" s="284"/>
      <c r="H66" s="284"/>
      <c r="I66" s="284"/>
      <c r="J66" s="284"/>
      <c r="K66" s="277"/>
    </row>
    <row r="67" s="1" customFormat="1" ht="15" customHeight="1">
      <c r="B67" s="275"/>
      <c r="C67" s="281"/>
      <c r="D67" s="279" t="s">
        <v>645</v>
      </c>
      <c r="E67" s="279"/>
      <c r="F67" s="279"/>
      <c r="G67" s="279"/>
      <c r="H67" s="279"/>
      <c r="I67" s="279"/>
      <c r="J67" s="279"/>
      <c r="K67" s="277"/>
    </row>
    <row r="68" s="1" customFormat="1" ht="15" customHeight="1">
      <c r="B68" s="275"/>
      <c r="C68" s="281"/>
      <c r="D68" s="279" t="s">
        <v>646</v>
      </c>
      <c r="E68" s="279"/>
      <c r="F68" s="279"/>
      <c r="G68" s="279"/>
      <c r="H68" s="279"/>
      <c r="I68" s="279"/>
      <c r="J68" s="279"/>
      <c r="K68" s="277"/>
    </row>
    <row r="69" s="1" customFormat="1" ht="15" customHeight="1">
      <c r="B69" s="275"/>
      <c r="C69" s="281"/>
      <c r="D69" s="279" t="s">
        <v>647</v>
      </c>
      <c r="E69" s="279"/>
      <c r="F69" s="279"/>
      <c r="G69" s="279"/>
      <c r="H69" s="279"/>
      <c r="I69" s="279"/>
      <c r="J69" s="279"/>
      <c r="K69" s="277"/>
    </row>
    <row r="70" s="1" customFormat="1" ht="15" customHeight="1">
      <c r="B70" s="275"/>
      <c r="C70" s="281"/>
      <c r="D70" s="279" t="s">
        <v>648</v>
      </c>
      <c r="E70" s="279"/>
      <c r="F70" s="279"/>
      <c r="G70" s="279"/>
      <c r="H70" s="279"/>
      <c r="I70" s="279"/>
      <c r="J70" s="279"/>
      <c r="K70" s="277"/>
    </row>
    <row r="71" s="1" customFormat="1" ht="12.75" customHeight="1">
      <c r="B71" s="286"/>
      <c r="C71" s="287"/>
      <c r="D71" s="287"/>
      <c r="E71" s="287"/>
      <c r="F71" s="287"/>
      <c r="G71" s="287"/>
      <c r="H71" s="287"/>
      <c r="I71" s="287"/>
      <c r="J71" s="287"/>
      <c r="K71" s="288"/>
    </row>
    <row r="72" s="1" customFormat="1" ht="18.75" customHeight="1">
      <c r="B72" s="289"/>
      <c r="C72" s="289"/>
      <c r="D72" s="289"/>
      <c r="E72" s="289"/>
      <c r="F72" s="289"/>
      <c r="G72" s="289"/>
      <c r="H72" s="289"/>
      <c r="I72" s="289"/>
      <c r="J72" s="289"/>
      <c r="K72" s="290"/>
    </row>
    <row r="73" s="1" customFormat="1" ht="18.75" customHeight="1">
      <c r="B73" s="290"/>
      <c r="C73" s="290"/>
      <c r="D73" s="290"/>
      <c r="E73" s="290"/>
      <c r="F73" s="290"/>
      <c r="G73" s="290"/>
      <c r="H73" s="290"/>
      <c r="I73" s="290"/>
      <c r="J73" s="290"/>
      <c r="K73" s="290"/>
    </row>
    <row r="74" s="1" customFormat="1" ht="7.5" customHeight="1">
      <c r="B74" s="291"/>
      <c r="C74" s="292"/>
      <c r="D74" s="292"/>
      <c r="E74" s="292"/>
      <c r="F74" s="292"/>
      <c r="G74" s="292"/>
      <c r="H74" s="292"/>
      <c r="I74" s="292"/>
      <c r="J74" s="292"/>
      <c r="K74" s="293"/>
    </row>
    <row r="75" s="1" customFormat="1" ht="45" customHeight="1">
      <c r="B75" s="294"/>
      <c r="C75" s="295" t="s">
        <v>649</v>
      </c>
      <c r="D75" s="295"/>
      <c r="E75" s="295"/>
      <c r="F75" s="295"/>
      <c r="G75" s="295"/>
      <c r="H75" s="295"/>
      <c r="I75" s="295"/>
      <c r="J75" s="295"/>
      <c r="K75" s="296"/>
    </row>
    <row r="76" s="1" customFormat="1" ht="17.25" customHeight="1">
      <c r="B76" s="294"/>
      <c r="C76" s="297" t="s">
        <v>650</v>
      </c>
      <c r="D76" s="297"/>
      <c r="E76" s="297"/>
      <c r="F76" s="297" t="s">
        <v>651</v>
      </c>
      <c r="G76" s="298"/>
      <c r="H76" s="297" t="s">
        <v>54</v>
      </c>
      <c r="I76" s="297" t="s">
        <v>57</v>
      </c>
      <c r="J76" s="297" t="s">
        <v>652</v>
      </c>
      <c r="K76" s="296"/>
    </row>
    <row r="77" s="1" customFormat="1" ht="17.25" customHeight="1">
      <c r="B77" s="294"/>
      <c r="C77" s="299" t="s">
        <v>653</v>
      </c>
      <c r="D77" s="299"/>
      <c r="E77" s="299"/>
      <c r="F77" s="300" t="s">
        <v>654</v>
      </c>
      <c r="G77" s="301"/>
      <c r="H77" s="299"/>
      <c r="I77" s="299"/>
      <c r="J77" s="299" t="s">
        <v>655</v>
      </c>
      <c r="K77" s="296"/>
    </row>
    <row r="78" s="1" customFormat="1" ht="5.25" customHeight="1">
      <c r="B78" s="294"/>
      <c r="C78" s="302"/>
      <c r="D78" s="302"/>
      <c r="E78" s="302"/>
      <c r="F78" s="302"/>
      <c r="G78" s="303"/>
      <c r="H78" s="302"/>
      <c r="I78" s="302"/>
      <c r="J78" s="302"/>
      <c r="K78" s="296"/>
    </row>
    <row r="79" s="1" customFormat="1" ht="15" customHeight="1">
      <c r="B79" s="294"/>
      <c r="C79" s="282" t="s">
        <v>53</v>
      </c>
      <c r="D79" s="304"/>
      <c r="E79" s="304"/>
      <c r="F79" s="305" t="s">
        <v>656</v>
      </c>
      <c r="G79" s="306"/>
      <c r="H79" s="282" t="s">
        <v>657</v>
      </c>
      <c r="I79" s="282" t="s">
        <v>658</v>
      </c>
      <c r="J79" s="282">
        <v>20</v>
      </c>
      <c r="K79" s="296"/>
    </row>
    <row r="80" s="1" customFormat="1" ht="15" customHeight="1">
      <c r="B80" s="294"/>
      <c r="C80" s="282" t="s">
        <v>659</v>
      </c>
      <c r="D80" s="282"/>
      <c r="E80" s="282"/>
      <c r="F80" s="305" t="s">
        <v>656</v>
      </c>
      <c r="G80" s="306"/>
      <c r="H80" s="282" t="s">
        <v>660</v>
      </c>
      <c r="I80" s="282" t="s">
        <v>658</v>
      </c>
      <c r="J80" s="282">
        <v>120</v>
      </c>
      <c r="K80" s="296"/>
    </row>
    <row r="81" s="1" customFormat="1" ht="15" customHeight="1">
      <c r="B81" s="307"/>
      <c r="C81" s="282" t="s">
        <v>661</v>
      </c>
      <c r="D81" s="282"/>
      <c r="E81" s="282"/>
      <c r="F81" s="305" t="s">
        <v>662</v>
      </c>
      <c r="G81" s="306"/>
      <c r="H81" s="282" t="s">
        <v>663</v>
      </c>
      <c r="I81" s="282" t="s">
        <v>658</v>
      </c>
      <c r="J81" s="282">
        <v>50</v>
      </c>
      <c r="K81" s="296"/>
    </row>
    <row r="82" s="1" customFormat="1" ht="15" customHeight="1">
      <c r="B82" s="307"/>
      <c r="C82" s="282" t="s">
        <v>664</v>
      </c>
      <c r="D82" s="282"/>
      <c r="E82" s="282"/>
      <c r="F82" s="305" t="s">
        <v>656</v>
      </c>
      <c r="G82" s="306"/>
      <c r="H82" s="282" t="s">
        <v>665</v>
      </c>
      <c r="I82" s="282" t="s">
        <v>666</v>
      </c>
      <c r="J82" s="282"/>
      <c r="K82" s="296"/>
    </row>
    <row r="83" s="1" customFormat="1" ht="15" customHeight="1">
      <c r="B83" s="307"/>
      <c r="C83" s="308" t="s">
        <v>667</v>
      </c>
      <c r="D83" s="308"/>
      <c r="E83" s="308"/>
      <c r="F83" s="309" t="s">
        <v>662</v>
      </c>
      <c r="G83" s="308"/>
      <c r="H83" s="308" t="s">
        <v>668</v>
      </c>
      <c r="I83" s="308" t="s">
        <v>658</v>
      </c>
      <c r="J83" s="308">
        <v>15</v>
      </c>
      <c r="K83" s="296"/>
    </row>
    <row r="84" s="1" customFormat="1" ht="15" customHeight="1">
      <c r="B84" s="307"/>
      <c r="C84" s="308" t="s">
        <v>669</v>
      </c>
      <c r="D84" s="308"/>
      <c r="E84" s="308"/>
      <c r="F84" s="309" t="s">
        <v>662</v>
      </c>
      <c r="G84" s="308"/>
      <c r="H84" s="308" t="s">
        <v>670</v>
      </c>
      <c r="I84" s="308" t="s">
        <v>658</v>
      </c>
      <c r="J84" s="308">
        <v>15</v>
      </c>
      <c r="K84" s="296"/>
    </row>
    <row r="85" s="1" customFormat="1" ht="15" customHeight="1">
      <c r="B85" s="307"/>
      <c r="C85" s="308" t="s">
        <v>671</v>
      </c>
      <c r="D85" s="308"/>
      <c r="E85" s="308"/>
      <c r="F85" s="309" t="s">
        <v>662</v>
      </c>
      <c r="G85" s="308"/>
      <c r="H85" s="308" t="s">
        <v>672</v>
      </c>
      <c r="I85" s="308" t="s">
        <v>658</v>
      </c>
      <c r="J85" s="308">
        <v>20</v>
      </c>
      <c r="K85" s="296"/>
    </row>
    <row r="86" s="1" customFormat="1" ht="15" customHeight="1">
      <c r="B86" s="307"/>
      <c r="C86" s="308" t="s">
        <v>673</v>
      </c>
      <c r="D86" s="308"/>
      <c r="E86" s="308"/>
      <c r="F86" s="309" t="s">
        <v>662</v>
      </c>
      <c r="G86" s="308"/>
      <c r="H86" s="308" t="s">
        <v>674</v>
      </c>
      <c r="I86" s="308" t="s">
        <v>658</v>
      </c>
      <c r="J86" s="308">
        <v>20</v>
      </c>
      <c r="K86" s="296"/>
    </row>
    <row r="87" s="1" customFormat="1" ht="15" customHeight="1">
      <c r="B87" s="307"/>
      <c r="C87" s="282" t="s">
        <v>675</v>
      </c>
      <c r="D87" s="282"/>
      <c r="E87" s="282"/>
      <c r="F87" s="305" t="s">
        <v>662</v>
      </c>
      <c r="G87" s="306"/>
      <c r="H87" s="282" t="s">
        <v>676</v>
      </c>
      <c r="I87" s="282" t="s">
        <v>658</v>
      </c>
      <c r="J87" s="282">
        <v>50</v>
      </c>
      <c r="K87" s="296"/>
    </row>
    <row r="88" s="1" customFormat="1" ht="15" customHeight="1">
      <c r="B88" s="307"/>
      <c r="C88" s="282" t="s">
        <v>677</v>
      </c>
      <c r="D88" s="282"/>
      <c r="E88" s="282"/>
      <c r="F88" s="305" t="s">
        <v>662</v>
      </c>
      <c r="G88" s="306"/>
      <c r="H88" s="282" t="s">
        <v>678</v>
      </c>
      <c r="I88" s="282" t="s">
        <v>658</v>
      </c>
      <c r="J88" s="282">
        <v>20</v>
      </c>
      <c r="K88" s="296"/>
    </row>
    <row r="89" s="1" customFormat="1" ht="15" customHeight="1">
      <c r="B89" s="307"/>
      <c r="C89" s="282" t="s">
        <v>679</v>
      </c>
      <c r="D89" s="282"/>
      <c r="E89" s="282"/>
      <c r="F89" s="305" t="s">
        <v>662</v>
      </c>
      <c r="G89" s="306"/>
      <c r="H89" s="282" t="s">
        <v>680</v>
      </c>
      <c r="I89" s="282" t="s">
        <v>658</v>
      </c>
      <c r="J89" s="282">
        <v>20</v>
      </c>
      <c r="K89" s="296"/>
    </row>
    <row r="90" s="1" customFormat="1" ht="15" customHeight="1">
      <c r="B90" s="307"/>
      <c r="C90" s="282" t="s">
        <v>681</v>
      </c>
      <c r="D90" s="282"/>
      <c r="E90" s="282"/>
      <c r="F90" s="305" t="s">
        <v>662</v>
      </c>
      <c r="G90" s="306"/>
      <c r="H90" s="282" t="s">
        <v>682</v>
      </c>
      <c r="I90" s="282" t="s">
        <v>658</v>
      </c>
      <c r="J90" s="282">
        <v>50</v>
      </c>
      <c r="K90" s="296"/>
    </row>
    <row r="91" s="1" customFormat="1" ht="15" customHeight="1">
      <c r="B91" s="307"/>
      <c r="C91" s="282" t="s">
        <v>683</v>
      </c>
      <c r="D91" s="282"/>
      <c r="E91" s="282"/>
      <c r="F91" s="305" t="s">
        <v>662</v>
      </c>
      <c r="G91" s="306"/>
      <c r="H91" s="282" t="s">
        <v>683</v>
      </c>
      <c r="I91" s="282" t="s">
        <v>658</v>
      </c>
      <c r="J91" s="282">
        <v>50</v>
      </c>
      <c r="K91" s="296"/>
    </row>
    <row r="92" s="1" customFormat="1" ht="15" customHeight="1">
      <c r="B92" s="307"/>
      <c r="C92" s="282" t="s">
        <v>684</v>
      </c>
      <c r="D92" s="282"/>
      <c r="E92" s="282"/>
      <c r="F92" s="305" t="s">
        <v>662</v>
      </c>
      <c r="G92" s="306"/>
      <c r="H92" s="282" t="s">
        <v>685</v>
      </c>
      <c r="I92" s="282" t="s">
        <v>658</v>
      </c>
      <c r="J92" s="282">
        <v>255</v>
      </c>
      <c r="K92" s="296"/>
    </row>
    <row r="93" s="1" customFormat="1" ht="15" customHeight="1">
      <c r="B93" s="307"/>
      <c r="C93" s="282" t="s">
        <v>686</v>
      </c>
      <c r="D93" s="282"/>
      <c r="E93" s="282"/>
      <c r="F93" s="305" t="s">
        <v>656</v>
      </c>
      <c r="G93" s="306"/>
      <c r="H93" s="282" t="s">
        <v>687</v>
      </c>
      <c r="I93" s="282" t="s">
        <v>688</v>
      </c>
      <c r="J93" s="282"/>
      <c r="K93" s="296"/>
    </row>
    <row r="94" s="1" customFormat="1" ht="15" customHeight="1">
      <c r="B94" s="307"/>
      <c r="C94" s="282" t="s">
        <v>689</v>
      </c>
      <c r="D94" s="282"/>
      <c r="E94" s="282"/>
      <c r="F94" s="305" t="s">
        <v>656</v>
      </c>
      <c r="G94" s="306"/>
      <c r="H94" s="282" t="s">
        <v>690</v>
      </c>
      <c r="I94" s="282" t="s">
        <v>691</v>
      </c>
      <c r="J94" s="282"/>
      <c r="K94" s="296"/>
    </row>
    <row r="95" s="1" customFormat="1" ht="15" customHeight="1">
      <c r="B95" s="307"/>
      <c r="C95" s="282" t="s">
        <v>692</v>
      </c>
      <c r="D95" s="282"/>
      <c r="E95" s="282"/>
      <c r="F95" s="305" t="s">
        <v>656</v>
      </c>
      <c r="G95" s="306"/>
      <c r="H95" s="282" t="s">
        <v>692</v>
      </c>
      <c r="I95" s="282" t="s">
        <v>691</v>
      </c>
      <c r="J95" s="282"/>
      <c r="K95" s="296"/>
    </row>
    <row r="96" s="1" customFormat="1" ht="15" customHeight="1">
      <c r="B96" s="307"/>
      <c r="C96" s="282" t="s">
        <v>38</v>
      </c>
      <c r="D96" s="282"/>
      <c r="E96" s="282"/>
      <c r="F96" s="305" t="s">
        <v>656</v>
      </c>
      <c r="G96" s="306"/>
      <c r="H96" s="282" t="s">
        <v>693</v>
      </c>
      <c r="I96" s="282" t="s">
        <v>691</v>
      </c>
      <c r="J96" s="282"/>
      <c r="K96" s="296"/>
    </row>
    <row r="97" s="1" customFormat="1" ht="15" customHeight="1">
      <c r="B97" s="307"/>
      <c r="C97" s="282" t="s">
        <v>48</v>
      </c>
      <c r="D97" s="282"/>
      <c r="E97" s="282"/>
      <c r="F97" s="305" t="s">
        <v>656</v>
      </c>
      <c r="G97" s="306"/>
      <c r="H97" s="282" t="s">
        <v>694</v>
      </c>
      <c r="I97" s="282" t="s">
        <v>691</v>
      </c>
      <c r="J97" s="282"/>
      <c r="K97" s="296"/>
    </row>
    <row r="98" s="1" customFormat="1" ht="15" customHeight="1">
      <c r="B98" s="310"/>
      <c r="C98" s="311"/>
      <c r="D98" s="311"/>
      <c r="E98" s="311"/>
      <c r="F98" s="311"/>
      <c r="G98" s="311"/>
      <c r="H98" s="311"/>
      <c r="I98" s="311"/>
      <c r="J98" s="311"/>
      <c r="K98" s="312"/>
    </row>
    <row r="99" s="1" customFormat="1" ht="18.75" customHeight="1">
      <c r="B99" s="313"/>
      <c r="C99" s="314"/>
      <c r="D99" s="314"/>
      <c r="E99" s="314"/>
      <c r="F99" s="314"/>
      <c r="G99" s="314"/>
      <c r="H99" s="314"/>
      <c r="I99" s="314"/>
      <c r="J99" s="314"/>
      <c r="K99" s="313"/>
    </row>
    <row r="100" s="1" customFormat="1" ht="18.75" customHeight="1">
      <c r="B100" s="290"/>
      <c r="C100" s="290"/>
      <c r="D100" s="290"/>
      <c r="E100" s="290"/>
      <c r="F100" s="290"/>
      <c r="G100" s="290"/>
      <c r="H100" s="290"/>
      <c r="I100" s="290"/>
      <c r="J100" s="290"/>
      <c r="K100" s="290"/>
    </row>
    <row r="101" s="1" customFormat="1" ht="7.5" customHeight="1">
      <c r="B101" s="291"/>
      <c r="C101" s="292"/>
      <c r="D101" s="292"/>
      <c r="E101" s="292"/>
      <c r="F101" s="292"/>
      <c r="G101" s="292"/>
      <c r="H101" s="292"/>
      <c r="I101" s="292"/>
      <c r="J101" s="292"/>
      <c r="K101" s="293"/>
    </row>
    <row r="102" s="1" customFormat="1" ht="45" customHeight="1">
      <c r="B102" s="294"/>
      <c r="C102" s="295" t="s">
        <v>695</v>
      </c>
      <c r="D102" s="295"/>
      <c r="E102" s="295"/>
      <c r="F102" s="295"/>
      <c r="G102" s="295"/>
      <c r="H102" s="295"/>
      <c r="I102" s="295"/>
      <c r="J102" s="295"/>
      <c r="K102" s="296"/>
    </row>
    <row r="103" s="1" customFormat="1" ht="17.25" customHeight="1">
      <c r="B103" s="294"/>
      <c r="C103" s="297" t="s">
        <v>650</v>
      </c>
      <c r="D103" s="297"/>
      <c r="E103" s="297"/>
      <c r="F103" s="297" t="s">
        <v>651</v>
      </c>
      <c r="G103" s="298"/>
      <c r="H103" s="297" t="s">
        <v>54</v>
      </c>
      <c r="I103" s="297" t="s">
        <v>57</v>
      </c>
      <c r="J103" s="297" t="s">
        <v>652</v>
      </c>
      <c r="K103" s="296"/>
    </row>
    <row r="104" s="1" customFormat="1" ht="17.25" customHeight="1">
      <c r="B104" s="294"/>
      <c r="C104" s="299" t="s">
        <v>653</v>
      </c>
      <c r="D104" s="299"/>
      <c r="E104" s="299"/>
      <c r="F104" s="300" t="s">
        <v>654</v>
      </c>
      <c r="G104" s="301"/>
      <c r="H104" s="299"/>
      <c r="I104" s="299"/>
      <c r="J104" s="299" t="s">
        <v>655</v>
      </c>
      <c r="K104" s="296"/>
    </row>
    <row r="105" s="1" customFormat="1" ht="5.25" customHeight="1">
      <c r="B105" s="294"/>
      <c r="C105" s="297"/>
      <c r="D105" s="297"/>
      <c r="E105" s="297"/>
      <c r="F105" s="297"/>
      <c r="G105" s="315"/>
      <c r="H105" s="297"/>
      <c r="I105" s="297"/>
      <c r="J105" s="297"/>
      <c r="K105" s="296"/>
    </row>
    <row r="106" s="1" customFormat="1" ht="15" customHeight="1">
      <c r="B106" s="294"/>
      <c r="C106" s="282" t="s">
        <v>53</v>
      </c>
      <c r="D106" s="304"/>
      <c r="E106" s="304"/>
      <c r="F106" s="305" t="s">
        <v>656</v>
      </c>
      <c r="G106" s="282"/>
      <c r="H106" s="282" t="s">
        <v>696</v>
      </c>
      <c r="I106" s="282" t="s">
        <v>658</v>
      </c>
      <c r="J106" s="282">
        <v>20</v>
      </c>
      <c r="K106" s="296"/>
    </row>
    <row r="107" s="1" customFormat="1" ht="15" customHeight="1">
      <c r="B107" s="294"/>
      <c r="C107" s="282" t="s">
        <v>659</v>
      </c>
      <c r="D107" s="282"/>
      <c r="E107" s="282"/>
      <c r="F107" s="305" t="s">
        <v>656</v>
      </c>
      <c r="G107" s="282"/>
      <c r="H107" s="282" t="s">
        <v>696</v>
      </c>
      <c r="I107" s="282" t="s">
        <v>658</v>
      </c>
      <c r="J107" s="282">
        <v>120</v>
      </c>
      <c r="K107" s="296"/>
    </row>
    <row r="108" s="1" customFormat="1" ht="15" customHeight="1">
      <c r="B108" s="307"/>
      <c r="C108" s="282" t="s">
        <v>661</v>
      </c>
      <c r="D108" s="282"/>
      <c r="E108" s="282"/>
      <c r="F108" s="305" t="s">
        <v>662</v>
      </c>
      <c r="G108" s="282"/>
      <c r="H108" s="282" t="s">
        <v>696</v>
      </c>
      <c r="I108" s="282" t="s">
        <v>658</v>
      </c>
      <c r="J108" s="282">
        <v>50</v>
      </c>
      <c r="K108" s="296"/>
    </row>
    <row r="109" s="1" customFormat="1" ht="15" customHeight="1">
      <c r="B109" s="307"/>
      <c r="C109" s="282" t="s">
        <v>664</v>
      </c>
      <c r="D109" s="282"/>
      <c r="E109" s="282"/>
      <c r="F109" s="305" t="s">
        <v>656</v>
      </c>
      <c r="G109" s="282"/>
      <c r="H109" s="282" t="s">
        <v>696</v>
      </c>
      <c r="I109" s="282" t="s">
        <v>666</v>
      </c>
      <c r="J109" s="282"/>
      <c r="K109" s="296"/>
    </row>
    <row r="110" s="1" customFormat="1" ht="15" customHeight="1">
      <c r="B110" s="307"/>
      <c r="C110" s="282" t="s">
        <v>675</v>
      </c>
      <c r="D110" s="282"/>
      <c r="E110" s="282"/>
      <c r="F110" s="305" t="s">
        <v>662</v>
      </c>
      <c r="G110" s="282"/>
      <c r="H110" s="282" t="s">
        <v>696</v>
      </c>
      <c r="I110" s="282" t="s">
        <v>658</v>
      </c>
      <c r="J110" s="282">
        <v>50</v>
      </c>
      <c r="K110" s="296"/>
    </row>
    <row r="111" s="1" customFormat="1" ht="15" customHeight="1">
      <c r="B111" s="307"/>
      <c r="C111" s="282" t="s">
        <v>683</v>
      </c>
      <c r="D111" s="282"/>
      <c r="E111" s="282"/>
      <c r="F111" s="305" t="s">
        <v>662</v>
      </c>
      <c r="G111" s="282"/>
      <c r="H111" s="282" t="s">
        <v>696</v>
      </c>
      <c r="I111" s="282" t="s">
        <v>658</v>
      </c>
      <c r="J111" s="282">
        <v>50</v>
      </c>
      <c r="K111" s="296"/>
    </row>
    <row r="112" s="1" customFormat="1" ht="15" customHeight="1">
      <c r="B112" s="307"/>
      <c r="C112" s="282" t="s">
        <v>681</v>
      </c>
      <c r="D112" s="282"/>
      <c r="E112" s="282"/>
      <c r="F112" s="305" t="s">
        <v>662</v>
      </c>
      <c r="G112" s="282"/>
      <c r="H112" s="282" t="s">
        <v>696</v>
      </c>
      <c r="I112" s="282" t="s">
        <v>658</v>
      </c>
      <c r="J112" s="282">
        <v>50</v>
      </c>
      <c r="K112" s="296"/>
    </row>
    <row r="113" s="1" customFormat="1" ht="15" customHeight="1">
      <c r="B113" s="307"/>
      <c r="C113" s="282" t="s">
        <v>53</v>
      </c>
      <c r="D113" s="282"/>
      <c r="E113" s="282"/>
      <c r="F113" s="305" t="s">
        <v>656</v>
      </c>
      <c r="G113" s="282"/>
      <c r="H113" s="282" t="s">
        <v>697</v>
      </c>
      <c r="I113" s="282" t="s">
        <v>658</v>
      </c>
      <c r="J113" s="282">
        <v>20</v>
      </c>
      <c r="K113" s="296"/>
    </row>
    <row r="114" s="1" customFormat="1" ht="15" customHeight="1">
      <c r="B114" s="307"/>
      <c r="C114" s="282" t="s">
        <v>698</v>
      </c>
      <c r="D114" s="282"/>
      <c r="E114" s="282"/>
      <c r="F114" s="305" t="s">
        <v>656</v>
      </c>
      <c r="G114" s="282"/>
      <c r="H114" s="282" t="s">
        <v>699</v>
      </c>
      <c r="I114" s="282" t="s">
        <v>658</v>
      </c>
      <c r="J114" s="282">
        <v>120</v>
      </c>
      <c r="K114" s="296"/>
    </row>
    <row r="115" s="1" customFormat="1" ht="15" customHeight="1">
      <c r="B115" s="307"/>
      <c r="C115" s="282" t="s">
        <v>38</v>
      </c>
      <c r="D115" s="282"/>
      <c r="E115" s="282"/>
      <c r="F115" s="305" t="s">
        <v>656</v>
      </c>
      <c r="G115" s="282"/>
      <c r="H115" s="282" t="s">
        <v>700</v>
      </c>
      <c r="I115" s="282" t="s">
        <v>691</v>
      </c>
      <c r="J115" s="282"/>
      <c r="K115" s="296"/>
    </row>
    <row r="116" s="1" customFormat="1" ht="15" customHeight="1">
      <c r="B116" s="307"/>
      <c r="C116" s="282" t="s">
        <v>48</v>
      </c>
      <c r="D116" s="282"/>
      <c r="E116" s="282"/>
      <c r="F116" s="305" t="s">
        <v>656</v>
      </c>
      <c r="G116" s="282"/>
      <c r="H116" s="282" t="s">
        <v>701</v>
      </c>
      <c r="I116" s="282" t="s">
        <v>691</v>
      </c>
      <c r="J116" s="282"/>
      <c r="K116" s="296"/>
    </row>
    <row r="117" s="1" customFormat="1" ht="15" customHeight="1">
      <c r="B117" s="307"/>
      <c r="C117" s="282" t="s">
        <v>57</v>
      </c>
      <c r="D117" s="282"/>
      <c r="E117" s="282"/>
      <c r="F117" s="305" t="s">
        <v>656</v>
      </c>
      <c r="G117" s="282"/>
      <c r="H117" s="282" t="s">
        <v>702</v>
      </c>
      <c r="I117" s="282" t="s">
        <v>703</v>
      </c>
      <c r="J117" s="282"/>
      <c r="K117" s="296"/>
    </row>
    <row r="118" s="1" customFormat="1" ht="15" customHeight="1">
      <c r="B118" s="310"/>
      <c r="C118" s="316"/>
      <c r="D118" s="316"/>
      <c r="E118" s="316"/>
      <c r="F118" s="316"/>
      <c r="G118" s="316"/>
      <c r="H118" s="316"/>
      <c r="I118" s="316"/>
      <c r="J118" s="316"/>
      <c r="K118" s="312"/>
    </row>
    <row r="119" s="1" customFormat="1" ht="18.75" customHeight="1">
      <c r="B119" s="317"/>
      <c r="C119" s="318"/>
      <c r="D119" s="318"/>
      <c r="E119" s="318"/>
      <c r="F119" s="319"/>
      <c r="G119" s="318"/>
      <c r="H119" s="318"/>
      <c r="I119" s="318"/>
      <c r="J119" s="318"/>
      <c r="K119" s="317"/>
    </row>
    <row r="120" s="1" customFormat="1" ht="18.75" customHeight="1">
      <c r="B120" s="290"/>
      <c r="C120" s="290"/>
      <c r="D120" s="290"/>
      <c r="E120" s="290"/>
      <c r="F120" s="290"/>
      <c r="G120" s="290"/>
      <c r="H120" s="290"/>
      <c r="I120" s="290"/>
      <c r="J120" s="290"/>
      <c r="K120" s="290"/>
    </row>
    <row r="121" s="1" customFormat="1" ht="7.5" customHeight="1">
      <c r="B121" s="320"/>
      <c r="C121" s="321"/>
      <c r="D121" s="321"/>
      <c r="E121" s="321"/>
      <c r="F121" s="321"/>
      <c r="G121" s="321"/>
      <c r="H121" s="321"/>
      <c r="I121" s="321"/>
      <c r="J121" s="321"/>
      <c r="K121" s="322"/>
    </row>
    <row r="122" s="1" customFormat="1" ht="45" customHeight="1">
      <c r="B122" s="323"/>
      <c r="C122" s="273" t="s">
        <v>704</v>
      </c>
      <c r="D122" s="273"/>
      <c r="E122" s="273"/>
      <c r="F122" s="273"/>
      <c r="G122" s="273"/>
      <c r="H122" s="273"/>
      <c r="I122" s="273"/>
      <c r="J122" s="273"/>
      <c r="K122" s="324"/>
    </row>
    <row r="123" s="1" customFormat="1" ht="17.25" customHeight="1">
      <c r="B123" s="325"/>
      <c r="C123" s="297" t="s">
        <v>650</v>
      </c>
      <c r="D123" s="297"/>
      <c r="E123" s="297"/>
      <c r="F123" s="297" t="s">
        <v>651</v>
      </c>
      <c r="G123" s="298"/>
      <c r="H123" s="297" t="s">
        <v>54</v>
      </c>
      <c r="I123" s="297" t="s">
        <v>57</v>
      </c>
      <c r="J123" s="297" t="s">
        <v>652</v>
      </c>
      <c r="K123" s="326"/>
    </row>
    <row r="124" s="1" customFormat="1" ht="17.25" customHeight="1">
      <c r="B124" s="325"/>
      <c r="C124" s="299" t="s">
        <v>653</v>
      </c>
      <c r="D124" s="299"/>
      <c r="E124" s="299"/>
      <c r="F124" s="300" t="s">
        <v>654</v>
      </c>
      <c r="G124" s="301"/>
      <c r="H124" s="299"/>
      <c r="I124" s="299"/>
      <c r="J124" s="299" t="s">
        <v>655</v>
      </c>
      <c r="K124" s="326"/>
    </row>
    <row r="125" s="1" customFormat="1" ht="5.25" customHeight="1">
      <c r="B125" s="327"/>
      <c r="C125" s="302"/>
      <c r="D125" s="302"/>
      <c r="E125" s="302"/>
      <c r="F125" s="302"/>
      <c r="G125" s="328"/>
      <c r="H125" s="302"/>
      <c r="I125" s="302"/>
      <c r="J125" s="302"/>
      <c r="K125" s="329"/>
    </row>
    <row r="126" s="1" customFormat="1" ht="15" customHeight="1">
      <c r="B126" s="327"/>
      <c r="C126" s="282" t="s">
        <v>659</v>
      </c>
      <c r="D126" s="304"/>
      <c r="E126" s="304"/>
      <c r="F126" s="305" t="s">
        <v>656</v>
      </c>
      <c r="G126" s="282"/>
      <c r="H126" s="282" t="s">
        <v>696</v>
      </c>
      <c r="I126" s="282" t="s">
        <v>658</v>
      </c>
      <c r="J126" s="282">
        <v>120</v>
      </c>
      <c r="K126" s="330"/>
    </row>
    <row r="127" s="1" customFormat="1" ht="15" customHeight="1">
      <c r="B127" s="327"/>
      <c r="C127" s="282" t="s">
        <v>705</v>
      </c>
      <c r="D127" s="282"/>
      <c r="E127" s="282"/>
      <c r="F127" s="305" t="s">
        <v>656</v>
      </c>
      <c r="G127" s="282"/>
      <c r="H127" s="282" t="s">
        <v>706</v>
      </c>
      <c r="I127" s="282" t="s">
        <v>658</v>
      </c>
      <c r="J127" s="282" t="s">
        <v>707</v>
      </c>
      <c r="K127" s="330"/>
    </row>
    <row r="128" s="1" customFormat="1" ht="15" customHeight="1">
      <c r="B128" s="327"/>
      <c r="C128" s="282" t="s">
        <v>604</v>
      </c>
      <c r="D128" s="282"/>
      <c r="E128" s="282"/>
      <c r="F128" s="305" t="s">
        <v>656</v>
      </c>
      <c r="G128" s="282"/>
      <c r="H128" s="282" t="s">
        <v>708</v>
      </c>
      <c r="I128" s="282" t="s">
        <v>658</v>
      </c>
      <c r="J128" s="282" t="s">
        <v>707</v>
      </c>
      <c r="K128" s="330"/>
    </row>
    <row r="129" s="1" customFormat="1" ht="15" customHeight="1">
      <c r="B129" s="327"/>
      <c r="C129" s="282" t="s">
        <v>667</v>
      </c>
      <c r="D129" s="282"/>
      <c r="E129" s="282"/>
      <c r="F129" s="305" t="s">
        <v>662</v>
      </c>
      <c r="G129" s="282"/>
      <c r="H129" s="282" t="s">
        <v>668</v>
      </c>
      <c r="I129" s="282" t="s">
        <v>658</v>
      </c>
      <c r="J129" s="282">
        <v>15</v>
      </c>
      <c r="K129" s="330"/>
    </row>
    <row r="130" s="1" customFormat="1" ht="15" customHeight="1">
      <c r="B130" s="327"/>
      <c r="C130" s="308" t="s">
        <v>669</v>
      </c>
      <c r="D130" s="308"/>
      <c r="E130" s="308"/>
      <c r="F130" s="309" t="s">
        <v>662</v>
      </c>
      <c r="G130" s="308"/>
      <c r="H130" s="308" t="s">
        <v>670</v>
      </c>
      <c r="I130" s="308" t="s">
        <v>658</v>
      </c>
      <c r="J130" s="308">
        <v>15</v>
      </c>
      <c r="K130" s="330"/>
    </row>
    <row r="131" s="1" customFormat="1" ht="15" customHeight="1">
      <c r="B131" s="327"/>
      <c r="C131" s="308" t="s">
        <v>671</v>
      </c>
      <c r="D131" s="308"/>
      <c r="E131" s="308"/>
      <c r="F131" s="309" t="s">
        <v>662</v>
      </c>
      <c r="G131" s="308"/>
      <c r="H131" s="308" t="s">
        <v>672</v>
      </c>
      <c r="I131" s="308" t="s">
        <v>658</v>
      </c>
      <c r="J131" s="308">
        <v>20</v>
      </c>
      <c r="K131" s="330"/>
    </row>
    <row r="132" s="1" customFormat="1" ht="15" customHeight="1">
      <c r="B132" s="327"/>
      <c r="C132" s="308" t="s">
        <v>673</v>
      </c>
      <c r="D132" s="308"/>
      <c r="E132" s="308"/>
      <c r="F132" s="309" t="s">
        <v>662</v>
      </c>
      <c r="G132" s="308"/>
      <c r="H132" s="308" t="s">
        <v>674</v>
      </c>
      <c r="I132" s="308" t="s">
        <v>658</v>
      </c>
      <c r="J132" s="308">
        <v>20</v>
      </c>
      <c r="K132" s="330"/>
    </row>
    <row r="133" s="1" customFormat="1" ht="15" customHeight="1">
      <c r="B133" s="327"/>
      <c r="C133" s="282" t="s">
        <v>661</v>
      </c>
      <c r="D133" s="282"/>
      <c r="E133" s="282"/>
      <c r="F133" s="305" t="s">
        <v>662</v>
      </c>
      <c r="G133" s="282"/>
      <c r="H133" s="282" t="s">
        <v>696</v>
      </c>
      <c r="I133" s="282" t="s">
        <v>658</v>
      </c>
      <c r="J133" s="282">
        <v>50</v>
      </c>
      <c r="K133" s="330"/>
    </row>
    <row r="134" s="1" customFormat="1" ht="15" customHeight="1">
      <c r="B134" s="327"/>
      <c r="C134" s="282" t="s">
        <v>675</v>
      </c>
      <c r="D134" s="282"/>
      <c r="E134" s="282"/>
      <c r="F134" s="305" t="s">
        <v>662</v>
      </c>
      <c r="G134" s="282"/>
      <c r="H134" s="282" t="s">
        <v>696</v>
      </c>
      <c r="I134" s="282" t="s">
        <v>658</v>
      </c>
      <c r="J134" s="282">
        <v>50</v>
      </c>
      <c r="K134" s="330"/>
    </row>
    <row r="135" s="1" customFormat="1" ht="15" customHeight="1">
      <c r="B135" s="327"/>
      <c r="C135" s="282" t="s">
        <v>681</v>
      </c>
      <c r="D135" s="282"/>
      <c r="E135" s="282"/>
      <c r="F135" s="305" t="s">
        <v>662</v>
      </c>
      <c r="G135" s="282"/>
      <c r="H135" s="282" t="s">
        <v>696</v>
      </c>
      <c r="I135" s="282" t="s">
        <v>658</v>
      </c>
      <c r="J135" s="282">
        <v>50</v>
      </c>
      <c r="K135" s="330"/>
    </row>
    <row r="136" s="1" customFormat="1" ht="15" customHeight="1">
      <c r="B136" s="327"/>
      <c r="C136" s="282" t="s">
        <v>683</v>
      </c>
      <c r="D136" s="282"/>
      <c r="E136" s="282"/>
      <c r="F136" s="305" t="s">
        <v>662</v>
      </c>
      <c r="G136" s="282"/>
      <c r="H136" s="282" t="s">
        <v>696</v>
      </c>
      <c r="I136" s="282" t="s">
        <v>658</v>
      </c>
      <c r="J136" s="282">
        <v>50</v>
      </c>
      <c r="K136" s="330"/>
    </row>
    <row r="137" s="1" customFormat="1" ht="15" customHeight="1">
      <c r="B137" s="327"/>
      <c r="C137" s="282" t="s">
        <v>684</v>
      </c>
      <c r="D137" s="282"/>
      <c r="E137" s="282"/>
      <c r="F137" s="305" t="s">
        <v>662</v>
      </c>
      <c r="G137" s="282"/>
      <c r="H137" s="282" t="s">
        <v>709</v>
      </c>
      <c r="I137" s="282" t="s">
        <v>658</v>
      </c>
      <c r="J137" s="282">
        <v>255</v>
      </c>
      <c r="K137" s="330"/>
    </row>
    <row r="138" s="1" customFormat="1" ht="15" customHeight="1">
      <c r="B138" s="327"/>
      <c r="C138" s="282" t="s">
        <v>686</v>
      </c>
      <c r="D138" s="282"/>
      <c r="E138" s="282"/>
      <c r="F138" s="305" t="s">
        <v>656</v>
      </c>
      <c r="G138" s="282"/>
      <c r="H138" s="282" t="s">
        <v>710</v>
      </c>
      <c r="I138" s="282" t="s">
        <v>688</v>
      </c>
      <c r="J138" s="282"/>
      <c r="K138" s="330"/>
    </row>
    <row r="139" s="1" customFormat="1" ht="15" customHeight="1">
      <c r="B139" s="327"/>
      <c r="C139" s="282" t="s">
        <v>689</v>
      </c>
      <c r="D139" s="282"/>
      <c r="E139" s="282"/>
      <c r="F139" s="305" t="s">
        <v>656</v>
      </c>
      <c r="G139" s="282"/>
      <c r="H139" s="282" t="s">
        <v>711</v>
      </c>
      <c r="I139" s="282" t="s">
        <v>691</v>
      </c>
      <c r="J139" s="282"/>
      <c r="K139" s="330"/>
    </row>
    <row r="140" s="1" customFormat="1" ht="15" customHeight="1">
      <c r="B140" s="327"/>
      <c r="C140" s="282" t="s">
        <v>692</v>
      </c>
      <c r="D140" s="282"/>
      <c r="E140" s="282"/>
      <c r="F140" s="305" t="s">
        <v>656</v>
      </c>
      <c r="G140" s="282"/>
      <c r="H140" s="282" t="s">
        <v>692</v>
      </c>
      <c r="I140" s="282" t="s">
        <v>691</v>
      </c>
      <c r="J140" s="282"/>
      <c r="K140" s="330"/>
    </row>
    <row r="141" s="1" customFormat="1" ht="15" customHeight="1">
      <c r="B141" s="327"/>
      <c r="C141" s="282" t="s">
        <v>38</v>
      </c>
      <c r="D141" s="282"/>
      <c r="E141" s="282"/>
      <c r="F141" s="305" t="s">
        <v>656</v>
      </c>
      <c r="G141" s="282"/>
      <c r="H141" s="282" t="s">
        <v>712</v>
      </c>
      <c r="I141" s="282" t="s">
        <v>691</v>
      </c>
      <c r="J141" s="282"/>
      <c r="K141" s="330"/>
    </row>
    <row r="142" s="1" customFormat="1" ht="15" customHeight="1">
      <c r="B142" s="327"/>
      <c r="C142" s="282" t="s">
        <v>713</v>
      </c>
      <c r="D142" s="282"/>
      <c r="E142" s="282"/>
      <c r="F142" s="305" t="s">
        <v>656</v>
      </c>
      <c r="G142" s="282"/>
      <c r="H142" s="282" t="s">
        <v>714</v>
      </c>
      <c r="I142" s="282" t="s">
        <v>691</v>
      </c>
      <c r="J142" s="282"/>
      <c r="K142" s="330"/>
    </row>
    <row r="143" s="1" customFormat="1" ht="15" customHeight="1">
      <c r="B143" s="331"/>
      <c r="C143" s="332"/>
      <c r="D143" s="332"/>
      <c r="E143" s="332"/>
      <c r="F143" s="332"/>
      <c r="G143" s="332"/>
      <c r="H143" s="332"/>
      <c r="I143" s="332"/>
      <c r="J143" s="332"/>
      <c r="K143" s="333"/>
    </row>
    <row r="144" s="1" customFormat="1" ht="18.75" customHeight="1">
      <c r="B144" s="318"/>
      <c r="C144" s="318"/>
      <c r="D144" s="318"/>
      <c r="E144" s="318"/>
      <c r="F144" s="319"/>
      <c r="G144" s="318"/>
      <c r="H144" s="318"/>
      <c r="I144" s="318"/>
      <c r="J144" s="318"/>
      <c r="K144" s="318"/>
    </row>
    <row r="145" s="1" customFormat="1" ht="18.75" customHeight="1">
      <c r="B145" s="290"/>
      <c r="C145" s="290"/>
      <c r="D145" s="290"/>
      <c r="E145" s="290"/>
      <c r="F145" s="290"/>
      <c r="G145" s="290"/>
      <c r="H145" s="290"/>
      <c r="I145" s="290"/>
      <c r="J145" s="290"/>
      <c r="K145" s="290"/>
    </row>
    <row r="146" s="1" customFormat="1" ht="7.5" customHeight="1">
      <c r="B146" s="291"/>
      <c r="C146" s="292"/>
      <c r="D146" s="292"/>
      <c r="E146" s="292"/>
      <c r="F146" s="292"/>
      <c r="G146" s="292"/>
      <c r="H146" s="292"/>
      <c r="I146" s="292"/>
      <c r="J146" s="292"/>
      <c r="K146" s="293"/>
    </row>
    <row r="147" s="1" customFormat="1" ht="45" customHeight="1">
      <c r="B147" s="294"/>
      <c r="C147" s="295" t="s">
        <v>715</v>
      </c>
      <c r="D147" s="295"/>
      <c r="E147" s="295"/>
      <c r="F147" s="295"/>
      <c r="G147" s="295"/>
      <c r="H147" s="295"/>
      <c r="I147" s="295"/>
      <c r="J147" s="295"/>
      <c r="K147" s="296"/>
    </row>
    <row r="148" s="1" customFormat="1" ht="17.25" customHeight="1">
      <c r="B148" s="294"/>
      <c r="C148" s="297" t="s">
        <v>650</v>
      </c>
      <c r="D148" s="297"/>
      <c r="E148" s="297"/>
      <c r="F148" s="297" t="s">
        <v>651</v>
      </c>
      <c r="G148" s="298"/>
      <c r="H148" s="297" t="s">
        <v>54</v>
      </c>
      <c r="I148" s="297" t="s">
        <v>57</v>
      </c>
      <c r="J148" s="297" t="s">
        <v>652</v>
      </c>
      <c r="K148" s="296"/>
    </row>
    <row r="149" s="1" customFormat="1" ht="17.25" customHeight="1">
      <c r="B149" s="294"/>
      <c r="C149" s="299" t="s">
        <v>653</v>
      </c>
      <c r="D149" s="299"/>
      <c r="E149" s="299"/>
      <c r="F149" s="300" t="s">
        <v>654</v>
      </c>
      <c r="G149" s="301"/>
      <c r="H149" s="299"/>
      <c r="I149" s="299"/>
      <c r="J149" s="299" t="s">
        <v>655</v>
      </c>
      <c r="K149" s="296"/>
    </row>
    <row r="150" s="1" customFormat="1" ht="5.25" customHeight="1">
      <c r="B150" s="307"/>
      <c r="C150" s="302"/>
      <c r="D150" s="302"/>
      <c r="E150" s="302"/>
      <c r="F150" s="302"/>
      <c r="G150" s="303"/>
      <c r="H150" s="302"/>
      <c r="I150" s="302"/>
      <c r="J150" s="302"/>
      <c r="K150" s="330"/>
    </row>
    <row r="151" s="1" customFormat="1" ht="15" customHeight="1">
      <c r="B151" s="307"/>
      <c r="C151" s="334" t="s">
        <v>659</v>
      </c>
      <c r="D151" s="282"/>
      <c r="E151" s="282"/>
      <c r="F151" s="335" t="s">
        <v>656</v>
      </c>
      <c r="G151" s="282"/>
      <c r="H151" s="334" t="s">
        <v>696</v>
      </c>
      <c r="I151" s="334" t="s">
        <v>658</v>
      </c>
      <c r="J151" s="334">
        <v>120</v>
      </c>
      <c r="K151" s="330"/>
    </row>
    <row r="152" s="1" customFormat="1" ht="15" customHeight="1">
      <c r="B152" s="307"/>
      <c r="C152" s="334" t="s">
        <v>705</v>
      </c>
      <c r="D152" s="282"/>
      <c r="E152" s="282"/>
      <c r="F152" s="335" t="s">
        <v>656</v>
      </c>
      <c r="G152" s="282"/>
      <c r="H152" s="334" t="s">
        <v>716</v>
      </c>
      <c r="I152" s="334" t="s">
        <v>658</v>
      </c>
      <c r="J152" s="334" t="s">
        <v>707</v>
      </c>
      <c r="K152" s="330"/>
    </row>
    <row r="153" s="1" customFormat="1" ht="15" customHeight="1">
      <c r="B153" s="307"/>
      <c r="C153" s="334" t="s">
        <v>604</v>
      </c>
      <c r="D153" s="282"/>
      <c r="E153" s="282"/>
      <c r="F153" s="335" t="s">
        <v>656</v>
      </c>
      <c r="G153" s="282"/>
      <c r="H153" s="334" t="s">
        <v>717</v>
      </c>
      <c r="I153" s="334" t="s">
        <v>658</v>
      </c>
      <c r="J153" s="334" t="s">
        <v>707</v>
      </c>
      <c r="K153" s="330"/>
    </row>
    <row r="154" s="1" customFormat="1" ht="15" customHeight="1">
      <c r="B154" s="307"/>
      <c r="C154" s="334" t="s">
        <v>661</v>
      </c>
      <c r="D154" s="282"/>
      <c r="E154" s="282"/>
      <c r="F154" s="335" t="s">
        <v>662</v>
      </c>
      <c r="G154" s="282"/>
      <c r="H154" s="334" t="s">
        <v>696</v>
      </c>
      <c r="I154" s="334" t="s">
        <v>658</v>
      </c>
      <c r="J154" s="334">
        <v>50</v>
      </c>
      <c r="K154" s="330"/>
    </row>
    <row r="155" s="1" customFormat="1" ht="15" customHeight="1">
      <c r="B155" s="307"/>
      <c r="C155" s="334" t="s">
        <v>664</v>
      </c>
      <c r="D155" s="282"/>
      <c r="E155" s="282"/>
      <c r="F155" s="335" t="s">
        <v>656</v>
      </c>
      <c r="G155" s="282"/>
      <c r="H155" s="334" t="s">
        <v>696</v>
      </c>
      <c r="I155" s="334" t="s">
        <v>666</v>
      </c>
      <c r="J155" s="334"/>
      <c r="K155" s="330"/>
    </row>
    <row r="156" s="1" customFormat="1" ht="15" customHeight="1">
      <c r="B156" s="307"/>
      <c r="C156" s="334" t="s">
        <v>675</v>
      </c>
      <c r="D156" s="282"/>
      <c r="E156" s="282"/>
      <c r="F156" s="335" t="s">
        <v>662</v>
      </c>
      <c r="G156" s="282"/>
      <c r="H156" s="334" t="s">
        <v>696</v>
      </c>
      <c r="I156" s="334" t="s">
        <v>658</v>
      </c>
      <c r="J156" s="334">
        <v>50</v>
      </c>
      <c r="K156" s="330"/>
    </row>
    <row r="157" s="1" customFormat="1" ht="15" customHeight="1">
      <c r="B157" s="307"/>
      <c r="C157" s="334" t="s">
        <v>683</v>
      </c>
      <c r="D157" s="282"/>
      <c r="E157" s="282"/>
      <c r="F157" s="335" t="s">
        <v>662</v>
      </c>
      <c r="G157" s="282"/>
      <c r="H157" s="334" t="s">
        <v>696</v>
      </c>
      <c r="I157" s="334" t="s">
        <v>658</v>
      </c>
      <c r="J157" s="334">
        <v>50</v>
      </c>
      <c r="K157" s="330"/>
    </row>
    <row r="158" s="1" customFormat="1" ht="15" customHeight="1">
      <c r="B158" s="307"/>
      <c r="C158" s="334" t="s">
        <v>681</v>
      </c>
      <c r="D158" s="282"/>
      <c r="E158" s="282"/>
      <c r="F158" s="335" t="s">
        <v>662</v>
      </c>
      <c r="G158" s="282"/>
      <c r="H158" s="334" t="s">
        <v>696</v>
      </c>
      <c r="I158" s="334" t="s">
        <v>658</v>
      </c>
      <c r="J158" s="334">
        <v>50</v>
      </c>
      <c r="K158" s="330"/>
    </row>
    <row r="159" s="1" customFormat="1" ht="15" customHeight="1">
      <c r="B159" s="307"/>
      <c r="C159" s="334" t="s">
        <v>90</v>
      </c>
      <c r="D159" s="282"/>
      <c r="E159" s="282"/>
      <c r="F159" s="335" t="s">
        <v>656</v>
      </c>
      <c r="G159" s="282"/>
      <c r="H159" s="334" t="s">
        <v>718</v>
      </c>
      <c r="I159" s="334" t="s">
        <v>658</v>
      </c>
      <c r="J159" s="334" t="s">
        <v>719</v>
      </c>
      <c r="K159" s="330"/>
    </row>
    <row r="160" s="1" customFormat="1" ht="15" customHeight="1">
      <c r="B160" s="307"/>
      <c r="C160" s="334" t="s">
        <v>720</v>
      </c>
      <c r="D160" s="282"/>
      <c r="E160" s="282"/>
      <c r="F160" s="335" t="s">
        <v>656</v>
      </c>
      <c r="G160" s="282"/>
      <c r="H160" s="334" t="s">
        <v>721</v>
      </c>
      <c r="I160" s="334" t="s">
        <v>691</v>
      </c>
      <c r="J160" s="334"/>
      <c r="K160" s="330"/>
    </row>
    <row r="161" s="1" customFormat="1" ht="15" customHeight="1">
      <c r="B161" s="336"/>
      <c r="C161" s="316"/>
      <c r="D161" s="316"/>
      <c r="E161" s="316"/>
      <c r="F161" s="316"/>
      <c r="G161" s="316"/>
      <c r="H161" s="316"/>
      <c r="I161" s="316"/>
      <c r="J161" s="316"/>
      <c r="K161" s="337"/>
    </row>
    <row r="162" s="1" customFormat="1" ht="18.75" customHeight="1">
      <c r="B162" s="318"/>
      <c r="C162" s="328"/>
      <c r="D162" s="328"/>
      <c r="E162" s="328"/>
      <c r="F162" s="338"/>
      <c r="G162" s="328"/>
      <c r="H162" s="328"/>
      <c r="I162" s="328"/>
      <c r="J162" s="328"/>
      <c r="K162" s="318"/>
    </row>
    <row r="163" s="1" customFormat="1" ht="18.75" customHeight="1">
      <c r="B163" s="290"/>
      <c r="C163" s="290"/>
      <c r="D163" s="290"/>
      <c r="E163" s="290"/>
      <c r="F163" s="290"/>
      <c r="G163" s="290"/>
      <c r="H163" s="290"/>
      <c r="I163" s="290"/>
      <c r="J163" s="290"/>
      <c r="K163" s="290"/>
    </row>
    <row r="164" s="1" customFormat="1" ht="7.5" customHeight="1">
      <c r="B164" s="269"/>
      <c r="C164" s="270"/>
      <c r="D164" s="270"/>
      <c r="E164" s="270"/>
      <c r="F164" s="270"/>
      <c r="G164" s="270"/>
      <c r="H164" s="270"/>
      <c r="I164" s="270"/>
      <c r="J164" s="270"/>
      <c r="K164" s="271"/>
    </row>
    <row r="165" s="1" customFormat="1" ht="45" customHeight="1">
      <c r="B165" s="272"/>
      <c r="C165" s="273" t="s">
        <v>722</v>
      </c>
      <c r="D165" s="273"/>
      <c r="E165" s="273"/>
      <c r="F165" s="273"/>
      <c r="G165" s="273"/>
      <c r="H165" s="273"/>
      <c r="I165" s="273"/>
      <c r="J165" s="273"/>
      <c r="K165" s="274"/>
    </row>
    <row r="166" s="1" customFormat="1" ht="17.25" customHeight="1">
      <c r="B166" s="272"/>
      <c r="C166" s="297" t="s">
        <v>650</v>
      </c>
      <c r="D166" s="297"/>
      <c r="E166" s="297"/>
      <c r="F166" s="297" t="s">
        <v>651</v>
      </c>
      <c r="G166" s="339"/>
      <c r="H166" s="340" t="s">
        <v>54</v>
      </c>
      <c r="I166" s="340" t="s">
        <v>57</v>
      </c>
      <c r="J166" s="297" t="s">
        <v>652</v>
      </c>
      <c r="K166" s="274"/>
    </row>
    <row r="167" s="1" customFormat="1" ht="17.25" customHeight="1">
      <c r="B167" s="275"/>
      <c r="C167" s="299" t="s">
        <v>653</v>
      </c>
      <c r="D167" s="299"/>
      <c r="E167" s="299"/>
      <c r="F167" s="300" t="s">
        <v>654</v>
      </c>
      <c r="G167" s="341"/>
      <c r="H167" s="342"/>
      <c r="I167" s="342"/>
      <c r="J167" s="299" t="s">
        <v>655</v>
      </c>
      <c r="K167" s="277"/>
    </row>
    <row r="168" s="1" customFormat="1" ht="5.25" customHeight="1">
      <c r="B168" s="307"/>
      <c r="C168" s="302"/>
      <c r="D168" s="302"/>
      <c r="E168" s="302"/>
      <c r="F168" s="302"/>
      <c r="G168" s="303"/>
      <c r="H168" s="302"/>
      <c r="I168" s="302"/>
      <c r="J168" s="302"/>
      <c r="K168" s="330"/>
    </row>
    <row r="169" s="1" customFormat="1" ht="15" customHeight="1">
      <c r="B169" s="307"/>
      <c r="C169" s="282" t="s">
        <v>659</v>
      </c>
      <c r="D169" s="282"/>
      <c r="E169" s="282"/>
      <c r="F169" s="305" t="s">
        <v>656</v>
      </c>
      <c r="G169" s="282"/>
      <c r="H169" s="282" t="s">
        <v>696</v>
      </c>
      <c r="I169" s="282" t="s">
        <v>658</v>
      </c>
      <c r="J169" s="282">
        <v>120</v>
      </c>
      <c r="K169" s="330"/>
    </row>
    <row r="170" s="1" customFormat="1" ht="15" customHeight="1">
      <c r="B170" s="307"/>
      <c r="C170" s="282" t="s">
        <v>705</v>
      </c>
      <c r="D170" s="282"/>
      <c r="E170" s="282"/>
      <c r="F170" s="305" t="s">
        <v>656</v>
      </c>
      <c r="G170" s="282"/>
      <c r="H170" s="282" t="s">
        <v>706</v>
      </c>
      <c r="I170" s="282" t="s">
        <v>658</v>
      </c>
      <c r="J170" s="282" t="s">
        <v>707</v>
      </c>
      <c r="K170" s="330"/>
    </row>
    <row r="171" s="1" customFormat="1" ht="15" customHeight="1">
      <c r="B171" s="307"/>
      <c r="C171" s="282" t="s">
        <v>604</v>
      </c>
      <c r="D171" s="282"/>
      <c r="E171" s="282"/>
      <c r="F171" s="305" t="s">
        <v>656</v>
      </c>
      <c r="G171" s="282"/>
      <c r="H171" s="282" t="s">
        <v>723</v>
      </c>
      <c r="I171" s="282" t="s">
        <v>658</v>
      </c>
      <c r="J171" s="282" t="s">
        <v>707</v>
      </c>
      <c r="K171" s="330"/>
    </row>
    <row r="172" s="1" customFormat="1" ht="15" customHeight="1">
      <c r="B172" s="307"/>
      <c r="C172" s="282" t="s">
        <v>661</v>
      </c>
      <c r="D172" s="282"/>
      <c r="E172" s="282"/>
      <c r="F172" s="305" t="s">
        <v>662</v>
      </c>
      <c r="G172" s="282"/>
      <c r="H172" s="282" t="s">
        <v>723</v>
      </c>
      <c r="I172" s="282" t="s">
        <v>658</v>
      </c>
      <c r="J172" s="282">
        <v>50</v>
      </c>
      <c r="K172" s="330"/>
    </row>
    <row r="173" s="1" customFormat="1" ht="15" customHeight="1">
      <c r="B173" s="307"/>
      <c r="C173" s="282" t="s">
        <v>664</v>
      </c>
      <c r="D173" s="282"/>
      <c r="E173" s="282"/>
      <c r="F173" s="305" t="s">
        <v>656</v>
      </c>
      <c r="G173" s="282"/>
      <c r="H173" s="282" t="s">
        <v>723</v>
      </c>
      <c r="I173" s="282" t="s">
        <v>666</v>
      </c>
      <c r="J173" s="282"/>
      <c r="K173" s="330"/>
    </row>
    <row r="174" s="1" customFormat="1" ht="15" customHeight="1">
      <c r="B174" s="307"/>
      <c r="C174" s="282" t="s">
        <v>675</v>
      </c>
      <c r="D174" s="282"/>
      <c r="E174" s="282"/>
      <c r="F174" s="305" t="s">
        <v>662</v>
      </c>
      <c r="G174" s="282"/>
      <c r="H174" s="282" t="s">
        <v>723</v>
      </c>
      <c r="I174" s="282" t="s">
        <v>658</v>
      </c>
      <c r="J174" s="282">
        <v>50</v>
      </c>
      <c r="K174" s="330"/>
    </row>
    <row r="175" s="1" customFormat="1" ht="15" customHeight="1">
      <c r="B175" s="307"/>
      <c r="C175" s="282" t="s">
        <v>683</v>
      </c>
      <c r="D175" s="282"/>
      <c r="E175" s="282"/>
      <c r="F175" s="305" t="s">
        <v>662</v>
      </c>
      <c r="G175" s="282"/>
      <c r="H175" s="282" t="s">
        <v>723</v>
      </c>
      <c r="I175" s="282" t="s">
        <v>658</v>
      </c>
      <c r="J175" s="282">
        <v>50</v>
      </c>
      <c r="K175" s="330"/>
    </row>
    <row r="176" s="1" customFormat="1" ht="15" customHeight="1">
      <c r="B176" s="307"/>
      <c r="C176" s="282" t="s">
        <v>681</v>
      </c>
      <c r="D176" s="282"/>
      <c r="E176" s="282"/>
      <c r="F176" s="305" t="s">
        <v>662</v>
      </c>
      <c r="G176" s="282"/>
      <c r="H176" s="282" t="s">
        <v>723</v>
      </c>
      <c r="I176" s="282" t="s">
        <v>658</v>
      </c>
      <c r="J176" s="282">
        <v>50</v>
      </c>
      <c r="K176" s="330"/>
    </row>
    <row r="177" s="1" customFormat="1" ht="15" customHeight="1">
      <c r="B177" s="307"/>
      <c r="C177" s="282" t="s">
        <v>104</v>
      </c>
      <c r="D177" s="282"/>
      <c r="E177" s="282"/>
      <c r="F177" s="305" t="s">
        <v>656</v>
      </c>
      <c r="G177" s="282"/>
      <c r="H177" s="282" t="s">
        <v>724</v>
      </c>
      <c r="I177" s="282" t="s">
        <v>725</v>
      </c>
      <c r="J177" s="282"/>
      <c r="K177" s="330"/>
    </row>
    <row r="178" s="1" customFormat="1" ht="15" customHeight="1">
      <c r="B178" s="307"/>
      <c r="C178" s="282" t="s">
        <v>57</v>
      </c>
      <c r="D178" s="282"/>
      <c r="E178" s="282"/>
      <c r="F178" s="305" t="s">
        <v>656</v>
      </c>
      <c r="G178" s="282"/>
      <c r="H178" s="282" t="s">
        <v>726</v>
      </c>
      <c r="I178" s="282" t="s">
        <v>727</v>
      </c>
      <c r="J178" s="282">
        <v>1</v>
      </c>
      <c r="K178" s="330"/>
    </row>
    <row r="179" s="1" customFormat="1" ht="15" customHeight="1">
      <c r="B179" s="307"/>
      <c r="C179" s="282" t="s">
        <v>53</v>
      </c>
      <c r="D179" s="282"/>
      <c r="E179" s="282"/>
      <c r="F179" s="305" t="s">
        <v>656</v>
      </c>
      <c r="G179" s="282"/>
      <c r="H179" s="282" t="s">
        <v>728</v>
      </c>
      <c r="I179" s="282" t="s">
        <v>658</v>
      </c>
      <c r="J179" s="282">
        <v>20</v>
      </c>
      <c r="K179" s="330"/>
    </row>
    <row r="180" s="1" customFormat="1" ht="15" customHeight="1">
      <c r="B180" s="307"/>
      <c r="C180" s="282" t="s">
        <v>54</v>
      </c>
      <c r="D180" s="282"/>
      <c r="E180" s="282"/>
      <c r="F180" s="305" t="s">
        <v>656</v>
      </c>
      <c r="G180" s="282"/>
      <c r="H180" s="282" t="s">
        <v>729</v>
      </c>
      <c r="I180" s="282" t="s">
        <v>658</v>
      </c>
      <c r="J180" s="282">
        <v>255</v>
      </c>
      <c r="K180" s="330"/>
    </row>
    <row r="181" s="1" customFormat="1" ht="15" customHeight="1">
      <c r="B181" s="307"/>
      <c r="C181" s="282" t="s">
        <v>105</v>
      </c>
      <c r="D181" s="282"/>
      <c r="E181" s="282"/>
      <c r="F181" s="305" t="s">
        <v>656</v>
      </c>
      <c r="G181" s="282"/>
      <c r="H181" s="282" t="s">
        <v>620</v>
      </c>
      <c r="I181" s="282" t="s">
        <v>658</v>
      </c>
      <c r="J181" s="282">
        <v>10</v>
      </c>
      <c r="K181" s="330"/>
    </row>
    <row r="182" s="1" customFormat="1" ht="15" customHeight="1">
      <c r="B182" s="307"/>
      <c r="C182" s="282" t="s">
        <v>106</v>
      </c>
      <c r="D182" s="282"/>
      <c r="E182" s="282"/>
      <c r="F182" s="305" t="s">
        <v>656</v>
      </c>
      <c r="G182" s="282"/>
      <c r="H182" s="282" t="s">
        <v>730</v>
      </c>
      <c r="I182" s="282" t="s">
        <v>691</v>
      </c>
      <c r="J182" s="282"/>
      <c r="K182" s="330"/>
    </row>
    <row r="183" s="1" customFormat="1" ht="15" customHeight="1">
      <c r="B183" s="307"/>
      <c r="C183" s="282" t="s">
        <v>731</v>
      </c>
      <c r="D183" s="282"/>
      <c r="E183" s="282"/>
      <c r="F183" s="305" t="s">
        <v>656</v>
      </c>
      <c r="G183" s="282"/>
      <c r="H183" s="282" t="s">
        <v>732</v>
      </c>
      <c r="I183" s="282" t="s">
        <v>691</v>
      </c>
      <c r="J183" s="282"/>
      <c r="K183" s="330"/>
    </row>
    <row r="184" s="1" customFormat="1" ht="15" customHeight="1">
      <c r="B184" s="307"/>
      <c r="C184" s="282" t="s">
        <v>720</v>
      </c>
      <c r="D184" s="282"/>
      <c r="E184" s="282"/>
      <c r="F184" s="305" t="s">
        <v>656</v>
      </c>
      <c r="G184" s="282"/>
      <c r="H184" s="282" t="s">
        <v>733</v>
      </c>
      <c r="I184" s="282" t="s">
        <v>691</v>
      </c>
      <c r="J184" s="282"/>
      <c r="K184" s="330"/>
    </row>
    <row r="185" s="1" customFormat="1" ht="15" customHeight="1">
      <c r="B185" s="307"/>
      <c r="C185" s="282" t="s">
        <v>108</v>
      </c>
      <c r="D185" s="282"/>
      <c r="E185" s="282"/>
      <c r="F185" s="305" t="s">
        <v>662</v>
      </c>
      <c r="G185" s="282"/>
      <c r="H185" s="282" t="s">
        <v>734</v>
      </c>
      <c r="I185" s="282" t="s">
        <v>658</v>
      </c>
      <c r="J185" s="282">
        <v>50</v>
      </c>
      <c r="K185" s="330"/>
    </row>
    <row r="186" s="1" customFormat="1" ht="15" customHeight="1">
      <c r="B186" s="307"/>
      <c r="C186" s="282" t="s">
        <v>735</v>
      </c>
      <c r="D186" s="282"/>
      <c r="E186" s="282"/>
      <c r="F186" s="305" t="s">
        <v>662</v>
      </c>
      <c r="G186" s="282"/>
      <c r="H186" s="282" t="s">
        <v>736</v>
      </c>
      <c r="I186" s="282" t="s">
        <v>737</v>
      </c>
      <c r="J186" s="282"/>
      <c r="K186" s="330"/>
    </row>
    <row r="187" s="1" customFormat="1" ht="15" customHeight="1">
      <c r="B187" s="307"/>
      <c r="C187" s="282" t="s">
        <v>738</v>
      </c>
      <c r="D187" s="282"/>
      <c r="E187" s="282"/>
      <c r="F187" s="305" t="s">
        <v>662</v>
      </c>
      <c r="G187" s="282"/>
      <c r="H187" s="282" t="s">
        <v>739</v>
      </c>
      <c r="I187" s="282" t="s">
        <v>737</v>
      </c>
      <c r="J187" s="282"/>
      <c r="K187" s="330"/>
    </row>
    <row r="188" s="1" customFormat="1" ht="15" customHeight="1">
      <c r="B188" s="307"/>
      <c r="C188" s="282" t="s">
        <v>740</v>
      </c>
      <c r="D188" s="282"/>
      <c r="E188" s="282"/>
      <c r="F188" s="305" t="s">
        <v>662</v>
      </c>
      <c r="G188" s="282"/>
      <c r="H188" s="282" t="s">
        <v>741</v>
      </c>
      <c r="I188" s="282" t="s">
        <v>737</v>
      </c>
      <c r="J188" s="282"/>
      <c r="K188" s="330"/>
    </row>
    <row r="189" s="1" customFormat="1" ht="15" customHeight="1">
      <c r="B189" s="307"/>
      <c r="C189" s="343" t="s">
        <v>742</v>
      </c>
      <c r="D189" s="282"/>
      <c r="E189" s="282"/>
      <c r="F189" s="305" t="s">
        <v>662</v>
      </c>
      <c r="G189" s="282"/>
      <c r="H189" s="282" t="s">
        <v>743</v>
      </c>
      <c r="I189" s="282" t="s">
        <v>744</v>
      </c>
      <c r="J189" s="344" t="s">
        <v>745</v>
      </c>
      <c r="K189" s="330"/>
    </row>
    <row r="190" s="1" customFormat="1" ht="15" customHeight="1">
      <c r="B190" s="307"/>
      <c r="C190" s="343" t="s">
        <v>42</v>
      </c>
      <c r="D190" s="282"/>
      <c r="E190" s="282"/>
      <c r="F190" s="305" t="s">
        <v>656</v>
      </c>
      <c r="G190" s="282"/>
      <c r="H190" s="279" t="s">
        <v>746</v>
      </c>
      <c r="I190" s="282" t="s">
        <v>747</v>
      </c>
      <c r="J190" s="282"/>
      <c r="K190" s="330"/>
    </row>
    <row r="191" s="1" customFormat="1" ht="15" customHeight="1">
      <c r="B191" s="307"/>
      <c r="C191" s="343" t="s">
        <v>748</v>
      </c>
      <c r="D191" s="282"/>
      <c r="E191" s="282"/>
      <c r="F191" s="305" t="s">
        <v>656</v>
      </c>
      <c r="G191" s="282"/>
      <c r="H191" s="282" t="s">
        <v>749</v>
      </c>
      <c r="I191" s="282" t="s">
        <v>691</v>
      </c>
      <c r="J191" s="282"/>
      <c r="K191" s="330"/>
    </row>
    <row r="192" s="1" customFormat="1" ht="15" customHeight="1">
      <c r="B192" s="307"/>
      <c r="C192" s="343" t="s">
        <v>750</v>
      </c>
      <c r="D192" s="282"/>
      <c r="E192" s="282"/>
      <c r="F192" s="305" t="s">
        <v>656</v>
      </c>
      <c r="G192" s="282"/>
      <c r="H192" s="282" t="s">
        <v>751</v>
      </c>
      <c r="I192" s="282" t="s">
        <v>691</v>
      </c>
      <c r="J192" s="282"/>
      <c r="K192" s="330"/>
    </row>
    <row r="193" s="1" customFormat="1" ht="15" customHeight="1">
      <c r="B193" s="307"/>
      <c r="C193" s="343" t="s">
        <v>752</v>
      </c>
      <c r="D193" s="282"/>
      <c r="E193" s="282"/>
      <c r="F193" s="305" t="s">
        <v>662</v>
      </c>
      <c r="G193" s="282"/>
      <c r="H193" s="282" t="s">
        <v>753</v>
      </c>
      <c r="I193" s="282" t="s">
        <v>691</v>
      </c>
      <c r="J193" s="282"/>
      <c r="K193" s="330"/>
    </row>
    <row r="194" s="1" customFormat="1" ht="15" customHeight="1">
      <c r="B194" s="336"/>
      <c r="C194" s="345"/>
      <c r="D194" s="316"/>
      <c r="E194" s="316"/>
      <c r="F194" s="316"/>
      <c r="G194" s="316"/>
      <c r="H194" s="316"/>
      <c r="I194" s="316"/>
      <c r="J194" s="316"/>
      <c r="K194" s="337"/>
    </row>
    <row r="195" s="1" customFormat="1" ht="18.75" customHeight="1">
      <c r="B195" s="318"/>
      <c r="C195" s="328"/>
      <c r="D195" s="328"/>
      <c r="E195" s="328"/>
      <c r="F195" s="338"/>
      <c r="G195" s="328"/>
      <c r="H195" s="328"/>
      <c r="I195" s="328"/>
      <c r="J195" s="328"/>
      <c r="K195" s="318"/>
    </row>
    <row r="196" s="1" customFormat="1" ht="18.75" customHeight="1">
      <c r="B196" s="318"/>
      <c r="C196" s="328"/>
      <c r="D196" s="328"/>
      <c r="E196" s="328"/>
      <c r="F196" s="338"/>
      <c r="G196" s="328"/>
      <c r="H196" s="328"/>
      <c r="I196" s="328"/>
      <c r="J196" s="328"/>
      <c r="K196" s="318"/>
    </row>
    <row r="197" s="1" customFormat="1" ht="18.75" customHeight="1">
      <c r="B197" s="290"/>
      <c r="C197" s="290"/>
      <c r="D197" s="290"/>
      <c r="E197" s="290"/>
      <c r="F197" s="290"/>
      <c r="G197" s="290"/>
      <c r="H197" s="290"/>
      <c r="I197" s="290"/>
      <c r="J197" s="290"/>
      <c r="K197" s="290"/>
    </row>
    <row r="198" s="1" customFormat="1" ht="13.5">
      <c r="B198" s="269"/>
      <c r="C198" s="270"/>
      <c r="D198" s="270"/>
      <c r="E198" s="270"/>
      <c r="F198" s="270"/>
      <c r="G198" s="270"/>
      <c r="H198" s="270"/>
      <c r="I198" s="270"/>
      <c r="J198" s="270"/>
      <c r="K198" s="271"/>
    </row>
    <row r="199" s="1" customFormat="1" ht="21">
      <c r="B199" s="272"/>
      <c r="C199" s="273" t="s">
        <v>754</v>
      </c>
      <c r="D199" s="273"/>
      <c r="E199" s="273"/>
      <c r="F199" s="273"/>
      <c r="G199" s="273"/>
      <c r="H199" s="273"/>
      <c r="I199" s="273"/>
      <c r="J199" s="273"/>
      <c r="K199" s="274"/>
    </row>
    <row r="200" s="1" customFormat="1" ht="25.5" customHeight="1">
      <c r="B200" s="272"/>
      <c r="C200" s="346" t="s">
        <v>755</v>
      </c>
      <c r="D200" s="346"/>
      <c r="E200" s="346"/>
      <c r="F200" s="346" t="s">
        <v>756</v>
      </c>
      <c r="G200" s="347"/>
      <c r="H200" s="346" t="s">
        <v>757</v>
      </c>
      <c r="I200" s="346"/>
      <c r="J200" s="346"/>
      <c r="K200" s="274"/>
    </row>
    <row r="201" s="1" customFormat="1" ht="5.25" customHeight="1">
      <c r="B201" s="307"/>
      <c r="C201" s="302"/>
      <c r="D201" s="302"/>
      <c r="E201" s="302"/>
      <c r="F201" s="302"/>
      <c r="G201" s="328"/>
      <c r="H201" s="302"/>
      <c r="I201" s="302"/>
      <c r="J201" s="302"/>
      <c r="K201" s="330"/>
    </row>
    <row r="202" s="1" customFormat="1" ht="15" customHeight="1">
      <c r="B202" s="307"/>
      <c r="C202" s="282" t="s">
        <v>747</v>
      </c>
      <c r="D202" s="282"/>
      <c r="E202" s="282"/>
      <c r="F202" s="305" t="s">
        <v>43</v>
      </c>
      <c r="G202" s="282"/>
      <c r="H202" s="282" t="s">
        <v>758</v>
      </c>
      <c r="I202" s="282"/>
      <c r="J202" s="282"/>
      <c r="K202" s="330"/>
    </row>
    <row r="203" s="1" customFormat="1" ht="15" customHeight="1">
      <c r="B203" s="307"/>
      <c r="C203" s="282"/>
      <c r="D203" s="282"/>
      <c r="E203" s="282"/>
      <c r="F203" s="305" t="s">
        <v>44</v>
      </c>
      <c r="G203" s="282"/>
      <c r="H203" s="282" t="s">
        <v>759</v>
      </c>
      <c r="I203" s="282"/>
      <c r="J203" s="282"/>
      <c r="K203" s="330"/>
    </row>
    <row r="204" s="1" customFormat="1" ht="15" customHeight="1">
      <c r="B204" s="307"/>
      <c r="C204" s="282"/>
      <c r="D204" s="282"/>
      <c r="E204" s="282"/>
      <c r="F204" s="305" t="s">
        <v>47</v>
      </c>
      <c r="G204" s="282"/>
      <c r="H204" s="282" t="s">
        <v>760</v>
      </c>
      <c r="I204" s="282"/>
      <c r="J204" s="282"/>
      <c r="K204" s="330"/>
    </row>
    <row r="205" s="1" customFormat="1" ht="15" customHeight="1">
      <c r="B205" s="307"/>
      <c r="C205" s="282"/>
      <c r="D205" s="282"/>
      <c r="E205" s="282"/>
      <c r="F205" s="305" t="s">
        <v>45</v>
      </c>
      <c r="G205" s="282"/>
      <c r="H205" s="282" t="s">
        <v>761</v>
      </c>
      <c r="I205" s="282"/>
      <c r="J205" s="282"/>
      <c r="K205" s="330"/>
    </row>
    <row r="206" s="1" customFormat="1" ht="15" customHeight="1">
      <c r="B206" s="307"/>
      <c r="C206" s="282"/>
      <c r="D206" s="282"/>
      <c r="E206" s="282"/>
      <c r="F206" s="305" t="s">
        <v>46</v>
      </c>
      <c r="G206" s="282"/>
      <c r="H206" s="282" t="s">
        <v>762</v>
      </c>
      <c r="I206" s="282"/>
      <c r="J206" s="282"/>
      <c r="K206" s="330"/>
    </row>
    <row r="207" s="1" customFormat="1" ht="15" customHeight="1">
      <c r="B207" s="307"/>
      <c r="C207" s="282"/>
      <c r="D207" s="282"/>
      <c r="E207" s="282"/>
      <c r="F207" s="305"/>
      <c r="G207" s="282"/>
      <c r="H207" s="282"/>
      <c r="I207" s="282"/>
      <c r="J207" s="282"/>
      <c r="K207" s="330"/>
    </row>
    <row r="208" s="1" customFormat="1" ht="15" customHeight="1">
      <c r="B208" s="307"/>
      <c r="C208" s="282" t="s">
        <v>703</v>
      </c>
      <c r="D208" s="282"/>
      <c r="E208" s="282"/>
      <c r="F208" s="305" t="s">
        <v>79</v>
      </c>
      <c r="G208" s="282"/>
      <c r="H208" s="282" t="s">
        <v>763</v>
      </c>
      <c r="I208" s="282"/>
      <c r="J208" s="282"/>
      <c r="K208" s="330"/>
    </row>
    <row r="209" s="1" customFormat="1" ht="15" customHeight="1">
      <c r="B209" s="307"/>
      <c r="C209" s="282"/>
      <c r="D209" s="282"/>
      <c r="E209" s="282"/>
      <c r="F209" s="305" t="s">
        <v>598</v>
      </c>
      <c r="G209" s="282"/>
      <c r="H209" s="282" t="s">
        <v>599</v>
      </c>
      <c r="I209" s="282"/>
      <c r="J209" s="282"/>
      <c r="K209" s="330"/>
    </row>
    <row r="210" s="1" customFormat="1" ht="15" customHeight="1">
      <c r="B210" s="307"/>
      <c r="C210" s="282"/>
      <c r="D210" s="282"/>
      <c r="E210" s="282"/>
      <c r="F210" s="305" t="s">
        <v>596</v>
      </c>
      <c r="G210" s="282"/>
      <c r="H210" s="282" t="s">
        <v>764</v>
      </c>
      <c r="I210" s="282"/>
      <c r="J210" s="282"/>
      <c r="K210" s="330"/>
    </row>
    <row r="211" s="1" customFormat="1" ht="15" customHeight="1">
      <c r="B211" s="348"/>
      <c r="C211" s="282"/>
      <c r="D211" s="282"/>
      <c r="E211" s="282"/>
      <c r="F211" s="305" t="s">
        <v>600</v>
      </c>
      <c r="G211" s="343"/>
      <c r="H211" s="334" t="s">
        <v>601</v>
      </c>
      <c r="I211" s="334"/>
      <c r="J211" s="334"/>
      <c r="K211" s="349"/>
    </row>
    <row r="212" s="1" customFormat="1" ht="15" customHeight="1">
      <c r="B212" s="348"/>
      <c r="C212" s="282"/>
      <c r="D212" s="282"/>
      <c r="E212" s="282"/>
      <c r="F212" s="305" t="s">
        <v>602</v>
      </c>
      <c r="G212" s="343"/>
      <c r="H212" s="334" t="s">
        <v>765</v>
      </c>
      <c r="I212" s="334"/>
      <c r="J212" s="334"/>
      <c r="K212" s="349"/>
    </row>
    <row r="213" s="1" customFormat="1" ht="15" customHeight="1">
      <c r="B213" s="348"/>
      <c r="C213" s="282"/>
      <c r="D213" s="282"/>
      <c r="E213" s="282"/>
      <c r="F213" s="305"/>
      <c r="G213" s="343"/>
      <c r="H213" s="334"/>
      <c r="I213" s="334"/>
      <c r="J213" s="334"/>
      <c r="K213" s="349"/>
    </row>
    <row r="214" s="1" customFormat="1" ht="15" customHeight="1">
      <c r="B214" s="348"/>
      <c r="C214" s="282" t="s">
        <v>727</v>
      </c>
      <c r="D214" s="282"/>
      <c r="E214" s="282"/>
      <c r="F214" s="305">
        <v>1</v>
      </c>
      <c r="G214" s="343"/>
      <c r="H214" s="334" t="s">
        <v>766</v>
      </c>
      <c r="I214" s="334"/>
      <c r="J214" s="334"/>
      <c r="K214" s="349"/>
    </row>
    <row r="215" s="1" customFormat="1" ht="15" customHeight="1">
      <c r="B215" s="348"/>
      <c r="C215" s="282"/>
      <c r="D215" s="282"/>
      <c r="E215" s="282"/>
      <c r="F215" s="305">
        <v>2</v>
      </c>
      <c r="G215" s="343"/>
      <c r="H215" s="334" t="s">
        <v>767</v>
      </c>
      <c r="I215" s="334"/>
      <c r="J215" s="334"/>
      <c r="K215" s="349"/>
    </row>
    <row r="216" s="1" customFormat="1" ht="15" customHeight="1">
      <c r="B216" s="348"/>
      <c r="C216" s="282"/>
      <c r="D216" s="282"/>
      <c r="E216" s="282"/>
      <c r="F216" s="305">
        <v>3</v>
      </c>
      <c r="G216" s="343"/>
      <c r="H216" s="334" t="s">
        <v>768</v>
      </c>
      <c r="I216" s="334"/>
      <c r="J216" s="334"/>
      <c r="K216" s="349"/>
    </row>
    <row r="217" s="1" customFormat="1" ht="15" customHeight="1">
      <c r="B217" s="348"/>
      <c r="C217" s="282"/>
      <c r="D217" s="282"/>
      <c r="E217" s="282"/>
      <c r="F217" s="305">
        <v>4</v>
      </c>
      <c r="G217" s="343"/>
      <c r="H217" s="334" t="s">
        <v>769</v>
      </c>
      <c r="I217" s="334"/>
      <c r="J217" s="334"/>
      <c r="K217" s="349"/>
    </row>
    <row r="218" s="1" customFormat="1" ht="12.75" customHeight="1">
      <c r="B218" s="350"/>
      <c r="C218" s="351"/>
      <c r="D218" s="351"/>
      <c r="E218" s="351"/>
      <c r="F218" s="351"/>
      <c r="G218" s="351"/>
      <c r="H218" s="351"/>
      <c r="I218" s="351"/>
      <c r="J218" s="351"/>
      <c r="K218" s="352"/>
    </row>
  </sheetData>
  <sheetProtection autoFilter="0" deleteColumns="0" deleteRows="0" formatCells="0" formatColumns="0" formatRows="0" insertColumns="0" insertHyperlinks="0" insertRows="0" pivotTables="0" sort="0"/>
  <mergeCells count="77">
    <mergeCell ref="C102:J102"/>
    <mergeCell ref="C122:J122"/>
    <mergeCell ref="C147:J147"/>
    <mergeCell ref="C165:J165"/>
    <mergeCell ref="C199:J199"/>
    <mergeCell ref="H200:J200"/>
    <mergeCell ref="H202:J202"/>
    <mergeCell ref="H203:J203"/>
    <mergeCell ref="H204:J204"/>
    <mergeCell ref="H205:J205"/>
    <mergeCell ref="H206:J206"/>
    <mergeCell ref="H208:J208"/>
    <mergeCell ref="H209:J209"/>
    <mergeCell ref="H210:J210"/>
    <mergeCell ref="H211:J211"/>
    <mergeCell ref="H212:J212"/>
    <mergeCell ref="H214:J214"/>
    <mergeCell ref="H215:J215"/>
    <mergeCell ref="H216:J216"/>
    <mergeCell ref="H217:J217"/>
    <mergeCell ref="D47:J47"/>
    <mergeCell ref="E48:J48"/>
    <mergeCell ref="E49:J49"/>
    <mergeCell ref="E50:J50"/>
    <mergeCell ref="D51:J51"/>
    <mergeCell ref="C52:J52"/>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C3:J3"/>
    <mergeCell ref="C4:J4"/>
    <mergeCell ref="C6:J6"/>
    <mergeCell ref="C7:J7"/>
  </mergeCells>
  <pageMargins left="0.5902778" right="0.5902778" top="0.5902778" bottom="0.5902778" header="0" footer="0"/>
  <pageSetup r:id="rId1" paperSize="9" orientation="portrait" scale="77" fitToHeight="0"/>
</worksheet>
</file>

<file path=docProps/core.xml><?xml version="1.0" encoding="utf-8"?>
<cp:coreProperties xmlns:dc="http://purl.org/dc/elements/1.1/" xmlns:dcterms="http://purl.org/dc/terms/" xmlns:xsi="http://www.w3.org/2001/XMLSchema-instance" xmlns:cp="http://schemas.openxmlformats.org/package/2006/metadata/core-properties">
  <dc:creator>Antonín Beránek</dc:creator>
  <cp:lastModifiedBy>Antonín Beránek</cp:lastModifiedBy>
  <dcterms:created xsi:type="dcterms:W3CDTF">2020-09-10T08:39:01Z</dcterms:created>
  <dcterms:modified xsi:type="dcterms:W3CDTF">2020-09-10T08:39:05Z</dcterms:modified>
</cp:coreProperties>
</file>