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SO 11-01 - Svršek a spode..." sheetId="2" r:id="rId2"/>
    <sheet name="SO 12-01 - Tramvajová zas..." sheetId="3" r:id="rId3"/>
    <sheet name="SO 14-01 - Kabelové komor..." sheetId="4" r:id="rId4"/>
    <sheet name="SO 15-01 - VÝSTRAŽNÁ SVĚT..." sheetId="5" r:id="rId5"/>
    <sheet name="SO 15-02 - SILOVÉ VEDENÍ ..." sheetId="6" r:id="rId6"/>
    <sheet name="SO 15-21 - VEŘEJNÉ OSVĚTL..." sheetId="7" r:id="rId7"/>
    <sheet name="SO 15-61 - POPLACHOVÝ ZAB..." sheetId="8" r:id="rId8"/>
    <sheet name="SO 15-62 - SDĚLOVACÍ VEDE..." sheetId="9" r:id="rId9"/>
    <sheet name="SO 15-64 - SDĚLOVACÍ VEDE..." sheetId="10" r:id="rId10"/>
    <sheet name="SO 15-65 - WIFI ANTÉNA A ..." sheetId="11" r:id="rId11"/>
    <sheet name="SO 15-66 - SDĚLOVACÍ VEDE..." sheetId="12" r:id="rId12"/>
    <sheet name="SO 16-01 - DEŠŤOVÁ KANALI..." sheetId="13" r:id="rId13"/>
    <sheet name="SO 16-02 - JEDNOTNÁ KANAL..." sheetId="14" r:id="rId14"/>
    <sheet name="SO 16-31 - VODOVOD (OVAK) " sheetId="15" r:id="rId15"/>
    <sheet name="SO 16-61 - STL plynovod" sheetId="16" r:id="rId16"/>
    <sheet name="SO 18-01 - Místní komunik..." sheetId="17" r:id="rId17"/>
    <sheet name="SO 18-02 - Místní komunik..." sheetId="18" r:id="rId18"/>
    <sheet name="SO 18-91.1 - ÚPRAVA KOMUN..." sheetId="19" r:id="rId19"/>
    <sheet name="SO 18-91.2 - ÚPRAVA HL. V..." sheetId="20" r:id="rId20"/>
    <sheet name="SO 18-91.3 - PROVIZORNÍ K..." sheetId="21" r:id="rId21"/>
    <sheet name="SO 18-91.4 - PROVIZORNÍ K..." sheetId="22" r:id="rId22"/>
    <sheet name="SO 18-91.5 - Dopravně inž..." sheetId="23" r:id="rId23"/>
    <sheet name="SO 26-01 - Oplocení areál..." sheetId="24" r:id="rId24"/>
    <sheet name="SO 31-01 - Trakční vedení..." sheetId="25" r:id="rId25"/>
    <sheet name="SO 36-01 - SILOVÉ VEDENÍ ..." sheetId="26" r:id="rId26"/>
    <sheet name="VRN - Vedlejší rozpočtové..." sheetId="27" r:id="rId27"/>
  </sheets>
  <definedNames>
    <definedName name="_xlnm.Print_Area" localSheetId="0">'Rekapitulace stavby'!$D$4:$AO$76,'Rekapitulace stavby'!$C$82:$AQ$121</definedName>
    <definedName name="_xlnm.Print_Titles" localSheetId="0">'Rekapitulace stavby'!$92:$92</definedName>
    <definedName name="_xlnm._FilterDatabase" localSheetId="1" hidden="1">'SO 11-01 - Svršek a spode...'!$C$124:$K$638</definedName>
    <definedName name="_xlnm.Print_Area" localSheetId="1">'SO 11-01 - Svršek a spode...'!$C$4:$J$76,'SO 11-01 - Svršek a spode...'!$C$82:$J$106,'SO 11-01 - Svršek a spode...'!$C$112:$K$638</definedName>
    <definedName name="_xlnm.Print_Titles" localSheetId="1">'SO 11-01 - Svršek a spode...'!$124:$124</definedName>
    <definedName name="_xlnm._FilterDatabase" localSheetId="2" hidden="1">'SO 12-01 - Tramvajová zas...'!$C$123:$K$294</definedName>
    <definedName name="_xlnm.Print_Area" localSheetId="2">'SO 12-01 - Tramvajová zas...'!$C$4:$J$76,'SO 12-01 - Tramvajová zas...'!$C$82:$J$105,'SO 12-01 - Tramvajová zas...'!$C$111:$K$294</definedName>
    <definedName name="_xlnm.Print_Titles" localSheetId="2">'SO 12-01 - Tramvajová zas...'!$123:$123</definedName>
    <definedName name="_xlnm._FilterDatabase" localSheetId="3" hidden="1">'SO 14-01 - Kabelové komor...'!$C$119:$K$261</definedName>
    <definedName name="_xlnm.Print_Area" localSheetId="3">'SO 14-01 - Kabelové komor...'!$C$4:$J$76,'SO 14-01 - Kabelové komor...'!$C$82:$J$101,'SO 14-01 - Kabelové komor...'!$C$107:$K$261</definedName>
    <definedName name="_xlnm.Print_Titles" localSheetId="3">'SO 14-01 - Kabelové komor...'!$119:$119</definedName>
    <definedName name="_xlnm._FilterDatabase" localSheetId="4" hidden="1">'SO 15-01 - VÝSTRAŽNÁ SVĚT...'!$C$123:$K$175</definedName>
    <definedName name="_xlnm.Print_Area" localSheetId="4">'SO 15-01 - VÝSTRAŽNÁ SVĚT...'!$C$4:$J$76,'SO 15-01 - VÝSTRAŽNÁ SVĚT...'!$C$82:$J$105,'SO 15-01 - VÝSTRAŽNÁ SVĚT...'!$C$111:$K$175</definedName>
    <definedName name="_xlnm.Print_Titles" localSheetId="4">'SO 15-01 - VÝSTRAŽNÁ SVĚT...'!$123:$123</definedName>
    <definedName name="_xlnm._FilterDatabase" localSheetId="5" hidden="1">'SO 15-02 - SILOVÉ VEDENÍ ...'!$C$121:$K$159</definedName>
    <definedName name="_xlnm.Print_Area" localSheetId="5">'SO 15-02 - SILOVÉ VEDENÍ ...'!$C$4:$J$76,'SO 15-02 - SILOVÉ VEDENÍ ...'!$C$82:$J$103,'SO 15-02 - SILOVÉ VEDENÍ ...'!$C$109:$K$159</definedName>
    <definedName name="_xlnm.Print_Titles" localSheetId="5">'SO 15-02 - SILOVÉ VEDENÍ ...'!$121:$121</definedName>
    <definedName name="_xlnm._FilterDatabase" localSheetId="6" hidden="1">'SO 15-21 - VEŘEJNÉ OSVĚTL...'!$C$125:$K$196</definedName>
    <definedName name="_xlnm.Print_Area" localSheetId="6">'SO 15-21 - VEŘEJNÉ OSVĚTL...'!$C$4:$J$76,'SO 15-21 - VEŘEJNÉ OSVĚTL...'!$C$82:$J$107,'SO 15-21 - VEŘEJNÉ OSVĚTL...'!$C$113:$K$196</definedName>
    <definedName name="_xlnm.Print_Titles" localSheetId="6">'SO 15-21 - VEŘEJNÉ OSVĚTL...'!$125:$125</definedName>
    <definedName name="_xlnm._FilterDatabase" localSheetId="7" hidden="1">'SO 15-61 - POPLACHOVÝ ZAB...'!$C$119:$K$136</definedName>
    <definedName name="_xlnm.Print_Area" localSheetId="7">'SO 15-61 - POPLACHOVÝ ZAB...'!$C$4:$J$76,'SO 15-61 - POPLACHOVÝ ZAB...'!$C$82:$J$101,'SO 15-61 - POPLACHOVÝ ZAB...'!$C$107:$K$136</definedName>
    <definedName name="_xlnm.Print_Titles" localSheetId="7">'SO 15-61 - POPLACHOVÝ ZAB...'!$119:$119</definedName>
    <definedName name="_xlnm._FilterDatabase" localSheetId="8" hidden="1">'SO 15-62 - SDĚLOVACÍ VEDE...'!$C$119:$K$164</definedName>
    <definedName name="_xlnm.Print_Area" localSheetId="8">'SO 15-62 - SDĚLOVACÍ VEDE...'!$C$4:$J$76,'SO 15-62 - SDĚLOVACÍ VEDE...'!$C$82:$J$101,'SO 15-62 - SDĚLOVACÍ VEDE...'!$C$107:$K$164</definedName>
    <definedName name="_xlnm.Print_Titles" localSheetId="8">'SO 15-62 - SDĚLOVACÍ VEDE...'!$119:$119</definedName>
    <definedName name="_xlnm._FilterDatabase" localSheetId="9" hidden="1">'SO 15-64 - SDĚLOVACÍ VEDE...'!$C$119:$K$158</definedName>
    <definedName name="_xlnm.Print_Area" localSheetId="9">'SO 15-64 - SDĚLOVACÍ VEDE...'!$C$4:$J$76,'SO 15-64 - SDĚLOVACÍ VEDE...'!$C$82:$J$101,'SO 15-64 - SDĚLOVACÍ VEDE...'!$C$107:$K$158</definedName>
    <definedName name="_xlnm.Print_Titles" localSheetId="9">'SO 15-64 - SDĚLOVACÍ VEDE...'!$119:$119</definedName>
    <definedName name="_xlnm._FilterDatabase" localSheetId="10" hidden="1">'SO 15-65 - WIFI ANTÉNA A ...'!$C$119:$K$152</definedName>
    <definedName name="_xlnm.Print_Area" localSheetId="10">'SO 15-65 - WIFI ANTÉNA A ...'!$C$4:$J$76,'SO 15-65 - WIFI ANTÉNA A ...'!$C$82:$J$101,'SO 15-65 - WIFI ANTÉNA A ...'!$C$107:$K$152</definedName>
    <definedName name="_xlnm.Print_Titles" localSheetId="10">'SO 15-65 - WIFI ANTÉNA A ...'!$119:$119</definedName>
    <definedName name="_xlnm._FilterDatabase" localSheetId="11" hidden="1">'SO 15-66 - SDĚLOVACÍ VEDE...'!$C$119:$K$153</definedName>
    <definedName name="_xlnm.Print_Area" localSheetId="11">'SO 15-66 - SDĚLOVACÍ VEDE...'!$C$4:$J$76,'SO 15-66 - SDĚLOVACÍ VEDE...'!$C$82:$J$101,'SO 15-66 - SDĚLOVACÍ VEDE...'!$C$107:$K$153</definedName>
    <definedName name="_xlnm.Print_Titles" localSheetId="11">'SO 15-66 - SDĚLOVACÍ VEDE...'!$119:$119</definedName>
    <definedName name="_xlnm._FilterDatabase" localSheetId="12" hidden="1">'SO 16-01 - DEŠŤOVÁ KANALI...'!$C$132:$K$190</definedName>
    <definedName name="_xlnm.Print_Area" localSheetId="12">'SO 16-01 - DEŠŤOVÁ KANALI...'!$C$4:$J$76,'SO 16-01 - DEŠŤOVÁ KANALI...'!$C$82:$J$114,'SO 16-01 - DEŠŤOVÁ KANALI...'!$C$120:$K$190</definedName>
    <definedName name="_xlnm.Print_Titles" localSheetId="12">'SO 16-01 - DEŠŤOVÁ KANALI...'!$132:$132</definedName>
    <definedName name="_xlnm._FilterDatabase" localSheetId="13" hidden="1">'SO 16-02 - JEDNOTNÁ KANAL...'!$C$127:$K$175</definedName>
    <definedName name="_xlnm.Print_Area" localSheetId="13">'SO 16-02 - JEDNOTNÁ KANAL...'!$C$4:$J$76,'SO 16-02 - JEDNOTNÁ KANAL...'!$C$82:$J$109,'SO 16-02 - JEDNOTNÁ KANAL...'!$C$115:$K$175</definedName>
    <definedName name="_xlnm.Print_Titles" localSheetId="13">'SO 16-02 - JEDNOTNÁ KANAL...'!$127:$127</definedName>
    <definedName name="_xlnm._FilterDatabase" localSheetId="14" hidden="1">'SO 16-31 - VODOVOD (OVAK) '!$C$133:$K$214</definedName>
    <definedName name="_xlnm.Print_Area" localSheetId="14">'SO 16-31 - VODOVOD (OVAK) '!$C$4:$J$76,'SO 16-31 - VODOVOD (OVAK) '!$C$82:$J$115,'SO 16-31 - VODOVOD (OVAK) '!$C$121:$K$214</definedName>
    <definedName name="_xlnm.Print_Titles" localSheetId="14">'SO 16-31 - VODOVOD (OVAK) '!$133:$133</definedName>
    <definedName name="_xlnm._FilterDatabase" localSheetId="15" hidden="1">'SO 16-61 - STL plynovod'!$C$127:$K$308</definedName>
    <definedName name="_xlnm.Print_Area" localSheetId="15">'SO 16-61 - STL plynovod'!$C$4:$J$76,'SO 16-61 - STL plynovod'!$C$82:$J$109,'SO 16-61 - STL plynovod'!$C$115:$K$308</definedName>
    <definedName name="_xlnm.Print_Titles" localSheetId="15">'SO 16-61 - STL plynovod'!$127:$127</definedName>
    <definedName name="_xlnm._FilterDatabase" localSheetId="16" hidden="1">'SO 18-01 - Místní komunik...'!$C$123:$K$622</definedName>
    <definedName name="_xlnm.Print_Area" localSheetId="16">'SO 18-01 - Místní komunik...'!$C$4:$J$76,'SO 18-01 - Místní komunik...'!$C$82:$J$105,'SO 18-01 - Místní komunik...'!$C$111:$K$622</definedName>
    <definedName name="_xlnm.Print_Titles" localSheetId="16">'SO 18-01 - Místní komunik...'!$123:$123</definedName>
    <definedName name="_xlnm._FilterDatabase" localSheetId="17" hidden="1">'SO 18-02 - Místní komunik...'!$C$123:$K$765</definedName>
    <definedName name="_xlnm.Print_Area" localSheetId="17">'SO 18-02 - Místní komunik...'!$C$4:$J$76,'SO 18-02 - Místní komunik...'!$C$82:$J$105,'SO 18-02 - Místní komunik...'!$C$111:$K$765</definedName>
    <definedName name="_xlnm.Print_Titles" localSheetId="17">'SO 18-02 - Místní komunik...'!$123:$123</definedName>
    <definedName name="_xlnm._FilterDatabase" localSheetId="18" hidden="1">'SO 18-91.1 - ÚPRAVA KOMUN...'!$C$120:$K$342</definedName>
    <definedName name="_xlnm.Print_Area" localSheetId="18">'SO 18-91.1 - ÚPRAVA KOMUN...'!$C$4:$J$76,'SO 18-91.1 - ÚPRAVA KOMUN...'!$C$82:$J$102,'SO 18-91.1 - ÚPRAVA KOMUN...'!$C$108:$K$342</definedName>
    <definedName name="_xlnm.Print_Titles" localSheetId="18">'SO 18-91.1 - ÚPRAVA KOMUN...'!$120:$120</definedName>
    <definedName name="_xlnm._FilterDatabase" localSheetId="19" hidden="1">'SO 18-91.2 - ÚPRAVA HL. V...'!$C$120:$K$214</definedName>
    <definedName name="_xlnm.Print_Area" localSheetId="19">'SO 18-91.2 - ÚPRAVA HL. V...'!$C$4:$J$76,'SO 18-91.2 - ÚPRAVA HL. V...'!$C$82:$J$102,'SO 18-91.2 - ÚPRAVA HL. V...'!$C$108:$K$214</definedName>
    <definedName name="_xlnm.Print_Titles" localSheetId="19">'SO 18-91.2 - ÚPRAVA HL. V...'!$120:$120</definedName>
    <definedName name="_xlnm._FilterDatabase" localSheetId="20" hidden="1">'SO 18-91.3 - PROVIZORNÍ K...'!$C$119:$K$199</definedName>
    <definedName name="_xlnm.Print_Area" localSheetId="20">'SO 18-91.3 - PROVIZORNÍ K...'!$C$4:$J$76,'SO 18-91.3 - PROVIZORNÍ K...'!$C$82:$J$101,'SO 18-91.3 - PROVIZORNÍ K...'!$C$107:$K$199</definedName>
    <definedName name="_xlnm.Print_Titles" localSheetId="20">'SO 18-91.3 - PROVIZORNÍ K...'!$119:$119</definedName>
    <definedName name="_xlnm._FilterDatabase" localSheetId="21" hidden="1">'SO 18-91.4 - PROVIZORNÍ K...'!$C$121:$K$173</definedName>
    <definedName name="_xlnm.Print_Area" localSheetId="21">'SO 18-91.4 - PROVIZORNÍ K...'!$C$4:$J$76,'SO 18-91.4 - PROVIZORNÍ K...'!$C$82:$J$103,'SO 18-91.4 - PROVIZORNÍ K...'!$C$109:$K$173</definedName>
    <definedName name="_xlnm.Print_Titles" localSheetId="21">'SO 18-91.4 - PROVIZORNÍ K...'!$121:$121</definedName>
    <definedName name="_xlnm._FilterDatabase" localSheetId="22" hidden="1">'SO 18-91.5 - Dopravně inž...'!$C$118:$K$179</definedName>
    <definedName name="_xlnm.Print_Area" localSheetId="22">'SO 18-91.5 - Dopravně inž...'!$C$4:$J$76,'SO 18-91.5 - Dopravně inž...'!$C$82:$J$100,'SO 18-91.5 - Dopravně inž...'!$C$106:$K$179</definedName>
    <definedName name="_xlnm.Print_Titles" localSheetId="22">'SO 18-91.5 - Dopravně inž...'!$118:$118</definedName>
    <definedName name="_xlnm._FilterDatabase" localSheetId="23" hidden="1">'SO 26-01 - Oplocení areál...'!$C$124:$K$558</definedName>
    <definedName name="_xlnm.Print_Area" localSheetId="23">'SO 26-01 - Oplocení areál...'!$C$4:$J$76,'SO 26-01 - Oplocení areál...'!$C$82:$J$106,'SO 26-01 - Oplocení areál...'!$C$112:$K$558</definedName>
    <definedName name="_xlnm.Print_Titles" localSheetId="23">'SO 26-01 - Oplocení areál...'!$124:$124</definedName>
    <definedName name="_xlnm._FilterDatabase" localSheetId="24" hidden="1">'SO 31-01 - Trakční vedení...'!$C$115:$K$177</definedName>
    <definedName name="_xlnm.Print_Area" localSheetId="24">'SO 31-01 - Trakční vedení...'!$C$4:$J$76,'SO 31-01 - Trakční vedení...'!$C$82:$J$97,'SO 31-01 - Trakční vedení...'!$C$103:$K$177</definedName>
    <definedName name="_xlnm.Print_Titles" localSheetId="24">'SO 31-01 - Trakční vedení...'!$115:$115</definedName>
    <definedName name="_xlnm._FilterDatabase" localSheetId="25" hidden="1">'SO 36-01 - SILOVÉ VEDENÍ ...'!$C$121:$K$173</definedName>
    <definedName name="_xlnm.Print_Area" localSheetId="25">'SO 36-01 - SILOVÉ VEDENÍ ...'!$C$4:$J$76,'SO 36-01 - SILOVÉ VEDENÍ ...'!$C$82:$J$103,'SO 36-01 - SILOVÉ VEDENÍ ...'!$C$109:$K$173</definedName>
    <definedName name="_xlnm.Print_Titles" localSheetId="25">'SO 36-01 - SILOVÉ VEDENÍ ...'!$121:$121</definedName>
    <definedName name="_xlnm._FilterDatabase" localSheetId="26" hidden="1">'VRN - Vedlejší rozpočtové...'!$C$116:$K$158</definedName>
    <definedName name="_xlnm.Print_Area" localSheetId="26">'VRN - Vedlejší rozpočtové...'!$C$4:$J$76,'VRN - Vedlejší rozpočtové...'!$C$82:$J$98,'VRN - Vedlejší rozpočtové...'!$C$104:$K$158</definedName>
    <definedName name="_xlnm.Print_Titles" localSheetId="26">'VRN - Vedlejší rozpočtové...'!$116:$116</definedName>
  </definedNames>
  <calcPr/>
</workbook>
</file>

<file path=xl/calcChain.xml><?xml version="1.0" encoding="utf-8"?>
<calcChain xmlns="http://schemas.openxmlformats.org/spreadsheetml/2006/main">
  <c i="27" r="J37"/>
  <c r="J36"/>
  <c i="1" r="AY120"/>
  <c i="27" r="J35"/>
  <c i="1" r="AX120"/>
  <c i="27"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47"/>
  <c r="BH147"/>
  <c r="BG147"/>
  <c r="BF147"/>
  <c r="T147"/>
  <c r="R147"/>
  <c r="P147"/>
  <c r="BK147"/>
  <c r="J147"/>
  <c r="BE147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F37"/>
  <c i="1" r="BD120"/>
  <c i="27" r="BH119"/>
  <c r="F36"/>
  <c i="1" r="BC120"/>
  <c i="27" r="BG119"/>
  <c r="F35"/>
  <c i="1" r="BB120"/>
  <c i="27" r="BF119"/>
  <c r="J34"/>
  <c i="1" r="AW120"/>
  <c i="27" r="F34"/>
  <c i="1" r="BA120"/>
  <c i="27" r="T119"/>
  <c r="T118"/>
  <c r="T117"/>
  <c r="R119"/>
  <c r="R118"/>
  <c r="R117"/>
  <c r="P119"/>
  <c r="P118"/>
  <c r="P117"/>
  <c i="1" r="AU120"/>
  <c i="27" r="BK119"/>
  <c r="BK118"/>
  <c r="J118"/>
  <c r="BK117"/>
  <c r="J117"/>
  <c r="J96"/>
  <c r="J30"/>
  <c i="1" r="AG120"/>
  <c i="27" r="J119"/>
  <c r="BE119"/>
  <c r="J33"/>
  <c i="1" r="AV120"/>
  <c i="27" r="F33"/>
  <c i="1" r="AZ120"/>
  <c i="27" r="J97"/>
  <c r="J114"/>
  <c r="J113"/>
  <c r="F113"/>
  <c r="F111"/>
  <c r="E109"/>
  <c r="J92"/>
  <c r="J91"/>
  <c r="F91"/>
  <c r="F89"/>
  <c r="E87"/>
  <c r="J39"/>
  <c r="J18"/>
  <c r="E18"/>
  <c r="F114"/>
  <c r="F92"/>
  <c r="J17"/>
  <c r="J12"/>
  <c r="J111"/>
  <c r="J89"/>
  <c r="E7"/>
  <c r="E107"/>
  <c r="E85"/>
  <c i="26" r="J37"/>
  <c r="J36"/>
  <c i="1" r="AY119"/>
  <c i="26" r="J35"/>
  <c i="1" r="AX119"/>
  <c i="26"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R171"/>
  <c r="R170"/>
  <c r="P171"/>
  <c r="P170"/>
  <c r="BK171"/>
  <c r="BK170"/>
  <c r="J170"/>
  <c r="J171"/>
  <c r="BE171"/>
  <c r="J102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101"/>
  <c r="BI139"/>
  <c r="BH139"/>
  <c r="BG139"/>
  <c r="BF139"/>
  <c r="T139"/>
  <c r="T138"/>
  <c r="R139"/>
  <c r="R138"/>
  <c r="P139"/>
  <c r="P138"/>
  <c r="BK139"/>
  <c r="BK138"/>
  <c r="J138"/>
  <c r="J139"/>
  <c r="BE139"/>
  <c r="J100"/>
  <c r="BI137"/>
  <c r="BH137"/>
  <c r="BG137"/>
  <c r="BF137"/>
  <c r="T137"/>
  <c r="R137"/>
  <c r="P137"/>
  <c r="BK137"/>
  <c r="J137"/>
  <c r="BE137"/>
  <c r="BI136"/>
  <c r="BH136"/>
  <c r="BG136"/>
  <c r="BF136"/>
  <c r="T136"/>
  <c r="T135"/>
  <c r="R136"/>
  <c r="R135"/>
  <c r="P136"/>
  <c r="P135"/>
  <c r="BK136"/>
  <c r="BK135"/>
  <c r="J135"/>
  <c r="J136"/>
  <c r="BE136"/>
  <c r="J99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T128"/>
  <c r="R129"/>
  <c r="R128"/>
  <c r="P129"/>
  <c r="P128"/>
  <c r="BK129"/>
  <c r="BK128"/>
  <c r="J128"/>
  <c r="J129"/>
  <c r="BE129"/>
  <c r="J9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F37"/>
  <c i="1" r="BD119"/>
  <c i="26" r="BH124"/>
  <c r="F36"/>
  <c i="1" r="BC119"/>
  <c i="26" r="BG124"/>
  <c r="F35"/>
  <c i="1" r="BB119"/>
  <c i="26" r="BF124"/>
  <c r="J34"/>
  <c i="1" r="AW119"/>
  <c i="26" r="F34"/>
  <c i="1" r="BA119"/>
  <c i="26" r="T124"/>
  <c r="T123"/>
  <c r="T122"/>
  <c r="R124"/>
  <c r="R123"/>
  <c r="R122"/>
  <c r="P124"/>
  <c r="P123"/>
  <c r="P122"/>
  <c i="1" r="AU119"/>
  <c i="26" r="BK124"/>
  <c r="BK123"/>
  <c r="J123"/>
  <c r="BK122"/>
  <c r="J122"/>
  <c r="J96"/>
  <c r="J30"/>
  <c i="1" r="AG119"/>
  <c i="26" r="J124"/>
  <c r="BE124"/>
  <c r="J33"/>
  <c i="1" r="AV119"/>
  <c i="26" r="F33"/>
  <c i="1" r="AZ119"/>
  <c i="26" r="J97"/>
  <c r="J119"/>
  <c r="J118"/>
  <c r="F118"/>
  <c r="F116"/>
  <c r="E114"/>
  <c r="J92"/>
  <c r="J91"/>
  <c r="F91"/>
  <c r="F89"/>
  <c r="E87"/>
  <c r="J39"/>
  <c r="J18"/>
  <c r="E18"/>
  <c r="F119"/>
  <c r="F92"/>
  <c r="J17"/>
  <c r="J12"/>
  <c r="J116"/>
  <c r="J89"/>
  <c r="E7"/>
  <c r="E112"/>
  <c r="E85"/>
  <c i="25" r="J37"/>
  <c r="J36"/>
  <c i="1" r="AY118"/>
  <c i="25" r="J35"/>
  <c i="1" r="AX118"/>
  <c i="25"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F37"/>
  <c i="1" r="BD118"/>
  <c i="25" r="BH117"/>
  <c r="F36"/>
  <c i="1" r="BC118"/>
  <c i="25" r="BG117"/>
  <c r="F35"/>
  <c i="1" r="BB118"/>
  <c i="25" r="BF117"/>
  <c r="J34"/>
  <c i="1" r="AW118"/>
  <c i="25" r="F34"/>
  <c i="1" r="BA118"/>
  <c i="25" r="T117"/>
  <c r="T116"/>
  <c r="R117"/>
  <c r="R116"/>
  <c r="P117"/>
  <c r="P116"/>
  <c i="1" r="AU118"/>
  <c i="25" r="BK117"/>
  <c r="BK116"/>
  <c r="J116"/>
  <c r="J96"/>
  <c r="J30"/>
  <c i="1" r="AG118"/>
  <c i="25" r="J117"/>
  <c r="BE117"/>
  <c r="J33"/>
  <c i="1" r="AV118"/>
  <c i="25" r="F33"/>
  <c i="1" r="AZ118"/>
  <c i="25" r="J113"/>
  <c r="J112"/>
  <c r="F112"/>
  <c r="F110"/>
  <c r="E108"/>
  <c r="J92"/>
  <c r="J91"/>
  <c r="F91"/>
  <c r="F89"/>
  <c r="E87"/>
  <c r="J39"/>
  <c r="J18"/>
  <c r="E18"/>
  <c r="F113"/>
  <c r="F92"/>
  <c r="J17"/>
  <c r="J12"/>
  <c r="J110"/>
  <c r="J89"/>
  <c r="E7"/>
  <c r="E106"/>
  <c r="E85"/>
  <c i="24" r="J37"/>
  <c r="J36"/>
  <c i="1" r="AY117"/>
  <c i="24" r="J35"/>
  <c i="1" r="AX117"/>
  <c i="24" r="BI558"/>
  <c r="BH558"/>
  <c r="BG558"/>
  <c r="BF558"/>
  <c r="T558"/>
  <c r="R558"/>
  <c r="P558"/>
  <c r="BK558"/>
  <c r="J558"/>
  <c r="BE558"/>
  <c r="BI557"/>
  <c r="BH557"/>
  <c r="BG557"/>
  <c r="BF557"/>
  <c r="T557"/>
  <c r="R557"/>
  <c r="P557"/>
  <c r="BK557"/>
  <c r="J557"/>
  <c r="BE557"/>
  <c r="BI556"/>
  <c r="BH556"/>
  <c r="BG556"/>
  <c r="BF556"/>
  <c r="T556"/>
  <c r="R556"/>
  <c r="P556"/>
  <c r="BK556"/>
  <c r="J556"/>
  <c r="BE556"/>
  <c r="BI555"/>
  <c r="BH555"/>
  <c r="BG555"/>
  <c r="BF555"/>
  <c r="T555"/>
  <c r="T554"/>
  <c r="R555"/>
  <c r="R554"/>
  <c r="P555"/>
  <c r="P554"/>
  <c r="BK555"/>
  <c r="BK554"/>
  <c r="J554"/>
  <c r="J555"/>
  <c r="BE555"/>
  <c r="J105"/>
  <c r="BI550"/>
  <c r="BH550"/>
  <c r="BG550"/>
  <c r="BF550"/>
  <c r="T550"/>
  <c r="R550"/>
  <c r="P550"/>
  <c r="BK550"/>
  <c r="J550"/>
  <c r="BE550"/>
  <c r="BI545"/>
  <c r="BH545"/>
  <c r="BG545"/>
  <c r="BF545"/>
  <c r="T545"/>
  <c r="R545"/>
  <c r="P545"/>
  <c r="BK545"/>
  <c r="J545"/>
  <c r="BE545"/>
  <c r="BI541"/>
  <c r="BH541"/>
  <c r="BG541"/>
  <c r="BF541"/>
  <c r="T541"/>
  <c r="R541"/>
  <c r="P541"/>
  <c r="BK541"/>
  <c r="J541"/>
  <c r="BE541"/>
  <c r="BI538"/>
  <c r="BH538"/>
  <c r="BG538"/>
  <c r="BF538"/>
  <c r="T538"/>
  <c r="R538"/>
  <c r="P538"/>
  <c r="BK538"/>
  <c r="J538"/>
  <c r="BE538"/>
  <c r="BI533"/>
  <c r="BH533"/>
  <c r="BG533"/>
  <c r="BF533"/>
  <c r="T533"/>
  <c r="R533"/>
  <c r="P533"/>
  <c r="BK533"/>
  <c r="J533"/>
  <c r="BE533"/>
  <c r="BI529"/>
  <c r="BH529"/>
  <c r="BG529"/>
  <c r="BF529"/>
  <c r="T529"/>
  <c r="R529"/>
  <c r="P529"/>
  <c r="BK529"/>
  <c r="J529"/>
  <c r="BE529"/>
  <c r="BI524"/>
  <c r="BH524"/>
  <c r="BG524"/>
  <c r="BF524"/>
  <c r="T524"/>
  <c r="R524"/>
  <c r="P524"/>
  <c r="BK524"/>
  <c r="J524"/>
  <c r="BE524"/>
  <c r="BI521"/>
  <c r="BH521"/>
  <c r="BG521"/>
  <c r="BF521"/>
  <c r="T521"/>
  <c r="R521"/>
  <c r="P521"/>
  <c r="BK521"/>
  <c r="J521"/>
  <c r="BE521"/>
  <c r="BI516"/>
  <c r="BH516"/>
  <c r="BG516"/>
  <c r="BF516"/>
  <c r="T516"/>
  <c r="R516"/>
  <c r="P516"/>
  <c r="BK516"/>
  <c r="J516"/>
  <c r="BE516"/>
  <c r="BI512"/>
  <c r="BH512"/>
  <c r="BG512"/>
  <c r="BF512"/>
  <c r="T512"/>
  <c r="R512"/>
  <c r="P512"/>
  <c r="BK512"/>
  <c r="J512"/>
  <c r="BE512"/>
  <c r="BI507"/>
  <c r="BH507"/>
  <c r="BG507"/>
  <c r="BF507"/>
  <c r="T507"/>
  <c r="R507"/>
  <c r="P507"/>
  <c r="BK507"/>
  <c r="J507"/>
  <c r="BE507"/>
  <c r="BI502"/>
  <c r="BH502"/>
  <c r="BG502"/>
  <c r="BF502"/>
  <c r="T502"/>
  <c r="R502"/>
  <c r="P502"/>
  <c r="BK502"/>
  <c r="J502"/>
  <c r="BE502"/>
  <c r="BI497"/>
  <c r="BH497"/>
  <c r="BG497"/>
  <c r="BF497"/>
  <c r="T497"/>
  <c r="R497"/>
  <c r="P497"/>
  <c r="BK497"/>
  <c r="J497"/>
  <c r="BE497"/>
  <c r="BI492"/>
  <c r="BH492"/>
  <c r="BG492"/>
  <c r="BF492"/>
  <c r="T492"/>
  <c r="R492"/>
  <c r="P492"/>
  <c r="BK492"/>
  <c r="J492"/>
  <c r="BE492"/>
  <c r="BI487"/>
  <c r="BH487"/>
  <c r="BG487"/>
  <c r="BF487"/>
  <c r="T487"/>
  <c r="R487"/>
  <c r="P487"/>
  <c r="BK487"/>
  <c r="J487"/>
  <c r="BE487"/>
  <c r="BI483"/>
  <c r="BH483"/>
  <c r="BG483"/>
  <c r="BF483"/>
  <c r="T483"/>
  <c r="R483"/>
  <c r="P483"/>
  <c r="BK483"/>
  <c r="J483"/>
  <c r="BE483"/>
  <c r="BI477"/>
  <c r="BH477"/>
  <c r="BG477"/>
  <c r="BF477"/>
  <c r="T477"/>
  <c r="R477"/>
  <c r="P477"/>
  <c r="BK477"/>
  <c r="J477"/>
  <c r="BE477"/>
  <c r="BI476"/>
  <c r="BH476"/>
  <c r="BG476"/>
  <c r="BF476"/>
  <c r="T476"/>
  <c r="R476"/>
  <c r="P476"/>
  <c r="BK476"/>
  <c r="J476"/>
  <c r="BE476"/>
  <c r="BI472"/>
  <c r="BH472"/>
  <c r="BG472"/>
  <c r="BF472"/>
  <c r="T472"/>
  <c r="R472"/>
  <c r="P472"/>
  <c r="BK472"/>
  <c r="J472"/>
  <c r="BE472"/>
  <c r="BI468"/>
  <c r="BH468"/>
  <c r="BG468"/>
  <c r="BF468"/>
  <c r="T468"/>
  <c r="R468"/>
  <c r="P468"/>
  <c r="BK468"/>
  <c r="J468"/>
  <c r="BE468"/>
  <c r="BI463"/>
  <c r="BH463"/>
  <c r="BG463"/>
  <c r="BF463"/>
  <c r="T463"/>
  <c r="R463"/>
  <c r="P463"/>
  <c r="BK463"/>
  <c r="J463"/>
  <c r="BE463"/>
  <c r="BI459"/>
  <c r="BH459"/>
  <c r="BG459"/>
  <c r="BF459"/>
  <c r="T459"/>
  <c r="R459"/>
  <c r="P459"/>
  <c r="BK459"/>
  <c r="J459"/>
  <c r="BE459"/>
  <c r="BI453"/>
  <c r="BH453"/>
  <c r="BG453"/>
  <c r="BF453"/>
  <c r="T453"/>
  <c r="R453"/>
  <c r="P453"/>
  <c r="BK453"/>
  <c r="J453"/>
  <c r="BE453"/>
  <c r="BI448"/>
  <c r="BH448"/>
  <c r="BG448"/>
  <c r="BF448"/>
  <c r="T448"/>
  <c r="T447"/>
  <c r="T446"/>
  <c r="R448"/>
  <c r="R447"/>
  <c r="R446"/>
  <c r="P448"/>
  <c r="P447"/>
  <c r="P446"/>
  <c r="BK448"/>
  <c r="BK447"/>
  <c r="J447"/>
  <c r="BK446"/>
  <c r="J446"/>
  <c r="J448"/>
  <c r="BE448"/>
  <c r="J104"/>
  <c r="J103"/>
  <c r="BI441"/>
  <c r="BH441"/>
  <c r="BG441"/>
  <c r="BF441"/>
  <c r="T441"/>
  <c r="R441"/>
  <c r="P441"/>
  <c r="BK441"/>
  <c r="J441"/>
  <c r="BE441"/>
  <c r="BI437"/>
  <c r="BH437"/>
  <c r="BG437"/>
  <c r="BF437"/>
  <c r="T437"/>
  <c r="R437"/>
  <c r="P437"/>
  <c r="BK437"/>
  <c r="J437"/>
  <c r="BE437"/>
  <c r="BI430"/>
  <c r="BH430"/>
  <c r="BG430"/>
  <c r="BF430"/>
  <c r="T430"/>
  <c r="R430"/>
  <c r="P430"/>
  <c r="BK430"/>
  <c r="J430"/>
  <c r="BE430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3"/>
  <c r="BH413"/>
  <c r="BG413"/>
  <c r="BF413"/>
  <c r="T413"/>
  <c r="T412"/>
  <c r="R413"/>
  <c r="R412"/>
  <c r="P413"/>
  <c r="P412"/>
  <c r="BK413"/>
  <c r="BK412"/>
  <c r="J412"/>
  <c r="J413"/>
  <c r="BE413"/>
  <c r="J102"/>
  <c r="BI408"/>
  <c r="BH408"/>
  <c r="BG408"/>
  <c r="BF408"/>
  <c r="T408"/>
  <c r="R408"/>
  <c r="P408"/>
  <c r="BK408"/>
  <c r="J408"/>
  <c r="BE408"/>
  <c r="BI404"/>
  <c r="BH404"/>
  <c r="BG404"/>
  <c r="BF404"/>
  <c r="T404"/>
  <c r="R404"/>
  <c r="P404"/>
  <c r="BK404"/>
  <c r="J404"/>
  <c r="BE404"/>
  <c r="BI400"/>
  <c r="BH400"/>
  <c r="BG400"/>
  <c r="BF400"/>
  <c r="T400"/>
  <c r="R400"/>
  <c r="P400"/>
  <c r="BK400"/>
  <c r="J400"/>
  <c r="BE400"/>
  <c r="BI396"/>
  <c r="BH396"/>
  <c r="BG396"/>
  <c r="BF396"/>
  <c r="T396"/>
  <c r="R396"/>
  <c r="P396"/>
  <c r="BK396"/>
  <c r="J396"/>
  <c r="BE396"/>
  <c r="BI392"/>
  <c r="BH392"/>
  <c r="BG392"/>
  <c r="BF392"/>
  <c r="T392"/>
  <c r="R392"/>
  <c r="P392"/>
  <c r="BK392"/>
  <c r="J392"/>
  <c r="BE392"/>
  <c r="BI387"/>
  <c r="BH387"/>
  <c r="BG387"/>
  <c r="BF387"/>
  <c r="T387"/>
  <c r="R387"/>
  <c r="P387"/>
  <c r="BK387"/>
  <c r="J387"/>
  <c r="BE387"/>
  <c r="BI383"/>
  <c r="BH383"/>
  <c r="BG383"/>
  <c r="BF383"/>
  <c r="T383"/>
  <c r="R383"/>
  <c r="P383"/>
  <c r="BK383"/>
  <c r="J383"/>
  <c r="BE383"/>
  <c r="BI378"/>
  <c r="BH378"/>
  <c r="BG378"/>
  <c r="BF378"/>
  <c r="T378"/>
  <c r="T377"/>
  <c r="T376"/>
  <c r="R378"/>
  <c r="R377"/>
  <c r="R376"/>
  <c r="P378"/>
  <c r="P377"/>
  <c r="P376"/>
  <c r="BK378"/>
  <c r="BK377"/>
  <c r="J377"/>
  <c r="BK376"/>
  <c r="J376"/>
  <c r="J378"/>
  <c r="BE378"/>
  <c r="J101"/>
  <c r="J100"/>
  <c r="BI370"/>
  <c r="BH370"/>
  <c r="BG370"/>
  <c r="BF370"/>
  <c r="T370"/>
  <c r="R370"/>
  <c r="P370"/>
  <c r="BK370"/>
  <c r="J370"/>
  <c r="BE370"/>
  <c r="BI364"/>
  <c r="BH364"/>
  <c r="BG364"/>
  <c r="BF364"/>
  <c r="T364"/>
  <c r="T363"/>
  <c r="R364"/>
  <c r="R363"/>
  <c r="P364"/>
  <c r="P363"/>
  <c r="BK364"/>
  <c r="BK363"/>
  <c r="J363"/>
  <c r="J364"/>
  <c r="BE364"/>
  <c r="J99"/>
  <c r="BI347"/>
  <c r="BH347"/>
  <c r="BG347"/>
  <c r="BF347"/>
  <c r="T347"/>
  <c r="R347"/>
  <c r="P347"/>
  <c r="BK347"/>
  <c r="J347"/>
  <c r="BE347"/>
  <c r="BI343"/>
  <c r="BH343"/>
  <c r="BG343"/>
  <c r="BF343"/>
  <c r="T343"/>
  <c r="R343"/>
  <c r="P343"/>
  <c r="BK343"/>
  <c r="J343"/>
  <c r="BE343"/>
  <c r="BI339"/>
  <c r="BH339"/>
  <c r="BG339"/>
  <c r="BF339"/>
  <c r="T339"/>
  <c r="R339"/>
  <c r="P339"/>
  <c r="BK339"/>
  <c r="J339"/>
  <c r="BE339"/>
  <c r="BI321"/>
  <c r="BH321"/>
  <c r="BG321"/>
  <c r="BF321"/>
  <c r="T321"/>
  <c r="R321"/>
  <c r="P321"/>
  <c r="BK321"/>
  <c r="J321"/>
  <c r="BE321"/>
  <c r="BI313"/>
  <c r="BH313"/>
  <c r="BG313"/>
  <c r="BF313"/>
  <c r="T313"/>
  <c r="R313"/>
  <c r="P313"/>
  <c r="BK313"/>
  <c r="J313"/>
  <c r="BE313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300"/>
  <c r="BH300"/>
  <c r="BG300"/>
  <c r="BF300"/>
  <c r="T300"/>
  <c r="R300"/>
  <c r="P300"/>
  <c r="BK300"/>
  <c r="J300"/>
  <c r="BE300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R280"/>
  <c r="P280"/>
  <c r="BK280"/>
  <c r="J280"/>
  <c r="BE280"/>
  <c r="BI276"/>
  <c r="BH276"/>
  <c r="BG276"/>
  <c r="BF276"/>
  <c r="T276"/>
  <c r="R276"/>
  <c r="P276"/>
  <c r="BK276"/>
  <c r="J276"/>
  <c r="BE276"/>
  <c r="BI271"/>
  <c r="BH271"/>
  <c r="BG271"/>
  <c r="BF271"/>
  <c r="T271"/>
  <c r="R271"/>
  <c r="P271"/>
  <c r="BK271"/>
  <c r="J271"/>
  <c r="BE271"/>
  <c r="BI266"/>
  <c r="BH266"/>
  <c r="BG266"/>
  <c r="BF266"/>
  <c r="T266"/>
  <c r="R266"/>
  <c r="P266"/>
  <c r="BK266"/>
  <c r="J266"/>
  <c r="BE266"/>
  <c r="BI262"/>
  <c r="BH262"/>
  <c r="BG262"/>
  <c r="BF262"/>
  <c r="T262"/>
  <c r="R262"/>
  <c r="P262"/>
  <c r="BK262"/>
  <c r="J262"/>
  <c r="BE262"/>
  <c r="BI258"/>
  <c r="BH258"/>
  <c r="BG258"/>
  <c r="BF258"/>
  <c r="T258"/>
  <c r="R258"/>
  <c r="P258"/>
  <c r="BK258"/>
  <c r="J258"/>
  <c r="BE258"/>
  <c r="BI254"/>
  <c r="BH254"/>
  <c r="BG254"/>
  <c r="BF254"/>
  <c r="T254"/>
  <c r="R254"/>
  <c r="P254"/>
  <c r="BK254"/>
  <c r="J254"/>
  <c r="BE254"/>
  <c r="BI250"/>
  <c r="BH250"/>
  <c r="BG250"/>
  <c r="BF250"/>
  <c r="T250"/>
  <c r="R250"/>
  <c r="P250"/>
  <c r="BK250"/>
  <c r="J250"/>
  <c r="BE250"/>
  <c r="BI246"/>
  <c r="BH246"/>
  <c r="BG246"/>
  <c r="BF246"/>
  <c r="T246"/>
  <c r="R246"/>
  <c r="P246"/>
  <c r="BK246"/>
  <c r="J246"/>
  <c r="BE246"/>
  <c r="BI241"/>
  <c r="BH241"/>
  <c r="BG241"/>
  <c r="BF241"/>
  <c r="T241"/>
  <c r="R241"/>
  <c r="P241"/>
  <c r="BK241"/>
  <c r="J241"/>
  <c r="BE241"/>
  <c r="BI237"/>
  <c r="BH237"/>
  <c r="BG237"/>
  <c r="BF237"/>
  <c r="T237"/>
  <c r="R237"/>
  <c r="P237"/>
  <c r="BK237"/>
  <c r="J237"/>
  <c r="BE237"/>
  <c r="BI233"/>
  <c r="BH233"/>
  <c r="BG233"/>
  <c r="BF233"/>
  <c r="T233"/>
  <c r="R233"/>
  <c r="P233"/>
  <c r="BK233"/>
  <c r="J233"/>
  <c r="BE233"/>
  <c r="BI227"/>
  <c r="BH227"/>
  <c r="BG227"/>
  <c r="BF227"/>
  <c r="T227"/>
  <c r="R227"/>
  <c r="P227"/>
  <c r="BK227"/>
  <c r="J227"/>
  <c r="BE227"/>
  <c r="BI219"/>
  <c r="BH219"/>
  <c r="BG219"/>
  <c r="BF219"/>
  <c r="T219"/>
  <c r="R219"/>
  <c r="P219"/>
  <c r="BK219"/>
  <c r="J219"/>
  <c r="BE219"/>
  <c r="BI215"/>
  <c r="BH215"/>
  <c r="BG215"/>
  <c r="BF215"/>
  <c r="T215"/>
  <c r="R215"/>
  <c r="P215"/>
  <c r="BK215"/>
  <c r="J215"/>
  <c r="BE215"/>
  <c r="BI207"/>
  <c r="BH207"/>
  <c r="BG207"/>
  <c r="BF207"/>
  <c r="T207"/>
  <c r="R207"/>
  <c r="P207"/>
  <c r="BK207"/>
  <c r="J207"/>
  <c r="BE207"/>
  <c r="BI202"/>
  <c r="BH202"/>
  <c r="BG202"/>
  <c r="BF202"/>
  <c r="T202"/>
  <c r="R202"/>
  <c r="P202"/>
  <c r="BK202"/>
  <c r="J202"/>
  <c r="BE202"/>
  <c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R183"/>
  <c r="P183"/>
  <c r="BK183"/>
  <c r="J183"/>
  <c r="BE183"/>
  <c r="BI176"/>
  <c r="BH176"/>
  <c r="BG176"/>
  <c r="BF176"/>
  <c r="T176"/>
  <c r="R176"/>
  <c r="P176"/>
  <c r="BK176"/>
  <c r="J176"/>
  <c r="BE176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56"/>
  <c r="BH156"/>
  <c r="BG156"/>
  <c r="BF156"/>
  <c r="T156"/>
  <c r="R156"/>
  <c r="P156"/>
  <c r="BK156"/>
  <c r="J156"/>
  <c r="BE156"/>
  <c r="BI151"/>
  <c r="BH151"/>
  <c r="BG151"/>
  <c r="BF151"/>
  <c r="T151"/>
  <c r="R151"/>
  <c r="P151"/>
  <c r="BK151"/>
  <c r="J151"/>
  <c r="BE151"/>
  <c r="BI143"/>
  <c r="BH143"/>
  <c r="BG143"/>
  <c r="BF143"/>
  <c r="T143"/>
  <c r="R143"/>
  <c r="P143"/>
  <c r="BK143"/>
  <c r="J143"/>
  <c r="BE143"/>
  <c r="BI138"/>
  <c r="BH138"/>
  <c r="BG138"/>
  <c r="BF138"/>
  <c r="T138"/>
  <c r="R138"/>
  <c r="P138"/>
  <c r="BK138"/>
  <c r="J138"/>
  <c r="BE138"/>
  <c r="BI133"/>
  <c r="BH133"/>
  <c r="BG133"/>
  <c r="BF133"/>
  <c r="T133"/>
  <c r="R133"/>
  <c r="P133"/>
  <c r="BK133"/>
  <c r="J133"/>
  <c r="BE133"/>
  <c r="BI128"/>
  <c r="F37"/>
  <c i="1" r="BD117"/>
  <c i="24" r="BH128"/>
  <c r="F36"/>
  <c i="1" r="BC117"/>
  <c i="24" r="BG128"/>
  <c r="F35"/>
  <c i="1" r="BB117"/>
  <c i="24" r="BF128"/>
  <c r="J34"/>
  <c i="1" r="AW117"/>
  <c i="24" r="F34"/>
  <c i="1" r="BA117"/>
  <c i="24" r="T128"/>
  <c r="T127"/>
  <c r="T126"/>
  <c r="T125"/>
  <c r="R128"/>
  <c r="R127"/>
  <c r="R126"/>
  <c r="R125"/>
  <c r="P128"/>
  <c r="P127"/>
  <c r="P126"/>
  <c r="P125"/>
  <c i="1" r="AU117"/>
  <c i="24" r="BK128"/>
  <c r="BK127"/>
  <c r="J127"/>
  <c r="BK126"/>
  <c r="J126"/>
  <c r="BK125"/>
  <c r="J125"/>
  <c r="J96"/>
  <c r="J30"/>
  <c i="1" r="AG117"/>
  <c i="24" r="J128"/>
  <c r="BE128"/>
  <c r="J33"/>
  <c i="1" r="AV117"/>
  <c i="24" r="F33"/>
  <c i="1" r="AZ117"/>
  <c i="24" r="J98"/>
  <c r="J97"/>
  <c r="J122"/>
  <c r="J121"/>
  <c r="F121"/>
  <c r="F119"/>
  <c r="E117"/>
  <c r="J92"/>
  <c r="J91"/>
  <c r="F91"/>
  <c r="F89"/>
  <c r="E87"/>
  <c r="J39"/>
  <c r="J18"/>
  <c r="E18"/>
  <c r="F122"/>
  <c r="F92"/>
  <c r="J17"/>
  <c r="J12"/>
  <c r="J119"/>
  <c r="J89"/>
  <c r="E7"/>
  <c r="E115"/>
  <c r="E85"/>
  <c i="23" r="J37"/>
  <c r="J36"/>
  <c i="1" r="AY116"/>
  <c i="23" r="J35"/>
  <c i="1" r="AX116"/>
  <c i="23" r="BI177"/>
  <c r="BH177"/>
  <c r="BG177"/>
  <c r="BF177"/>
  <c r="T177"/>
  <c r="R177"/>
  <c r="P177"/>
  <c r="BK177"/>
  <c r="J177"/>
  <c r="BE177"/>
  <c r="BI174"/>
  <c r="BH174"/>
  <c r="BG174"/>
  <c r="BF174"/>
  <c r="T174"/>
  <c r="T173"/>
  <c r="R174"/>
  <c r="R173"/>
  <c r="P174"/>
  <c r="P173"/>
  <c r="BK174"/>
  <c r="BK173"/>
  <c r="J173"/>
  <c r="J174"/>
  <c r="BE174"/>
  <c r="J99"/>
  <c r="BI167"/>
  <c r="BH167"/>
  <c r="BG167"/>
  <c r="BF167"/>
  <c r="T167"/>
  <c r="R167"/>
  <c r="P167"/>
  <c r="BK167"/>
  <c r="J167"/>
  <c r="BE167"/>
  <c r="BI161"/>
  <c r="BH161"/>
  <c r="BG161"/>
  <c r="BF161"/>
  <c r="T161"/>
  <c r="R161"/>
  <c r="P161"/>
  <c r="BK161"/>
  <c r="J161"/>
  <c r="BE161"/>
  <c r="BI155"/>
  <c r="BH155"/>
  <c r="BG155"/>
  <c r="BF155"/>
  <c r="T155"/>
  <c r="R155"/>
  <c r="P155"/>
  <c r="BK155"/>
  <c r="J155"/>
  <c r="BE155"/>
  <c r="BI149"/>
  <c r="BH149"/>
  <c r="BG149"/>
  <c r="BF149"/>
  <c r="T149"/>
  <c r="R149"/>
  <c r="P149"/>
  <c r="BK149"/>
  <c r="J149"/>
  <c r="BE149"/>
  <c r="BI143"/>
  <c r="BH143"/>
  <c r="BG143"/>
  <c r="BF143"/>
  <c r="T143"/>
  <c r="R143"/>
  <c r="P143"/>
  <c r="BK143"/>
  <c r="J143"/>
  <c r="BE143"/>
  <c r="BI136"/>
  <c r="BH136"/>
  <c r="BG136"/>
  <c r="BF136"/>
  <c r="T136"/>
  <c r="R136"/>
  <c r="P136"/>
  <c r="BK136"/>
  <c r="J136"/>
  <c r="BE136"/>
  <c r="BI128"/>
  <c r="BH128"/>
  <c r="BG128"/>
  <c r="BF128"/>
  <c r="T128"/>
  <c r="R128"/>
  <c r="P128"/>
  <c r="BK128"/>
  <c r="J128"/>
  <c r="BE128"/>
  <c r="BI122"/>
  <c r="F37"/>
  <c i="1" r="BD116"/>
  <c i="23" r="BH122"/>
  <c r="F36"/>
  <c i="1" r="BC116"/>
  <c i="23" r="BG122"/>
  <c r="F35"/>
  <c i="1" r="BB116"/>
  <c i="23" r="BF122"/>
  <c r="J34"/>
  <c i="1" r="AW116"/>
  <c i="23" r="F34"/>
  <c i="1" r="BA116"/>
  <c i="23" r="T122"/>
  <c r="T121"/>
  <c r="T120"/>
  <c r="T119"/>
  <c r="R122"/>
  <c r="R121"/>
  <c r="R120"/>
  <c r="R119"/>
  <c r="P122"/>
  <c r="P121"/>
  <c r="P120"/>
  <c r="P119"/>
  <c i="1" r="AU116"/>
  <c i="23" r="BK122"/>
  <c r="BK121"/>
  <c r="J121"/>
  <c r="BK120"/>
  <c r="J120"/>
  <c r="BK119"/>
  <c r="J119"/>
  <c r="J96"/>
  <c r="J30"/>
  <c i="1" r="AG116"/>
  <c i="23" r="J122"/>
  <c r="BE122"/>
  <c r="J33"/>
  <c i="1" r="AV116"/>
  <c i="23" r="F33"/>
  <c i="1" r="AZ116"/>
  <c i="23" r="J98"/>
  <c r="J97"/>
  <c r="J116"/>
  <c r="J115"/>
  <c r="F115"/>
  <c r="F113"/>
  <c r="E111"/>
  <c r="J92"/>
  <c r="J91"/>
  <c r="F91"/>
  <c r="F89"/>
  <c r="E87"/>
  <c r="J39"/>
  <c r="J18"/>
  <c r="E18"/>
  <c r="F116"/>
  <c r="F92"/>
  <c r="J17"/>
  <c r="J12"/>
  <c r="J113"/>
  <c r="J89"/>
  <c r="E7"/>
  <c r="E109"/>
  <c r="E85"/>
  <c i="22" r="J37"/>
  <c r="J36"/>
  <c i="1" r="AY115"/>
  <c i="22" r="J35"/>
  <c i="1" r="AX115"/>
  <c i="22" r="BI169"/>
  <c r="BH169"/>
  <c r="BG169"/>
  <c r="BF169"/>
  <c r="T169"/>
  <c r="R169"/>
  <c r="P169"/>
  <c r="BK169"/>
  <c r="J169"/>
  <c r="BE169"/>
  <c r="BI165"/>
  <c r="BH165"/>
  <c r="BG165"/>
  <c r="BF165"/>
  <c r="T165"/>
  <c r="T164"/>
  <c r="T163"/>
  <c r="R165"/>
  <c r="R164"/>
  <c r="R163"/>
  <c r="P165"/>
  <c r="P164"/>
  <c r="P163"/>
  <c r="BK165"/>
  <c r="BK164"/>
  <c r="J164"/>
  <c r="BK163"/>
  <c r="J163"/>
  <c r="J165"/>
  <c r="BE165"/>
  <c r="J102"/>
  <c r="J101"/>
  <c r="BI159"/>
  <c r="BH159"/>
  <c r="BG159"/>
  <c r="BF159"/>
  <c r="T159"/>
  <c r="T158"/>
  <c r="T157"/>
  <c r="R159"/>
  <c r="R158"/>
  <c r="R157"/>
  <c r="P159"/>
  <c r="P158"/>
  <c r="P157"/>
  <c r="BK159"/>
  <c r="BK158"/>
  <c r="J158"/>
  <c r="BK157"/>
  <c r="J157"/>
  <c r="J159"/>
  <c r="BE159"/>
  <c r="J100"/>
  <c r="J99"/>
  <c r="BI153"/>
  <c r="BH153"/>
  <c r="BG153"/>
  <c r="BF153"/>
  <c r="T153"/>
  <c r="R153"/>
  <c r="P153"/>
  <c r="BK153"/>
  <c r="J153"/>
  <c r="BE153"/>
  <c r="BI150"/>
  <c r="BH150"/>
  <c r="BG150"/>
  <c r="BF150"/>
  <c r="T150"/>
  <c r="R150"/>
  <c r="P150"/>
  <c r="BK150"/>
  <c r="J150"/>
  <c r="BE150"/>
  <c r="BI146"/>
  <c r="BH146"/>
  <c r="BG146"/>
  <c r="BF146"/>
  <c r="T146"/>
  <c r="R146"/>
  <c r="P146"/>
  <c r="BK146"/>
  <c r="J146"/>
  <c r="BE146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4"/>
  <c r="BH134"/>
  <c r="BG134"/>
  <c r="BF134"/>
  <c r="T134"/>
  <c r="R134"/>
  <c r="P134"/>
  <c r="BK134"/>
  <c r="J134"/>
  <c r="BE134"/>
  <c r="BI130"/>
  <c r="BH130"/>
  <c r="BG130"/>
  <c r="BF130"/>
  <c r="T130"/>
  <c r="R130"/>
  <c r="P130"/>
  <c r="BK130"/>
  <c r="J130"/>
  <c r="BE130"/>
  <c r="BI125"/>
  <c r="F37"/>
  <c i="1" r="BD115"/>
  <c i="22" r="BH125"/>
  <c r="F36"/>
  <c i="1" r="BC115"/>
  <c i="22" r="BG125"/>
  <c r="F35"/>
  <c i="1" r="BB115"/>
  <c i="22" r="BF125"/>
  <c r="J34"/>
  <c i="1" r="AW115"/>
  <c i="22" r="F34"/>
  <c i="1" r="BA115"/>
  <c i="22" r="T125"/>
  <c r="T124"/>
  <c r="T123"/>
  <c r="T122"/>
  <c r="R125"/>
  <c r="R124"/>
  <c r="R123"/>
  <c r="R122"/>
  <c r="P125"/>
  <c r="P124"/>
  <c r="P123"/>
  <c r="P122"/>
  <c i="1" r="AU115"/>
  <c i="22" r="BK125"/>
  <c r="BK124"/>
  <c r="J124"/>
  <c r="BK123"/>
  <c r="J123"/>
  <c r="BK122"/>
  <c r="J122"/>
  <c r="J96"/>
  <c r="J30"/>
  <c i="1" r="AG115"/>
  <c i="22" r="J125"/>
  <c r="BE125"/>
  <c r="J33"/>
  <c i="1" r="AV115"/>
  <c i="22" r="F33"/>
  <c i="1" r="AZ115"/>
  <c i="22" r="J98"/>
  <c r="J97"/>
  <c r="J119"/>
  <c r="J118"/>
  <c r="F118"/>
  <c r="F116"/>
  <c r="E114"/>
  <c r="J92"/>
  <c r="J91"/>
  <c r="F91"/>
  <c r="F89"/>
  <c r="E87"/>
  <c r="J39"/>
  <c r="J18"/>
  <c r="E18"/>
  <c r="F119"/>
  <c r="F92"/>
  <c r="J17"/>
  <c r="J12"/>
  <c r="J116"/>
  <c r="J89"/>
  <c r="E7"/>
  <c r="E112"/>
  <c r="E85"/>
  <c i="21" r="J37"/>
  <c r="J36"/>
  <c i="1" r="AY114"/>
  <c i="21" r="J35"/>
  <c i="1" r="AX114"/>
  <c i="21" r="BI196"/>
  <c r="BH196"/>
  <c r="BG196"/>
  <c r="BF196"/>
  <c r="T196"/>
  <c r="R196"/>
  <c r="P196"/>
  <c r="BK196"/>
  <c r="J196"/>
  <c r="BE196"/>
  <c r="BI190"/>
  <c r="BH190"/>
  <c r="BG190"/>
  <c r="BF190"/>
  <c r="T190"/>
  <c r="R190"/>
  <c r="P190"/>
  <c r="BK190"/>
  <c r="J190"/>
  <c r="BE190"/>
  <c r="BI186"/>
  <c r="BH186"/>
  <c r="BG186"/>
  <c r="BF186"/>
  <c r="T186"/>
  <c r="R186"/>
  <c r="P186"/>
  <c r="BK186"/>
  <c r="J186"/>
  <c r="BE186"/>
  <c r="BI181"/>
  <c r="BH181"/>
  <c r="BG181"/>
  <c r="BF181"/>
  <c r="T181"/>
  <c r="T180"/>
  <c r="T179"/>
  <c r="R181"/>
  <c r="R180"/>
  <c r="R179"/>
  <c r="P181"/>
  <c r="P180"/>
  <c r="P179"/>
  <c r="BK181"/>
  <c r="BK180"/>
  <c r="J180"/>
  <c r="BK179"/>
  <c r="J179"/>
  <c r="J181"/>
  <c r="BE181"/>
  <c r="J100"/>
  <c r="J99"/>
  <c r="BI173"/>
  <c r="BH173"/>
  <c r="BG173"/>
  <c r="BF173"/>
  <c r="T173"/>
  <c r="R173"/>
  <c r="P173"/>
  <c r="BK173"/>
  <c r="J173"/>
  <c r="BE173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61"/>
  <c r="BH161"/>
  <c r="BG161"/>
  <c r="BF161"/>
  <c r="T161"/>
  <c r="R161"/>
  <c r="P161"/>
  <c r="BK161"/>
  <c r="J161"/>
  <c r="BE161"/>
  <c r="BI157"/>
  <c r="BH157"/>
  <c r="BG157"/>
  <c r="BF157"/>
  <c r="T157"/>
  <c r="R157"/>
  <c r="P157"/>
  <c r="BK157"/>
  <c r="J157"/>
  <c r="BE157"/>
  <c r="BI153"/>
  <c r="BH153"/>
  <c r="BG153"/>
  <c r="BF153"/>
  <c r="T153"/>
  <c r="R153"/>
  <c r="P153"/>
  <c r="BK153"/>
  <c r="J153"/>
  <c r="BE153"/>
  <c r="BI149"/>
  <c r="BH149"/>
  <c r="BG149"/>
  <c r="BF149"/>
  <c r="T149"/>
  <c r="R149"/>
  <c r="P149"/>
  <c r="BK149"/>
  <c r="J149"/>
  <c r="BE149"/>
  <c r="BI145"/>
  <c r="BH145"/>
  <c r="BG145"/>
  <c r="BF145"/>
  <c r="T145"/>
  <c r="R145"/>
  <c r="P145"/>
  <c r="BK145"/>
  <c r="J145"/>
  <c r="BE145"/>
  <c r="BI140"/>
  <c r="BH140"/>
  <c r="BG140"/>
  <c r="BF140"/>
  <c r="T140"/>
  <c r="R140"/>
  <c r="P140"/>
  <c r="BK140"/>
  <c r="J140"/>
  <c r="BE140"/>
  <c r="BI136"/>
  <c r="BH136"/>
  <c r="BG136"/>
  <c r="BF136"/>
  <c r="T136"/>
  <c r="R136"/>
  <c r="P136"/>
  <c r="BK136"/>
  <c r="J136"/>
  <c r="BE136"/>
  <c r="BI131"/>
  <c r="BH131"/>
  <c r="BG131"/>
  <c r="BF131"/>
  <c r="T131"/>
  <c r="R131"/>
  <c r="P131"/>
  <c r="BK131"/>
  <c r="J131"/>
  <c r="BE131"/>
  <c r="BI127"/>
  <c r="BH127"/>
  <c r="BG127"/>
  <c r="BF127"/>
  <c r="T127"/>
  <c r="R127"/>
  <c r="P127"/>
  <c r="BK127"/>
  <c r="J127"/>
  <c r="BE127"/>
  <c r="BI123"/>
  <c r="F37"/>
  <c i="1" r="BD114"/>
  <c i="21" r="BH123"/>
  <c r="F36"/>
  <c i="1" r="BC114"/>
  <c i="21" r="BG123"/>
  <c r="F35"/>
  <c i="1" r="BB114"/>
  <c i="21" r="BF123"/>
  <c r="J34"/>
  <c i="1" r="AW114"/>
  <c i="21" r="F34"/>
  <c i="1" r="BA114"/>
  <c i="21" r="T123"/>
  <c r="T122"/>
  <c r="T121"/>
  <c r="T120"/>
  <c r="R123"/>
  <c r="R122"/>
  <c r="R121"/>
  <c r="R120"/>
  <c r="P123"/>
  <c r="P122"/>
  <c r="P121"/>
  <c r="P120"/>
  <c i="1" r="AU114"/>
  <c i="21" r="BK123"/>
  <c r="BK122"/>
  <c r="J122"/>
  <c r="BK121"/>
  <c r="J121"/>
  <c r="BK120"/>
  <c r="J120"/>
  <c r="J96"/>
  <c r="J30"/>
  <c i="1" r="AG114"/>
  <c i="21" r="J123"/>
  <c r="BE123"/>
  <c r="J33"/>
  <c i="1" r="AV114"/>
  <c i="21" r="F33"/>
  <c i="1" r="AZ114"/>
  <c i="21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20" r="J37"/>
  <c r="J36"/>
  <c i="1" r="AY113"/>
  <c i="20" r="J35"/>
  <c i="1" r="AX113"/>
  <c i="20" r="BI210"/>
  <c r="BH210"/>
  <c r="BG210"/>
  <c r="BF210"/>
  <c r="T210"/>
  <c r="R210"/>
  <c r="P210"/>
  <c r="BK210"/>
  <c r="J210"/>
  <c r="BE210"/>
  <c r="BI205"/>
  <c r="BH205"/>
  <c r="BG205"/>
  <c r="BF205"/>
  <c r="T205"/>
  <c r="T204"/>
  <c r="R205"/>
  <c r="R204"/>
  <c r="P205"/>
  <c r="P204"/>
  <c r="BK205"/>
  <c r="BK204"/>
  <c r="J204"/>
  <c r="J205"/>
  <c r="BE205"/>
  <c r="J101"/>
  <c r="BI200"/>
  <c r="BH200"/>
  <c r="BG200"/>
  <c r="BF200"/>
  <c r="T200"/>
  <c r="R200"/>
  <c r="P200"/>
  <c r="BK200"/>
  <c r="J200"/>
  <c r="BE200"/>
  <c r="BI196"/>
  <c r="BH196"/>
  <c r="BG196"/>
  <c r="BF196"/>
  <c r="T196"/>
  <c r="R196"/>
  <c r="P196"/>
  <c r="BK196"/>
  <c r="J196"/>
  <c r="BE196"/>
  <c r="BI190"/>
  <c r="BH190"/>
  <c r="BG190"/>
  <c r="BF190"/>
  <c r="T190"/>
  <c r="R190"/>
  <c r="P190"/>
  <c r="BK190"/>
  <c r="J190"/>
  <c r="BE190"/>
  <c r="BI185"/>
  <c r="BH185"/>
  <c r="BG185"/>
  <c r="BF185"/>
  <c r="T185"/>
  <c r="R185"/>
  <c r="P185"/>
  <c r="BK185"/>
  <c r="J185"/>
  <c r="BE185"/>
  <c r="BI178"/>
  <c r="BH178"/>
  <c r="BG178"/>
  <c r="BF178"/>
  <c r="T178"/>
  <c r="T177"/>
  <c r="T176"/>
  <c r="R178"/>
  <c r="R177"/>
  <c r="R176"/>
  <c r="P178"/>
  <c r="P177"/>
  <c r="P176"/>
  <c r="BK178"/>
  <c r="BK177"/>
  <c r="J177"/>
  <c r="BK176"/>
  <c r="J176"/>
  <c r="J178"/>
  <c r="BE178"/>
  <c r="J100"/>
  <c r="J99"/>
  <c r="BI168"/>
  <c r="BH168"/>
  <c r="BG168"/>
  <c r="BF168"/>
  <c r="T168"/>
  <c r="R168"/>
  <c r="P168"/>
  <c r="BK168"/>
  <c r="J168"/>
  <c r="BE168"/>
  <c r="BI164"/>
  <c r="BH164"/>
  <c r="BG164"/>
  <c r="BF164"/>
  <c r="T164"/>
  <c r="R164"/>
  <c r="P164"/>
  <c r="BK164"/>
  <c r="J164"/>
  <c r="BE164"/>
  <c r="BI160"/>
  <c r="BH160"/>
  <c r="BG160"/>
  <c r="BF160"/>
  <c r="T160"/>
  <c r="R160"/>
  <c r="P160"/>
  <c r="BK160"/>
  <c r="J160"/>
  <c r="BE160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8"/>
  <c r="BH148"/>
  <c r="BG148"/>
  <c r="BF148"/>
  <c r="T148"/>
  <c r="R148"/>
  <c r="P148"/>
  <c r="BK148"/>
  <c r="J148"/>
  <c r="BE148"/>
  <c r="BI144"/>
  <c r="BH144"/>
  <c r="BG144"/>
  <c r="BF144"/>
  <c r="T144"/>
  <c r="R144"/>
  <c r="P144"/>
  <c r="BK144"/>
  <c r="J144"/>
  <c r="BE144"/>
  <c r="BI137"/>
  <c r="BH137"/>
  <c r="BG137"/>
  <c r="BF137"/>
  <c r="T137"/>
  <c r="R137"/>
  <c r="P137"/>
  <c r="BK137"/>
  <c r="J137"/>
  <c r="BE137"/>
  <c r="BI133"/>
  <c r="BH133"/>
  <c r="BG133"/>
  <c r="BF133"/>
  <c r="T133"/>
  <c r="R133"/>
  <c r="P133"/>
  <c r="BK133"/>
  <c r="J133"/>
  <c r="BE133"/>
  <c r="BI128"/>
  <c r="BH128"/>
  <c r="BG128"/>
  <c r="BF128"/>
  <c r="T128"/>
  <c r="R128"/>
  <c r="P128"/>
  <c r="BK128"/>
  <c r="J128"/>
  <c r="BE128"/>
  <c r="BI124"/>
  <c r="F37"/>
  <c i="1" r="BD113"/>
  <c i="20" r="BH124"/>
  <c r="F36"/>
  <c i="1" r="BC113"/>
  <c i="20" r="BG124"/>
  <c r="F35"/>
  <c i="1" r="BB113"/>
  <c i="20" r="BF124"/>
  <c r="J34"/>
  <c i="1" r="AW113"/>
  <c i="20" r="F34"/>
  <c i="1" r="BA113"/>
  <c i="20" r="T124"/>
  <c r="T123"/>
  <c r="T122"/>
  <c r="T121"/>
  <c r="R124"/>
  <c r="R123"/>
  <c r="R122"/>
  <c r="R121"/>
  <c r="P124"/>
  <c r="P123"/>
  <c r="P122"/>
  <c r="P121"/>
  <c i="1" r="AU113"/>
  <c i="20" r="BK124"/>
  <c r="BK123"/>
  <c r="J123"/>
  <c r="BK122"/>
  <c r="J122"/>
  <c r="BK121"/>
  <c r="J121"/>
  <c r="J96"/>
  <c r="J30"/>
  <c i="1" r="AG113"/>
  <c i="20" r="J124"/>
  <c r="BE124"/>
  <c r="J33"/>
  <c i="1" r="AV113"/>
  <c i="20" r="F33"/>
  <c i="1" r="AZ113"/>
  <c i="20" r="J98"/>
  <c r="J97"/>
  <c r="J118"/>
  <c r="J117"/>
  <c r="F117"/>
  <c r="F115"/>
  <c r="E113"/>
  <c r="J92"/>
  <c r="J91"/>
  <c r="F91"/>
  <c r="F89"/>
  <c r="E87"/>
  <c r="J39"/>
  <c r="J18"/>
  <c r="E18"/>
  <c r="F118"/>
  <c r="F92"/>
  <c r="J17"/>
  <c r="J12"/>
  <c r="J115"/>
  <c r="J89"/>
  <c r="E7"/>
  <c r="E111"/>
  <c r="E85"/>
  <c i="19" r="J37"/>
  <c r="J36"/>
  <c i="1" r="AY112"/>
  <c i="19" r="J35"/>
  <c i="1" r="AX112"/>
  <c i="19" r="BI338"/>
  <c r="BH338"/>
  <c r="BG338"/>
  <c r="BF338"/>
  <c r="T338"/>
  <c r="R338"/>
  <c r="P338"/>
  <c r="BK338"/>
  <c r="J338"/>
  <c r="BE338"/>
  <c r="BI335"/>
  <c r="BH335"/>
  <c r="BG335"/>
  <c r="BF335"/>
  <c r="T335"/>
  <c r="R335"/>
  <c r="P335"/>
  <c r="BK335"/>
  <c r="J335"/>
  <c r="BE335"/>
  <c r="BI330"/>
  <c r="BH330"/>
  <c r="BG330"/>
  <c r="BF330"/>
  <c r="T330"/>
  <c r="R330"/>
  <c r="P330"/>
  <c r="BK330"/>
  <c r="J330"/>
  <c r="BE330"/>
  <c r="BI319"/>
  <c r="BH319"/>
  <c r="BG319"/>
  <c r="BF319"/>
  <c r="T319"/>
  <c r="R319"/>
  <c r="P319"/>
  <c r="BK319"/>
  <c r="J319"/>
  <c r="BE319"/>
  <c r="BI314"/>
  <c r="BH314"/>
  <c r="BG314"/>
  <c r="BF314"/>
  <c r="T314"/>
  <c r="T313"/>
  <c r="R314"/>
  <c r="R313"/>
  <c r="P314"/>
  <c r="P313"/>
  <c r="BK314"/>
  <c r="BK313"/>
  <c r="J313"/>
  <c r="J314"/>
  <c r="BE314"/>
  <c r="J101"/>
  <c r="BI308"/>
  <c r="BH308"/>
  <c r="BG308"/>
  <c r="BF308"/>
  <c r="T308"/>
  <c r="R308"/>
  <c r="P308"/>
  <c r="BK308"/>
  <c r="J308"/>
  <c r="BE308"/>
  <c r="BI303"/>
  <c r="BH303"/>
  <c r="BG303"/>
  <c r="BF303"/>
  <c r="T303"/>
  <c r="R303"/>
  <c r="P303"/>
  <c r="BK303"/>
  <c r="J303"/>
  <c r="BE303"/>
  <c r="BI298"/>
  <c r="BH298"/>
  <c r="BG298"/>
  <c r="BF298"/>
  <c r="T298"/>
  <c r="R298"/>
  <c r="P298"/>
  <c r="BK298"/>
  <c r="J298"/>
  <c r="BE298"/>
  <c r="BI294"/>
  <c r="BH294"/>
  <c r="BG294"/>
  <c r="BF294"/>
  <c r="T294"/>
  <c r="R294"/>
  <c r="P294"/>
  <c r="BK294"/>
  <c r="J294"/>
  <c r="BE294"/>
  <c r="BI283"/>
  <c r="BH283"/>
  <c r="BG283"/>
  <c r="BF283"/>
  <c r="T283"/>
  <c r="R283"/>
  <c r="P283"/>
  <c r="BK283"/>
  <c r="J283"/>
  <c r="BE283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70"/>
  <c r="BH270"/>
  <c r="BG270"/>
  <c r="BF270"/>
  <c r="T270"/>
  <c r="R270"/>
  <c r="P270"/>
  <c r="BK270"/>
  <c r="J270"/>
  <c r="BE270"/>
  <c r="BI265"/>
  <c r="BH265"/>
  <c r="BG265"/>
  <c r="BF265"/>
  <c r="T265"/>
  <c r="R265"/>
  <c r="P265"/>
  <c r="BK265"/>
  <c r="J265"/>
  <c r="BE265"/>
  <c r="BI260"/>
  <c r="BH260"/>
  <c r="BG260"/>
  <c r="BF260"/>
  <c r="T260"/>
  <c r="R260"/>
  <c r="P260"/>
  <c r="BK260"/>
  <c r="J260"/>
  <c r="BE260"/>
  <c r="BI247"/>
  <c r="BH247"/>
  <c r="BG247"/>
  <c r="BF247"/>
  <c r="T247"/>
  <c r="T246"/>
  <c r="T245"/>
  <c r="R247"/>
  <c r="R246"/>
  <c r="R245"/>
  <c r="P247"/>
  <c r="P246"/>
  <c r="P245"/>
  <c r="BK247"/>
  <c r="BK246"/>
  <c r="J246"/>
  <c r="BK245"/>
  <c r="J245"/>
  <c r="J247"/>
  <c r="BE247"/>
  <c r="J100"/>
  <c r="J99"/>
  <c r="BI223"/>
  <c r="BH223"/>
  <c r="BG223"/>
  <c r="BF223"/>
  <c r="T223"/>
  <c r="R223"/>
  <c r="P223"/>
  <c r="BK223"/>
  <c r="J223"/>
  <c r="BE223"/>
  <c r="BI217"/>
  <c r="BH217"/>
  <c r="BG217"/>
  <c r="BF217"/>
  <c r="T217"/>
  <c r="R217"/>
  <c r="P217"/>
  <c r="BK217"/>
  <c r="J217"/>
  <c r="BE217"/>
  <c r="BI209"/>
  <c r="BH209"/>
  <c r="BG209"/>
  <c r="BF209"/>
  <c r="T209"/>
  <c r="R209"/>
  <c r="P209"/>
  <c r="BK209"/>
  <c r="J209"/>
  <c r="BE209"/>
  <c r="BI204"/>
  <c r="BH204"/>
  <c r="BG204"/>
  <c r="BF204"/>
  <c r="T204"/>
  <c r="R204"/>
  <c r="P204"/>
  <c r="BK204"/>
  <c r="J204"/>
  <c r="BE204"/>
  <c r="BI200"/>
  <c r="BH200"/>
  <c r="BG200"/>
  <c r="BF200"/>
  <c r="T200"/>
  <c r="R200"/>
  <c r="P200"/>
  <c r="BK200"/>
  <c r="J200"/>
  <c r="BE200"/>
  <c r="BI196"/>
  <c r="BH196"/>
  <c r="BG196"/>
  <c r="BF196"/>
  <c r="T196"/>
  <c r="R196"/>
  <c r="P196"/>
  <c r="BK196"/>
  <c r="J196"/>
  <c r="BE196"/>
  <c r="BI190"/>
  <c r="BH190"/>
  <c r="BG190"/>
  <c r="BF190"/>
  <c r="T190"/>
  <c r="R190"/>
  <c r="P190"/>
  <c r="BK190"/>
  <c r="J190"/>
  <c r="BE190"/>
  <c r="BI185"/>
  <c r="BH185"/>
  <c r="BG185"/>
  <c r="BF185"/>
  <c r="T185"/>
  <c r="R185"/>
  <c r="P185"/>
  <c r="BK185"/>
  <c r="J185"/>
  <c r="BE185"/>
  <c r="BI176"/>
  <c r="BH176"/>
  <c r="BG176"/>
  <c r="BF176"/>
  <c r="T176"/>
  <c r="R176"/>
  <c r="P176"/>
  <c r="BK176"/>
  <c r="J176"/>
  <c r="BE176"/>
  <c r="BI172"/>
  <c r="BH172"/>
  <c r="BG172"/>
  <c r="BF172"/>
  <c r="T172"/>
  <c r="R172"/>
  <c r="P172"/>
  <c r="BK172"/>
  <c r="J172"/>
  <c r="BE172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48"/>
  <c r="BH148"/>
  <c r="BG148"/>
  <c r="BF148"/>
  <c r="T148"/>
  <c r="R148"/>
  <c r="P148"/>
  <c r="BK148"/>
  <c r="J148"/>
  <c r="BE148"/>
  <c r="BI141"/>
  <c r="BH141"/>
  <c r="BG141"/>
  <c r="BF141"/>
  <c r="T141"/>
  <c r="R141"/>
  <c r="P141"/>
  <c r="BK141"/>
  <c r="J141"/>
  <c r="BE141"/>
  <c r="BI133"/>
  <c r="BH133"/>
  <c r="BG133"/>
  <c r="BF133"/>
  <c r="T133"/>
  <c r="R133"/>
  <c r="P133"/>
  <c r="BK133"/>
  <c r="J133"/>
  <c r="BE133"/>
  <c r="BI128"/>
  <c r="BH128"/>
  <c r="BG128"/>
  <c r="BF128"/>
  <c r="T128"/>
  <c r="R128"/>
  <c r="P128"/>
  <c r="BK128"/>
  <c r="J128"/>
  <c r="BE128"/>
  <c r="BI124"/>
  <c r="F37"/>
  <c i="1" r="BD112"/>
  <c i="19" r="BH124"/>
  <c r="F36"/>
  <c i="1" r="BC112"/>
  <c i="19" r="BG124"/>
  <c r="F35"/>
  <c i="1" r="BB112"/>
  <c i="19" r="BF124"/>
  <c r="J34"/>
  <c i="1" r="AW112"/>
  <c i="19" r="F34"/>
  <c i="1" r="BA112"/>
  <c i="19" r="T124"/>
  <c r="T123"/>
  <c r="T122"/>
  <c r="T121"/>
  <c r="R124"/>
  <c r="R123"/>
  <c r="R122"/>
  <c r="R121"/>
  <c r="P124"/>
  <c r="P123"/>
  <c r="P122"/>
  <c r="P121"/>
  <c i="1" r="AU112"/>
  <c i="19" r="BK124"/>
  <c r="BK123"/>
  <c r="J123"/>
  <c r="BK122"/>
  <c r="J122"/>
  <c r="BK121"/>
  <c r="J121"/>
  <c r="J96"/>
  <c r="J30"/>
  <c i="1" r="AG112"/>
  <c i="19" r="J124"/>
  <c r="BE124"/>
  <c r="J33"/>
  <c i="1" r="AV112"/>
  <c i="19" r="F33"/>
  <c i="1" r="AZ112"/>
  <c i="19" r="J98"/>
  <c r="J97"/>
  <c r="J118"/>
  <c r="J117"/>
  <c r="F117"/>
  <c r="F115"/>
  <c r="E113"/>
  <c r="J92"/>
  <c r="J91"/>
  <c r="F91"/>
  <c r="F89"/>
  <c r="E87"/>
  <c r="J39"/>
  <c r="J18"/>
  <c r="E18"/>
  <c r="F118"/>
  <c r="F92"/>
  <c r="J17"/>
  <c r="J12"/>
  <c r="J115"/>
  <c r="J89"/>
  <c r="E7"/>
  <c r="E111"/>
  <c r="E85"/>
  <c i="18" r="J37"/>
  <c r="J36"/>
  <c i="1" r="AY111"/>
  <c i="18" r="J35"/>
  <c i="1" r="AX111"/>
  <c i="18" r="BI762"/>
  <c r="BH762"/>
  <c r="BG762"/>
  <c r="BF762"/>
  <c r="T762"/>
  <c r="R762"/>
  <c r="P762"/>
  <c r="BK762"/>
  <c r="J762"/>
  <c r="BE762"/>
  <c r="BI758"/>
  <c r="BH758"/>
  <c r="BG758"/>
  <c r="BF758"/>
  <c r="T758"/>
  <c r="R758"/>
  <c r="P758"/>
  <c r="BK758"/>
  <c r="J758"/>
  <c r="BE758"/>
  <c r="BI754"/>
  <c r="BH754"/>
  <c r="BG754"/>
  <c r="BF754"/>
  <c r="T754"/>
  <c r="R754"/>
  <c r="P754"/>
  <c r="BK754"/>
  <c r="J754"/>
  <c r="BE754"/>
  <c r="BI744"/>
  <c r="BH744"/>
  <c r="BG744"/>
  <c r="BF744"/>
  <c r="T744"/>
  <c r="R744"/>
  <c r="P744"/>
  <c r="BK744"/>
  <c r="J744"/>
  <c r="BE744"/>
  <c r="BI735"/>
  <c r="BH735"/>
  <c r="BG735"/>
  <c r="BF735"/>
  <c r="T735"/>
  <c r="R735"/>
  <c r="P735"/>
  <c r="BK735"/>
  <c r="J735"/>
  <c r="BE735"/>
  <c r="BI730"/>
  <c r="BH730"/>
  <c r="BG730"/>
  <c r="BF730"/>
  <c r="T730"/>
  <c r="R730"/>
  <c r="P730"/>
  <c r="BK730"/>
  <c r="J730"/>
  <c r="BE730"/>
  <c r="BI721"/>
  <c r="BH721"/>
  <c r="BG721"/>
  <c r="BF721"/>
  <c r="T721"/>
  <c r="R721"/>
  <c r="P721"/>
  <c r="BK721"/>
  <c r="J721"/>
  <c r="BE721"/>
  <c r="BI716"/>
  <c r="BH716"/>
  <c r="BG716"/>
  <c r="BF716"/>
  <c r="T716"/>
  <c r="R716"/>
  <c r="P716"/>
  <c r="BK716"/>
  <c r="J716"/>
  <c r="BE716"/>
  <c r="BI709"/>
  <c r="BH709"/>
  <c r="BG709"/>
  <c r="BF709"/>
  <c r="T709"/>
  <c r="R709"/>
  <c r="P709"/>
  <c r="BK709"/>
  <c r="J709"/>
  <c r="BE709"/>
  <c r="BI704"/>
  <c r="BH704"/>
  <c r="BG704"/>
  <c r="BF704"/>
  <c r="T704"/>
  <c r="R704"/>
  <c r="P704"/>
  <c r="BK704"/>
  <c r="J704"/>
  <c r="BE704"/>
  <c r="BI701"/>
  <c r="BH701"/>
  <c r="BG701"/>
  <c r="BF701"/>
  <c r="T701"/>
  <c r="R701"/>
  <c r="P701"/>
  <c r="BK701"/>
  <c r="J701"/>
  <c r="BE701"/>
  <c r="BI694"/>
  <c r="BH694"/>
  <c r="BG694"/>
  <c r="BF694"/>
  <c r="T694"/>
  <c r="R694"/>
  <c r="P694"/>
  <c r="BK694"/>
  <c r="J694"/>
  <c r="BE694"/>
  <c r="BI690"/>
  <c r="BH690"/>
  <c r="BG690"/>
  <c r="BF690"/>
  <c r="T690"/>
  <c r="R690"/>
  <c r="P690"/>
  <c r="BK690"/>
  <c r="J690"/>
  <c r="BE690"/>
  <c r="BI685"/>
  <c r="BH685"/>
  <c r="BG685"/>
  <c r="BF685"/>
  <c r="T685"/>
  <c r="R685"/>
  <c r="P685"/>
  <c r="BK685"/>
  <c r="J685"/>
  <c r="BE685"/>
  <c r="BI679"/>
  <c r="BH679"/>
  <c r="BG679"/>
  <c r="BF679"/>
  <c r="T679"/>
  <c r="R679"/>
  <c r="P679"/>
  <c r="BK679"/>
  <c r="J679"/>
  <c r="BE679"/>
  <c r="BI675"/>
  <c r="BH675"/>
  <c r="BG675"/>
  <c r="BF675"/>
  <c r="T675"/>
  <c r="T674"/>
  <c r="T673"/>
  <c r="R675"/>
  <c r="R674"/>
  <c r="R673"/>
  <c r="P675"/>
  <c r="P674"/>
  <c r="P673"/>
  <c r="BK675"/>
  <c r="BK674"/>
  <c r="J674"/>
  <c r="BK673"/>
  <c r="J673"/>
  <c r="J675"/>
  <c r="BE675"/>
  <c r="J104"/>
  <c r="J103"/>
  <c r="BI666"/>
  <c r="BH666"/>
  <c r="BG666"/>
  <c r="BF666"/>
  <c r="T666"/>
  <c r="R666"/>
  <c r="P666"/>
  <c r="BK666"/>
  <c r="J666"/>
  <c r="BE666"/>
  <c r="BI662"/>
  <c r="BH662"/>
  <c r="BG662"/>
  <c r="BF662"/>
  <c r="T662"/>
  <c r="R662"/>
  <c r="P662"/>
  <c r="BK662"/>
  <c r="J662"/>
  <c r="BE662"/>
  <c r="BI656"/>
  <c r="BH656"/>
  <c r="BG656"/>
  <c r="BF656"/>
  <c r="T656"/>
  <c r="R656"/>
  <c r="P656"/>
  <c r="BK656"/>
  <c r="J656"/>
  <c r="BE656"/>
  <c r="BI651"/>
  <c r="BH651"/>
  <c r="BG651"/>
  <c r="BF651"/>
  <c r="T651"/>
  <c r="R651"/>
  <c r="P651"/>
  <c r="BK651"/>
  <c r="J651"/>
  <c r="BE651"/>
  <c r="BI647"/>
  <c r="BH647"/>
  <c r="BG647"/>
  <c r="BF647"/>
  <c r="T647"/>
  <c r="R647"/>
  <c r="P647"/>
  <c r="BK647"/>
  <c r="J647"/>
  <c r="BE647"/>
  <c r="BI643"/>
  <c r="BH643"/>
  <c r="BG643"/>
  <c r="BF643"/>
  <c r="T643"/>
  <c r="R643"/>
  <c r="P643"/>
  <c r="BK643"/>
  <c r="J643"/>
  <c r="BE643"/>
  <c r="BI637"/>
  <c r="BH637"/>
  <c r="BG637"/>
  <c r="BF637"/>
  <c r="T637"/>
  <c r="R637"/>
  <c r="P637"/>
  <c r="BK637"/>
  <c r="J637"/>
  <c r="BE637"/>
  <c r="BI630"/>
  <c r="BH630"/>
  <c r="BG630"/>
  <c r="BF630"/>
  <c r="T630"/>
  <c r="R630"/>
  <c r="P630"/>
  <c r="BK630"/>
  <c r="J630"/>
  <c r="BE630"/>
  <c r="BI626"/>
  <c r="BH626"/>
  <c r="BG626"/>
  <c r="BF626"/>
  <c r="T626"/>
  <c r="T625"/>
  <c r="R626"/>
  <c r="R625"/>
  <c r="P626"/>
  <c r="P625"/>
  <c r="BK626"/>
  <c r="BK625"/>
  <c r="J625"/>
  <c r="J626"/>
  <c r="BE626"/>
  <c r="J102"/>
  <c r="BI615"/>
  <c r="BH615"/>
  <c r="BG615"/>
  <c r="BF615"/>
  <c r="T615"/>
  <c r="R615"/>
  <c r="P615"/>
  <c r="BK615"/>
  <c r="J615"/>
  <c r="BE615"/>
  <c r="BI612"/>
  <c r="BH612"/>
  <c r="BG612"/>
  <c r="BF612"/>
  <c r="T612"/>
  <c r="R612"/>
  <c r="P612"/>
  <c r="BK612"/>
  <c r="J612"/>
  <c r="BE612"/>
  <c r="BI608"/>
  <c r="BH608"/>
  <c r="BG608"/>
  <c r="BF608"/>
  <c r="T608"/>
  <c r="R608"/>
  <c r="P608"/>
  <c r="BK608"/>
  <c r="J608"/>
  <c r="BE608"/>
  <c r="BI604"/>
  <c r="BH604"/>
  <c r="BG604"/>
  <c r="BF604"/>
  <c r="T604"/>
  <c r="R604"/>
  <c r="P604"/>
  <c r="BK604"/>
  <c r="J604"/>
  <c r="BE604"/>
  <c r="BI599"/>
  <c r="BH599"/>
  <c r="BG599"/>
  <c r="BF599"/>
  <c r="T599"/>
  <c r="R599"/>
  <c r="P599"/>
  <c r="BK599"/>
  <c r="J599"/>
  <c r="BE599"/>
  <c r="BI593"/>
  <c r="BH593"/>
  <c r="BG593"/>
  <c r="BF593"/>
  <c r="T593"/>
  <c r="R593"/>
  <c r="P593"/>
  <c r="BK593"/>
  <c r="J593"/>
  <c r="BE593"/>
  <c r="BI588"/>
  <c r="BH588"/>
  <c r="BG588"/>
  <c r="BF588"/>
  <c r="T588"/>
  <c r="R588"/>
  <c r="P588"/>
  <c r="BK588"/>
  <c r="J588"/>
  <c r="BE588"/>
  <c r="BI583"/>
  <c r="BH583"/>
  <c r="BG583"/>
  <c r="BF583"/>
  <c r="T583"/>
  <c r="R583"/>
  <c r="P583"/>
  <c r="BK583"/>
  <c r="J583"/>
  <c r="BE583"/>
  <c r="BI572"/>
  <c r="BH572"/>
  <c r="BG572"/>
  <c r="BF572"/>
  <c r="T572"/>
  <c r="R572"/>
  <c r="P572"/>
  <c r="BK572"/>
  <c r="J572"/>
  <c r="BE572"/>
  <c r="BI566"/>
  <c r="BH566"/>
  <c r="BG566"/>
  <c r="BF566"/>
  <c r="T566"/>
  <c r="R566"/>
  <c r="P566"/>
  <c r="BK566"/>
  <c r="J566"/>
  <c r="BE566"/>
  <c r="BI557"/>
  <c r="BH557"/>
  <c r="BG557"/>
  <c r="BF557"/>
  <c r="T557"/>
  <c r="R557"/>
  <c r="P557"/>
  <c r="BK557"/>
  <c r="J557"/>
  <c r="BE557"/>
  <c r="BI553"/>
  <c r="BH553"/>
  <c r="BG553"/>
  <c r="BF553"/>
  <c r="T553"/>
  <c r="R553"/>
  <c r="P553"/>
  <c r="BK553"/>
  <c r="J553"/>
  <c r="BE553"/>
  <c r="BI549"/>
  <c r="BH549"/>
  <c r="BG549"/>
  <c r="BF549"/>
  <c r="T549"/>
  <c r="R549"/>
  <c r="P549"/>
  <c r="BK549"/>
  <c r="J549"/>
  <c r="BE549"/>
  <c r="BI545"/>
  <c r="BH545"/>
  <c r="BG545"/>
  <c r="BF545"/>
  <c r="T545"/>
  <c r="R545"/>
  <c r="P545"/>
  <c r="BK545"/>
  <c r="J545"/>
  <c r="BE545"/>
  <c r="BI541"/>
  <c r="BH541"/>
  <c r="BG541"/>
  <c r="BF541"/>
  <c r="T541"/>
  <c r="R541"/>
  <c r="P541"/>
  <c r="BK541"/>
  <c r="J541"/>
  <c r="BE541"/>
  <c r="BI537"/>
  <c r="BH537"/>
  <c r="BG537"/>
  <c r="BF537"/>
  <c r="T537"/>
  <c r="R537"/>
  <c r="P537"/>
  <c r="BK537"/>
  <c r="J537"/>
  <c r="BE537"/>
  <c r="BI533"/>
  <c r="BH533"/>
  <c r="BG533"/>
  <c r="BF533"/>
  <c r="T533"/>
  <c r="R533"/>
  <c r="P533"/>
  <c r="BK533"/>
  <c r="J533"/>
  <c r="BE533"/>
  <c r="BI529"/>
  <c r="BH529"/>
  <c r="BG529"/>
  <c r="BF529"/>
  <c r="T529"/>
  <c r="T528"/>
  <c r="R529"/>
  <c r="R528"/>
  <c r="P529"/>
  <c r="P528"/>
  <c r="BK529"/>
  <c r="BK528"/>
  <c r="J528"/>
  <c r="J529"/>
  <c r="BE529"/>
  <c r="J101"/>
  <c r="BI522"/>
  <c r="BH522"/>
  <c r="BG522"/>
  <c r="BF522"/>
  <c r="T522"/>
  <c r="R522"/>
  <c r="P522"/>
  <c r="BK522"/>
  <c r="J522"/>
  <c r="BE522"/>
  <c r="BI518"/>
  <c r="BH518"/>
  <c r="BG518"/>
  <c r="BF518"/>
  <c r="T518"/>
  <c r="R518"/>
  <c r="P518"/>
  <c r="BK518"/>
  <c r="J518"/>
  <c r="BE518"/>
  <c r="BI514"/>
  <c r="BH514"/>
  <c r="BG514"/>
  <c r="BF514"/>
  <c r="T514"/>
  <c r="R514"/>
  <c r="P514"/>
  <c r="BK514"/>
  <c r="J514"/>
  <c r="BE514"/>
  <c r="BI508"/>
  <c r="BH508"/>
  <c r="BG508"/>
  <c r="BF508"/>
  <c r="T508"/>
  <c r="R508"/>
  <c r="P508"/>
  <c r="BK508"/>
  <c r="J508"/>
  <c r="BE508"/>
  <c r="BI502"/>
  <c r="BH502"/>
  <c r="BG502"/>
  <c r="BF502"/>
  <c r="T502"/>
  <c r="R502"/>
  <c r="P502"/>
  <c r="BK502"/>
  <c r="J502"/>
  <c r="BE502"/>
  <c r="BI498"/>
  <c r="BH498"/>
  <c r="BG498"/>
  <c r="BF498"/>
  <c r="T498"/>
  <c r="R498"/>
  <c r="P498"/>
  <c r="BK498"/>
  <c r="J498"/>
  <c r="BE498"/>
  <c r="BI493"/>
  <c r="BH493"/>
  <c r="BG493"/>
  <c r="BF493"/>
  <c r="T493"/>
  <c r="R493"/>
  <c r="P493"/>
  <c r="BK493"/>
  <c r="J493"/>
  <c r="BE493"/>
  <c r="BI487"/>
  <c r="BH487"/>
  <c r="BG487"/>
  <c r="BF487"/>
  <c r="T487"/>
  <c r="R487"/>
  <c r="P487"/>
  <c r="BK487"/>
  <c r="J487"/>
  <c r="BE487"/>
  <c r="BI482"/>
  <c r="BH482"/>
  <c r="BG482"/>
  <c r="BF482"/>
  <c r="T482"/>
  <c r="R482"/>
  <c r="P482"/>
  <c r="BK482"/>
  <c r="J482"/>
  <c r="BE482"/>
  <c r="BI477"/>
  <c r="BH477"/>
  <c r="BG477"/>
  <c r="BF477"/>
  <c r="T477"/>
  <c r="R477"/>
  <c r="P477"/>
  <c r="BK477"/>
  <c r="J477"/>
  <c r="BE477"/>
  <c r="BI470"/>
  <c r="BH470"/>
  <c r="BG470"/>
  <c r="BF470"/>
  <c r="T470"/>
  <c r="T469"/>
  <c r="T468"/>
  <c r="R470"/>
  <c r="R469"/>
  <c r="R468"/>
  <c r="P470"/>
  <c r="P469"/>
  <c r="P468"/>
  <c r="BK470"/>
  <c r="BK469"/>
  <c r="J469"/>
  <c r="BK468"/>
  <c r="J468"/>
  <c r="J470"/>
  <c r="BE470"/>
  <c r="J100"/>
  <c r="J99"/>
  <c r="BI458"/>
  <c r="BH458"/>
  <c r="BG458"/>
  <c r="BF458"/>
  <c r="T458"/>
  <c r="R458"/>
  <c r="P458"/>
  <c r="BK458"/>
  <c r="J458"/>
  <c r="BE458"/>
  <c r="BI454"/>
  <c r="BH454"/>
  <c r="BG454"/>
  <c r="BF454"/>
  <c r="T454"/>
  <c r="R454"/>
  <c r="P454"/>
  <c r="BK454"/>
  <c r="J454"/>
  <c r="BE454"/>
  <c r="BI442"/>
  <c r="BH442"/>
  <c r="BG442"/>
  <c r="BF442"/>
  <c r="T442"/>
  <c r="R442"/>
  <c r="P442"/>
  <c r="BK442"/>
  <c r="J442"/>
  <c r="BE442"/>
  <c r="BI436"/>
  <c r="BH436"/>
  <c r="BG436"/>
  <c r="BF436"/>
  <c r="T436"/>
  <c r="R436"/>
  <c r="P436"/>
  <c r="BK436"/>
  <c r="J436"/>
  <c r="BE436"/>
  <c r="BI412"/>
  <c r="BH412"/>
  <c r="BG412"/>
  <c r="BF412"/>
  <c r="T412"/>
  <c r="R412"/>
  <c r="P412"/>
  <c r="BK412"/>
  <c r="J412"/>
  <c r="BE412"/>
  <c r="BI407"/>
  <c r="BH407"/>
  <c r="BG407"/>
  <c r="BF407"/>
  <c r="T407"/>
  <c r="R407"/>
  <c r="P407"/>
  <c r="BK407"/>
  <c r="J407"/>
  <c r="BE407"/>
  <c r="BI402"/>
  <c r="BH402"/>
  <c r="BG402"/>
  <c r="BF402"/>
  <c r="T402"/>
  <c r="R402"/>
  <c r="P402"/>
  <c r="BK402"/>
  <c r="J402"/>
  <c r="BE402"/>
  <c r="BI398"/>
  <c r="BH398"/>
  <c r="BG398"/>
  <c r="BF398"/>
  <c r="T398"/>
  <c r="R398"/>
  <c r="P398"/>
  <c r="BK398"/>
  <c r="J398"/>
  <c r="BE398"/>
  <c r="BI393"/>
  <c r="BH393"/>
  <c r="BG393"/>
  <c r="BF393"/>
  <c r="T393"/>
  <c r="R393"/>
  <c r="P393"/>
  <c r="BK393"/>
  <c r="J393"/>
  <c r="BE393"/>
  <c r="BI389"/>
  <c r="BH389"/>
  <c r="BG389"/>
  <c r="BF389"/>
  <c r="T389"/>
  <c r="R389"/>
  <c r="P389"/>
  <c r="BK389"/>
  <c r="J389"/>
  <c r="BE389"/>
  <c r="BI385"/>
  <c r="BH385"/>
  <c r="BG385"/>
  <c r="BF385"/>
  <c r="T385"/>
  <c r="R385"/>
  <c r="P385"/>
  <c r="BK385"/>
  <c r="J385"/>
  <c r="BE385"/>
  <c r="BI381"/>
  <c r="BH381"/>
  <c r="BG381"/>
  <c r="BF381"/>
  <c r="T381"/>
  <c r="R381"/>
  <c r="P381"/>
  <c r="BK381"/>
  <c r="J381"/>
  <c r="BE381"/>
  <c r="BI370"/>
  <c r="BH370"/>
  <c r="BG370"/>
  <c r="BF370"/>
  <c r="T370"/>
  <c r="R370"/>
  <c r="P370"/>
  <c r="BK370"/>
  <c r="J370"/>
  <c r="BE370"/>
  <c r="BI359"/>
  <c r="BH359"/>
  <c r="BG359"/>
  <c r="BF359"/>
  <c r="T359"/>
  <c r="R359"/>
  <c r="P359"/>
  <c r="BK359"/>
  <c r="J359"/>
  <c r="BE359"/>
  <c r="BI355"/>
  <c r="BH355"/>
  <c r="BG355"/>
  <c r="BF355"/>
  <c r="T355"/>
  <c r="R355"/>
  <c r="P355"/>
  <c r="BK355"/>
  <c r="J355"/>
  <c r="BE355"/>
  <c r="BI351"/>
  <c r="BH351"/>
  <c r="BG351"/>
  <c r="BF351"/>
  <c r="T351"/>
  <c r="R351"/>
  <c r="P351"/>
  <c r="BK351"/>
  <c r="J351"/>
  <c r="BE351"/>
  <c r="BI347"/>
  <c r="BH347"/>
  <c r="BG347"/>
  <c r="BF347"/>
  <c r="T347"/>
  <c r="R347"/>
  <c r="P347"/>
  <c r="BK347"/>
  <c r="J347"/>
  <c r="BE347"/>
  <c r="BI343"/>
  <c r="BH343"/>
  <c r="BG343"/>
  <c r="BF343"/>
  <c r="T343"/>
  <c r="R343"/>
  <c r="P343"/>
  <c r="BK343"/>
  <c r="J343"/>
  <c r="BE343"/>
  <c r="BI339"/>
  <c r="BH339"/>
  <c r="BG339"/>
  <c r="BF339"/>
  <c r="T339"/>
  <c r="R339"/>
  <c r="P339"/>
  <c r="BK339"/>
  <c r="J339"/>
  <c r="BE339"/>
  <c r="BI335"/>
  <c r="BH335"/>
  <c r="BG335"/>
  <c r="BF335"/>
  <c r="T335"/>
  <c r="R335"/>
  <c r="P335"/>
  <c r="BK335"/>
  <c r="J335"/>
  <c r="BE335"/>
  <c r="BI331"/>
  <c r="BH331"/>
  <c r="BG331"/>
  <c r="BF331"/>
  <c r="T331"/>
  <c r="R331"/>
  <c r="P331"/>
  <c r="BK331"/>
  <c r="J331"/>
  <c r="BE331"/>
  <c r="BI326"/>
  <c r="BH326"/>
  <c r="BG326"/>
  <c r="BF326"/>
  <c r="T326"/>
  <c r="R326"/>
  <c r="P326"/>
  <c r="BK326"/>
  <c r="J326"/>
  <c r="BE326"/>
  <c r="BI321"/>
  <c r="BH321"/>
  <c r="BG321"/>
  <c r="BF321"/>
  <c r="T321"/>
  <c r="R321"/>
  <c r="P321"/>
  <c r="BK321"/>
  <c r="J321"/>
  <c r="BE321"/>
  <c r="BI316"/>
  <c r="BH316"/>
  <c r="BG316"/>
  <c r="BF316"/>
  <c r="T316"/>
  <c r="R316"/>
  <c r="P316"/>
  <c r="BK316"/>
  <c r="J316"/>
  <c r="BE316"/>
  <c r="BI312"/>
  <c r="BH312"/>
  <c r="BG312"/>
  <c r="BF312"/>
  <c r="T312"/>
  <c r="R312"/>
  <c r="P312"/>
  <c r="BK312"/>
  <c r="J312"/>
  <c r="BE312"/>
  <c r="BI308"/>
  <c r="BH308"/>
  <c r="BG308"/>
  <c r="BF308"/>
  <c r="T308"/>
  <c r="R308"/>
  <c r="P308"/>
  <c r="BK308"/>
  <c r="J308"/>
  <c r="BE308"/>
  <c r="BI304"/>
  <c r="BH304"/>
  <c r="BG304"/>
  <c r="BF304"/>
  <c r="T304"/>
  <c r="R304"/>
  <c r="P304"/>
  <c r="BK304"/>
  <c r="J304"/>
  <c r="BE304"/>
  <c r="BI300"/>
  <c r="BH300"/>
  <c r="BG300"/>
  <c r="BF300"/>
  <c r="T300"/>
  <c r="R300"/>
  <c r="P300"/>
  <c r="BK300"/>
  <c r="J300"/>
  <c r="BE300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73"/>
  <c r="BH273"/>
  <c r="BG273"/>
  <c r="BF273"/>
  <c r="T273"/>
  <c r="R273"/>
  <c r="P273"/>
  <c r="BK273"/>
  <c r="J273"/>
  <c r="BE273"/>
  <c r="BI269"/>
  <c r="BH269"/>
  <c r="BG269"/>
  <c r="BF269"/>
  <c r="T269"/>
  <c r="R269"/>
  <c r="P269"/>
  <c r="BK269"/>
  <c r="J269"/>
  <c r="BE269"/>
  <c r="BI259"/>
  <c r="BH259"/>
  <c r="BG259"/>
  <c r="BF259"/>
  <c r="T259"/>
  <c r="R259"/>
  <c r="P259"/>
  <c r="BK259"/>
  <c r="J259"/>
  <c r="BE259"/>
  <c r="BI249"/>
  <c r="BH249"/>
  <c r="BG249"/>
  <c r="BF249"/>
  <c r="T249"/>
  <c r="R249"/>
  <c r="P249"/>
  <c r="BK249"/>
  <c r="J249"/>
  <c r="BE249"/>
  <c r="BI244"/>
  <c r="BH244"/>
  <c r="BG244"/>
  <c r="BF244"/>
  <c r="T244"/>
  <c r="R244"/>
  <c r="P244"/>
  <c r="BK244"/>
  <c r="J244"/>
  <c r="BE244"/>
  <c r="BI239"/>
  <c r="BH239"/>
  <c r="BG239"/>
  <c r="BF239"/>
  <c r="T239"/>
  <c r="R239"/>
  <c r="P239"/>
  <c r="BK239"/>
  <c r="J239"/>
  <c r="BE239"/>
  <c r="BI234"/>
  <c r="BH234"/>
  <c r="BG234"/>
  <c r="BF234"/>
  <c r="T234"/>
  <c r="R234"/>
  <c r="P234"/>
  <c r="BK234"/>
  <c r="J234"/>
  <c r="BE234"/>
  <c r="BI228"/>
  <c r="BH228"/>
  <c r="BG228"/>
  <c r="BF228"/>
  <c r="T228"/>
  <c r="R228"/>
  <c r="P228"/>
  <c r="BK228"/>
  <c r="J228"/>
  <c r="BE228"/>
  <c r="BI222"/>
  <c r="BH222"/>
  <c r="BG222"/>
  <c r="BF222"/>
  <c r="T222"/>
  <c r="R222"/>
  <c r="P222"/>
  <c r="BK222"/>
  <c r="J222"/>
  <c r="BE222"/>
  <c r="BI207"/>
  <c r="BH207"/>
  <c r="BG207"/>
  <c r="BF207"/>
  <c r="T207"/>
  <c r="R207"/>
  <c r="P207"/>
  <c r="BK207"/>
  <c r="J207"/>
  <c r="BE207"/>
  <c r="BI202"/>
  <c r="BH202"/>
  <c r="BG202"/>
  <c r="BF202"/>
  <c r="T202"/>
  <c r="R202"/>
  <c r="P202"/>
  <c r="BK202"/>
  <c r="J202"/>
  <c r="BE202"/>
  <c r="BI197"/>
  <c r="BH197"/>
  <c r="BG197"/>
  <c r="BF197"/>
  <c r="T197"/>
  <c r="R197"/>
  <c r="P197"/>
  <c r="BK197"/>
  <c r="J197"/>
  <c r="BE197"/>
  <c r="BI192"/>
  <c r="BH192"/>
  <c r="BG192"/>
  <c r="BF192"/>
  <c r="T192"/>
  <c r="R192"/>
  <c r="P192"/>
  <c r="BK192"/>
  <c r="J192"/>
  <c r="BE192"/>
  <c r="BI187"/>
  <c r="BH187"/>
  <c r="BG187"/>
  <c r="BF187"/>
  <c r="T187"/>
  <c r="R187"/>
  <c r="P187"/>
  <c r="BK187"/>
  <c r="J187"/>
  <c r="BE187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69"/>
  <c r="BH169"/>
  <c r="BG169"/>
  <c r="BF169"/>
  <c r="T169"/>
  <c r="R169"/>
  <c r="P169"/>
  <c r="BK169"/>
  <c r="J169"/>
  <c r="BE169"/>
  <c r="BI162"/>
  <c r="BH162"/>
  <c r="BG162"/>
  <c r="BF162"/>
  <c r="T162"/>
  <c r="R162"/>
  <c r="P162"/>
  <c r="BK162"/>
  <c r="J162"/>
  <c r="BE162"/>
  <c r="BI157"/>
  <c r="BH157"/>
  <c r="BG157"/>
  <c r="BF157"/>
  <c r="T157"/>
  <c r="R157"/>
  <c r="P157"/>
  <c r="BK157"/>
  <c r="J157"/>
  <c r="BE157"/>
  <c r="BI151"/>
  <c r="BH151"/>
  <c r="BG151"/>
  <c r="BF151"/>
  <c r="T151"/>
  <c r="R151"/>
  <c r="P151"/>
  <c r="BK151"/>
  <c r="J151"/>
  <c r="BE151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6"/>
  <c r="BH136"/>
  <c r="BG136"/>
  <c r="BF136"/>
  <c r="T136"/>
  <c r="R136"/>
  <c r="P136"/>
  <c r="BK136"/>
  <c r="J136"/>
  <c r="BE136"/>
  <c r="BI131"/>
  <c r="BH131"/>
  <c r="BG131"/>
  <c r="BF131"/>
  <c r="T131"/>
  <c r="R131"/>
  <c r="P131"/>
  <c r="BK131"/>
  <c r="J131"/>
  <c r="BE131"/>
  <c r="BI127"/>
  <c r="F37"/>
  <c i="1" r="BD111"/>
  <c i="18" r="BH127"/>
  <c r="F36"/>
  <c i="1" r="BC111"/>
  <c i="18" r="BG127"/>
  <c r="F35"/>
  <c i="1" r="BB111"/>
  <c i="18" r="BF127"/>
  <c r="J34"/>
  <c i="1" r="AW111"/>
  <c i="18" r="F34"/>
  <c i="1" r="BA111"/>
  <c i="18" r="T127"/>
  <c r="T126"/>
  <c r="T125"/>
  <c r="T124"/>
  <c r="R127"/>
  <c r="R126"/>
  <c r="R125"/>
  <c r="R124"/>
  <c r="P127"/>
  <c r="P126"/>
  <c r="P125"/>
  <c r="P124"/>
  <c i="1" r="AU111"/>
  <c i="18" r="BK127"/>
  <c r="BK126"/>
  <c r="J126"/>
  <c r="BK125"/>
  <c r="J125"/>
  <c r="BK124"/>
  <c r="J124"/>
  <c r="J96"/>
  <c r="J30"/>
  <c i="1" r="AG111"/>
  <c i="18" r="J127"/>
  <c r="BE127"/>
  <c r="J33"/>
  <c i="1" r="AV111"/>
  <c i="18" r="F33"/>
  <c i="1" r="AZ111"/>
  <c i="18" r="J98"/>
  <c r="J97"/>
  <c r="J121"/>
  <c r="J120"/>
  <c r="F120"/>
  <c r="F118"/>
  <c r="E116"/>
  <c r="J92"/>
  <c r="J91"/>
  <c r="F91"/>
  <c r="F89"/>
  <c r="E87"/>
  <c r="J39"/>
  <c r="J18"/>
  <c r="E18"/>
  <c r="F121"/>
  <c r="F92"/>
  <c r="J17"/>
  <c r="J12"/>
  <c r="J118"/>
  <c r="J89"/>
  <c r="E7"/>
  <c r="E114"/>
  <c r="E85"/>
  <c i="17" r="J37"/>
  <c r="J36"/>
  <c i="1" r="AY110"/>
  <c i="17" r="J35"/>
  <c i="1" r="AX110"/>
  <c i="17" r="BI620"/>
  <c r="BH620"/>
  <c r="BG620"/>
  <c r="BF620"/>
  <c r="T620"/>
  <c r="R620"/>
  <c r="P620"/>
  <c r="BK620"/>
  <c r="J620"/>
  <c r="BE620"/>
  <c r="BI615"/>
  <c r="BH615"/>
  <c r="BG615"/>
  <c r="BF615"/>
  <c r="T615"/>
  <c r="R615"/>
  <c r="P615"/>
  <c r="BK615"/>
  <c r="J615"/>
  <c r="BE615"/>
  <c r="BI607"/>
  <c r="BH607"/>
  <c r="BG607"/>
  <c r="BF607"/>
  <c r="T607"/>
  <c r="R607"/>
  <c r="P607"/>
  <c r="BK607"/>
  <c r="J607"/>
  <c r="BE607"/>
  <c r="BI601"/>
  <c r="BH601"/>
  <c r="BG601"/>
  <c r="BF601"/>
  <c r="T601"/>
  <c r="R601"/>
  <c r="P601"/>
  <c r="BK601"/>
  <c r="J601"/>
  <c r="BE601"/>
  <c r="BI595"/>
  <c r="BH595"/>
  <c r="BG595"/>
  <c r="BF595"/>
  <c r="T595"/>
  <c r="R595"/>
  <c r="P595"/>
  <c r="BK595"/>
  <c r="J595"/>
  <c r="BE595"/>
  <c r="BI590"/>
  <c r="BH590"/>
  <c r="BG590"/>
  <c r="BF590"/>
  <c r="T590"/>
  <c r="R590"/>
  <c r="P590"/>
  <c r="BK590"/>
  <c r="J590"/>
  <c r="BE590"/>
  <c r="BI585"/>
  <c r="BH585"/>
  <c r="BG585"/>
  <c r="BF585"/>
  <c r="T585"/>
  <c r="R585"/>
  <c r="P585"/>
  <c r="BK585"/>
  <c r="J585"/>
  <c r="BE585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6"/>
  <c r="BH566"/>
  <c r="BG566"/>
  <c r="BF566"/>
  <c r="T566"/>
  <c r="R566"/>
  <c r="P566"/>
  <c r="BK566"/>
  <c r="J566"/>
  <c r="BE566"/>
  <c r="BI560"/>
  <c r="BH560"/>
  <c r="BG560"/>
  <c r="BF560"/>
  <c r="T560"/>
  <c r="R560"/>
  <c r="P560"/>
  <c r="BK560"/>
  <c r="J560"/>
  <c r="BE560"/>
  <c r="BI555"/>
  <c r="BH555"/>
  <c r="BG555"/>
  <c r="BF555"/>
  <c r="T555"/>
  <c r="R555"/>
  <c r="P555"/>
  <c r="BK555"/>
  <c r="J555"/>
  <c r="BE555"/>
  <c r="BI550"/>
  <c r="BH550"/>
  <c r="BG550"/>
  <c r="BF550"/>
  <c r="T550"/>
  <c r="R550"/>
  <c r="P550"/>
  <c r="BK550"/>
  <c r="J550"/>
  <c r="BE550"/>
  <c r="BI544"/>
  <c r="BH544"/>
  <c r="BG544"/>
  <c r="BF544"/>
  <c r="T544"/>
  <c r="R544"/>
  <c r="P544"/>
  <c r="BK544"/>
  <c r="J544"/>
  <c r="BE544"/>
  <c r="BI540"/>
  <c r="BH540"/>
  <c r="BG540"/>
  <c r="BF540"/>
  <c r="T540"/>
  <c r="R540"/>
  <c r="P540"/>
  <c r="BK540"/>
  <c r="J540"/>
  <c r="BE540"/>
  <c r="BI536"/>
  <c r="BH536"/>
  <c r="BG536"/>
  <c r="BF536"/>
  <c r="T536"/>
  <c r="R536"/>
  <c r="P536"/>
  <c r="BK536"/>
  <c r="J536"/>
  <c r="BE536"/>
  <c r="BI532"/>
  <c r="BH532"/>
  <c r="BG532"/>
  <c r="BF532"/>
  <c r="T532"/>
  <c r="R532"/>
  <c r="P532"/>
  <c r="BK532"/>
  <c r="J532"/>
  <c r="BE532"/>
  <c r="BI528"/>
  <c r="BH528"/>
  <c r="BG528"/>
  <c r="BF528"/>
  <c r="T528"/>
  <c r="R528"/>
  <c r="P528"/>
  <c r="BK528"/>
  <c r="J528"/>
  <c r="BE528"/>
  <c r="BI524"/>
  <c r="BH524"/>
  <c r="BG524"/>
  <c r="BF524"/>
  <c r="T524"/>
  <c r="R524"/>
  <c r="P524"/>
  <c r="BK524"/>
  <c r="J524"/>
  <c r="BE524"/>
  <c r="BI520"/>
  <c r="BH520"/>
  <c r="BG520"/>
  <c r="BF520"/>
  <c r="T520"/>
  <c r="R520"/>
  <c r="P520"/>
  <c r="BK520"/>
  <c r="J520"/>
  <c r="BE520"/>
  <c r="BI516"/>
  <c r="BH516"/>
  <c r="BG516"/>
  <c r="BF516"/>
  <c r="T516"/>
  <c r="R516"/>
  <c r="P516"/>
  <c r="BK516"/>
  <c r="J516"/>
  <c r="BE516"/>
  <c r="BI511"/>
  <c r="BH511"/>
  <c r="BG511"/>
  <c r="BF511"/>
  <c r="T511"/>
  <c r="R511"/>
  <c r="P511"/>
  <c r="BK511"/>
  <c r="J511"/>
  <c r="BE511"/>
  <c r="BI494"/>
  <c r="BH494"/>
  <c r="BG494"/>
  <c r="BF494"/>
  <c r="T494"/>
  <c r="R494"/>
  <c r="P494"/>
  <c r="BK494"/>
  <c r="J494"/>
  <c r="BE494"/>
  <c r="BI490"/>
  <c r="BH490"/>
  <c r="BG490"/>
  <c r="BF490"/>
  <c r="T490"/>
  <c r="R490"/>
  <c r="P490"/>
  <c r="BK490"/>
  <c r="J490"/>
  <c r="BE490"/>
  <c r="BI484"/>
  <c r="BH484"/>
  <c r="BG484"/>
  <c r="BF484"/>
  <c r="T484"/>
  <c r="R484"/>
  <c r="P484"/>
  <c r="BK484"/>
  <c r="J484"/>
  <c r="BE484"/>
  <c r="BI476"/>
  <c r="BH476"/>
  <c r="BG476"/>
  <c r="BF476"/>
  <c r="T476"/>
  <c r="R476"/>
  <c r="P476"/>
  <c r="BK476"/>
  <c r="J476"/>
  <c r="BE476"/>
  <c r="BI464"/>
  <c r="BH464"/>
  <c r="BG464"/>
  <c r="BF464"/>
  <c r="T464"/>
  <c r="T463"/>
  <c r="T462"/>
  <c r="R464"/>
  <c r="R463"/>
  <c r="R462"/>
  <c r="P464"/>
  <c r="P463"/>
  <c r="P462"/>
  <c r="BK464"/>
  <c r="BK463"/>
  <c r="J463"/>
  <c r="BK462"/>
  <c r="J462"/>
  <c r="J464"/>
  <c r="BE464"/>
  <c r="J104"/>
  <c r="J103"/>
  <c r="BI458"/>
  <c r="BH458"/>
  <c r="BG458"/>
  <c r="BF458"/>
  <c r="T458"/>
  <c r="R458"/>
  <c r="P458"/>
  <c r="BK458"/>
  <c r="J458"/>
  <c r="BE458"/>
  <c r="BI452"/>
  <c r="BH452"/>
  <c r="BG452"/>
  <c r="BF452"/>
  <c r="T452"/>
  <c r="R452"/>
  <c r="P452"/>
  <c r="BK452"/>
  <c r="J452"/>
  <c r="BE452"/>
  <c r="BI448"/>
  <c r="BH448"/>
  <c r="BG448"/>
  <c r="BF448"/>
  <c r="T448"/>
  <c r="R448"/>
  <c r="P448"/>
  <c r="BK448"/>
  <c r="J448"/>
  <c r="BE448"/>
  <c r="BI444"/>
  <c r="BH444"/>
  <c r="BG444"/>
  <c r="BF444"/>
  <c r="T444"/>
  <c r="R444"/>
  <c r="P444"/>
  <c r="BK444"/>
  <c r="J444"/>
  <c r="BE444"/>
  <c r="BI439"/>
  <c r="BH439"/>
  <c r="BG439"/>
  <c r="BF439"/>
  <c r="T439"/>
  <c r="R439"/>
  <c r="P439"/>
  <c r="BK439"/>
  <c r="J439"/>
  <c r="BE439"/>
  <c r="BI435"/>
  <c r="BH435"/>
  <c r="BG435"/>
  <c r="BF435"/>
  <c r="T435"/>
  <c r="R435"/>
  <c r="P435"/>
  <c r="BK435"/>
  <c r="J435"/>
  <c r="BE435"/>
  <c r="BI431"/>
  <c r="BH431"/>
  <c r="BG431"/>
  <c r="BF431"/>
  <c r="T431"/>
  <c r="R431"/>
  <c r="P431"/>
  <c r="BK431"/>
  <c r="J431"/>
  <c r="BE431"/>
  <c r="BI427"/>
  <c r="BH427"/>
  <c r="BG427"/>
  <c r="BF427"/>
  <c r="T427"/>
  <c r="R427"/>
  <c r="P427"/>
  <c r="BK427"/>
  <c r="J427"/>
  <c r="BE427"/>
  <c r="BI422"/>
  <c r="BH422"/>
  <c r="BG422"/>
  <c r="BF422"/>
  <c r="T422"/>
  <c r="R422"/>
  <c r="P422"/>
  <c r="BK422"/>
  <c r="J422"/>
  <c r="BE422"/>
  <c r="BI418"/>
  <c r="BH418"/>
  <c r="BG418"/>
  <c r="BF418"/>
  <c r="T418"/>
  <c r="R418"/>
  <c r="P418"/>
  <c r="BK418"/>
  <c r="J418"/>
  <c r="BE418"/>
  <c r="BI414"/>
  <c r="BH414"/>
  <c r="BG414"/>
  <c r="BF414"/>
  <c r="T414"/>
  <c r="R414"/>
  <c r="P414"/>
  <c r="BK414"/>
  <c r="J414"/>
  <c r="BE414"/>
  <c r="BI410"/>
  <c r="BH410"/>
  <c r="BG410"/>
  <c r="BF410"/>
  <c r="T410"/>
  <c r="R410"/>
  <c r="P410"/>
  <c r="BK410"/>
  <c r="J410"/>
  <c r="BE410"/>
  <c r="BI406"/>
  <c r="BH406"/>
  <c r="BG406"/>
  <c r="BF406"/>
  <c r="T406"/>
  <c r="R406"/>
  <c r="P406"/>
  <c r="BK406"/>
  <c r="J406"/>
  <c r="BE406"/>
  <c r="BI399"/>
  <c r="BH399"/>
  <c r="BG399"/>
  <c r="BF399"/>
  <c r="T399"/>
  <c r="R399"/>
  <c r="P399"/>
  <c r="BK399"/>
  <c r="J399"/>
  <c r="BE399"/>
  <c r="BI395"/>
  <c r="BH395"/>
  <c r="BG395"/>
  <c r="BF395"/>
  <c r="T395"/>
  <c r="T394"/>
  <c r="R395"/>
  <c r="R394"/>
  <c r="P395"/>
  <c r="P394"/>
  <c r="BK395"/>
  <c r="BK394"/>
  <c r="J394"/>
  <c r="J395"/>
  <c r="BE395"/>
  <c r="J102"/>
  <c r="BI389"/>
  <c r="BH389"/>
  <c r="BG389"/>
  <c r="BF389"/>
  <c r="T389"/>
  <c r="R389"/>
  <c r="P389"/>
  <c r="BK389"/>
  <c r="J389"/>
  <c r="BE389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53"/>
  <c r="BH353"/>
  <c r="BG353"/>
  <c r="BF353"/>
  <c r="T353"/>
  <c r="R353"/>
  <c r="P353"/>
  <c r="BK353"/>
  <c r="J353"/>
  <c r="BE353"/>
  <c r="BI347"/>
  <c r="BH347"/>
  <c r="BG347"/>
  <c r="BF347"/>
  <c r="T347"/>
  <c r="R347"/>
  <c r="P347"/>
  <c r="BK347"/>
  <c r="J347"/>
  <c r="BE347"/>
  <c r="BI340"/>
  <c r="BH340"/>
  <c r="BG340"/>
  <c r="BF340"/>
  <c r="T340"/>
  <c r="R340"/>
  <c r="P340"/>
  <c r="BK340"/>
  <c r="J340"/>
  <c r="BE340"/>
  <c r="BI339"/>
  <c r="BH339"/>
  <c r="BG339"/>
  <c r="BF339"/>
  <c r="T339"/>
  <c r="R339"/>
  <c r="P339"/>
  <c r="BK339"/>
  <c r="J339"/>
  <c r="BE339"/>
  <c r="BI331"/>
  <c r="BH331"/>
  <c r="BG331"/>
  <c r="BF331"/>
  <c r="T331"/>
  <c r="T330"/>
  <c r="R331"/>
  <c r="R330"/>
  <c r="P331"/>
  <c r="P330"/>
  <c r="BK331"/>
  <c r="BK330"/>
  <c r="J330"/>
  <c r="J331"/>
  <c r="BE331"/>
  <c r="J101"/>
  <c r="BI326"/>
  <c r="BH326"/>
  <c r="BG326"/>
  <c r="BF326"/>
  <c r="T326"/>
  <c r="R326"/>
  <c r="P326"/>
  <c r="BK326"/>
  <c r="J326"/>
  <c r="BE326"/>
  <c r="BI322"/>
  <c r="BH322"/>
  <c r="BG322"/>
  <c r="BF322"/>
  <c r="T322"/>
  <c r="R322"/>
  <c r="P322"/>
  <c r="BK322"/>
  <c r="J322"/>
  <c r="BE322"/>
  <c r="BI318"/>
  <c r="BH318"/>
  <c r="BG318"/>
  <c r="BF318"/>
  <c r="T318"/>
  <c r="R318"/>
  <c r="P318"/>
  <c r="BK318"/>
  <c r="J318"/>
  <c r="BE318"/>
  <c r="BI314"/>
  <c r="BH314"/>
  <c r="BG314"/>
  <c r="BF314"/>
  <c r="T314"/>
  <c r="R314"/>
  <c r="P314"/>
  <c r="BK314"/>
  <c r="J314"/>
  <c r="BE314"/>
  <c r="BI310"/>
  <c r="BH310"/>
  <c r="BG310"/>
  <c r="BF310"/>
  <c r="T310"/>
  <c r="R310"/>
  <c r="P310"/>
  <c r="BK310"/>
  <c r="J310"/>
  <c r="BE310"/>
  <c r="BI306"/>
  <c r="BH306"/>
  <c r="BG306"/>
  <c r="BF306"/>
  <c r="T306"/>
  <c r="R306"/>
  <c r="P306"/>
  <c r="BK306"/>
  <c r="J306"/>
  <c r="BE306"/>
  <c r="BI300"/>
  <c r="BH300"/>
  <c r="BG300"/>
  <c r="BF300"/>
  <c r="T300"/>
  <c r="R300"/>
  <c r="P300"/>
  <c r="BK300"/>
  <c r="J300"/>
  <c r="BE300"/>
  <c r="BI295"/>
  <c r="BH295"/>
  <c r="BG295"/>
  <c r="BF295"/>
  <c r="T295"/>
  <c r="R295"/>
  <c r="P295"/>
  <c r="BK295"/>
  <c r="J295"/>
  <c r="BE295"/>
  <c r="BI290"/>
  <c r="BH290"/>
  <c r="BG290"/>
  <c r="BF290"/>
  <c r="T290"/>
  <c r="R290"/>
  <c r="P290"/>
  <c r="BK290"/>
  <c r="J290"/>
  <c r="BE290"/>
  <c r="BI286"/>
  <c r="BH286"/>
  <c r="BG286"/>
  <c r="BF286"/>
  <c r="T286"/>
  <c r="R286"/>
  <c r="P286"/>
  <c r="BK286"/>
  <c r="J286"/>
  <c r="BE286"/>
  <c r="BI278"/>
  <c r="BH278"/>
  <c r="BG278"/>
  <c r="BF278"/>
  <c r="T278"/>
  <c r="R278"/>
  <c r="P278"/>
  <c r="BK278"/>
  <c r="J278"/>
  <c r="BE278"/>
  <c r="BI274"/>
  <c r="BH274"/>
  <c r="BG274"/>
  <c r="BF274"/>
  <c r="T274"/>
  <c r="R274"/>
  <c r="P274"/>
  <c r="BK274"/>
  <c r="J274"/>
  <c r="BE274"/>
  <c r="BI270"/>
  <c r="BH270"/>
  <c r="BG270"/>
  <c r="BF270"/>
  <c r="T270"/>
  <c r="T269"/>
  <c r="T268"/>
  <c r="R270"/>
  <c r="R269"/>
  <c r="R268"/>
  <c r="P270"/>
  <c r="P269"/>
  <c r="P268"/>
  <c r="BK270"/>
  <c r="BK269"/>
  <c r="J269"/>
  <c r="BK268"/>
  <c r="J268"/>
  <c r="J270"/>
  <c r="BE270"/>
  <c r="J100"/>
  <c r="J99"/>
  <c r="BI258"/>
  <c r="BH258"/>
  <c r="BG258"/>
  <c r="BF258"/>
  <c r="T258"/>
  <c r="R258"/>
  <c r="P258"/>
  <c r="BK258"/>
  <c r="J258"/>
  <c r="BE258"/>
  <c r="BI254"/>
  <c r="BH254"/>
  <c r="BG254"/>
  <c r="BF254"/>
  <c r="T254"/>
  <c r="R254"/>
  <c r="P254"/>
  <c r="BK254"/>
  <c r="J254"/>
  <c r="BE254"/>
  <c r="BI241"/>
  <c r="BH241"/>
  <c r="BG241"/>
  <c r="BF241"/>
  <c r="T241"/>
  <c r="R241"/>
  <c r="P241"/>
  <c r="BK241"/>
  <c r="J241"/>
  <c r="BE241"/>
  <c r="BI236"/>
  <c r="BH236"/>
  <c r="BG236"/>
  <c r="BF236"/>
  <c r="T236"/>
  <c r="R236"/>
  <c r="P236"/>
  <c r="BK236"/>
  <c r="J236"/>
  <c r="BE236"/>
  <c r="BI230"/>
  <c r="BH230"/>
  <c r="BG230"/>
  <c r="BF230"/>
  <c r="T230"/>
  <c r="R230"/>
  <c r="P230"/>
  <c r="BK230"/>
  <c r="J230"/>
  <c r="BE230"/>
  <c r="BI226"/>
  <c r="BH226"/>
  <c r="BG226"/>
  <c r="BF226"/>
  <c r="T226"/>
  <c r="R226"/>
  <c r="P226"/>
  <c r="BK226"/>
  <c r="J226"/>
  <c r="BE226"/>
  <c r="BI221"/>
  <c r="BH221"/>
  <c r="BG221"/>
  <c r="BF221"/>
  <c r="T221"/>
  <c r="R221"/>
  <c r="P221"/>
  <c r="BK221"/>
  <c r="J221"/>
  <c r="BE221"/>
  <c r="BI211"/>
  <c r="BH211"/>
  <c r="BG211"/>
  <c r="BF211"/>
  <c r="T211"/>
  <c r="R211"/>
  <c r="P211"/>
  <c r="BK211"/>
  <c r="J211"/>
  <c r="BE211"/>
  <c r="BI204"/>
  <c r="BH204"/>
  <c r="BG204"/>
  <c r="BF204"/>
  <c r="T204"/>
  <c r="R204"/>
  <c r="P204"/>
  <c r="BK204"/>
  <c r="J204"/>
  <c r="BE204"/>
  <c r="BI198"/>
  <c r="BH198"/>
  <c r="BG198"/>
  <c r="BF198"/>
  <c r="T198"/>
  <c r="R198"/>
  <c r="P198"/>
  <c r="BK198"/>
  <c r="J198"/>
  <c r="BE198"/>
  <c r="BI192"/>
  <c r="BH192"/>
  <c r="BG192"/>
  <c r="BF192"/>
  <c r="T192"/>
  <c r="R192"/>
  <c r="P192"/>
  <c r="BK192"/>
  <c r="J192"/>
  <c r="BE192"/>
  <c r="BI184"/>
  <c r="BH184"/>
  <c r="BG184"/>
  <c r="BF184"/>
  <c r="T184"/>
  <c r="R184"/>
  <c r="P184"/>
  <c r="BK184"/>
  <c r="J184"/>
  <c r="BE184"/>
  <c r="BI180"/>
  <c r="BH180"/>
  <c r="BG180"/>
  <c r="BF180"/>
  <c r="T180"/>
  <c r="R180"/>
  <c r="P180"/>
  <c r="BK180"/>
  <c r="J180"/>
  <c r="BE180"/>
  <c r="BI175"/>
  <c r="BH175"/>
  <c r="BG175"/>
  <c r="BF175"/>
  <c r="T175"/>
  <c r="R175"/>
  <c r="P175"/>
  <c r="BK175"/>
  <c r="J175"/>
  <c r="BE175"/>
  <c r="BI165"/>
  <c r="BH165"/>
  <c r="BG165"/>
  <c r="BF165"/>
  <c r="T165"/>
  <c r="R165"/>
  <c r="P165"/>
  <c r="BK165"/>
  <c r="J165"/>
  <c r="BE165"/>
  <c r="BI161"/>
  <c r="BH161"/>
  <c r="BG161"/>
  <c r="BF161"/>
  <c r="T161"/>
  <c r="R161"/>
  <c r="P161"/>
  <c r="BK161"/>
  <c r="J161"/>
  <c r="BE161"/>
  <c r="BI153"/>
  <c r="BH153"/>
  <c r="BG153"/>
  <c r="BF153"/>
  <c r="T153"/>
  <c r="R153"/>
  <c r="P153"/>
  <c r="BK153"/>
  <c r="J153"/>
  <c r="BE153"/>
  <c r="BI147"/>
  <c r="BH147"/>
  <c r="BG147"/>
  <c r="BF147"/>
  <c r="T147"/>
  <c r="R147"/>
  <c r="P147"/>
  <c r="BK147"/>
  <c r="J147"/>
  <c r="BE147"/>
  <c r="BI139"/>
  <c r="BH139"/>
  <c r="BG139"/>
  <c r="BF139"/>
  <c r="T139"/>
  <c r="R139"/>
  <c r="P139"/>
  <c r="BK139"/>
  <c r="J139"/>
  <c r="BE139"/>
  <c r="BI131"/>
  <c r="BH131"/>
  <c r="BG131"/>
  <c r="BF131"/>
  <c r="T131"/>
  <c r="R131"/>
  <c r="P131"/>
  <c r="BK131"/>
  <c r="J131"/>
  <c r="BE131"/>
  <c r="BI127"/>
  <c r="F37"/>
  <c i="1" r="BD110"/>
  <c i="17" r="BH127"/>
  <c r="F36"/>
  <c i="1" r="BC110"/>
  <c i="17" r="BG127"/>
  <c r="F35"/>
  <c i="1" r="BB110"/>
  <c i="17" r="BF127"/>
  <c r="J34"/>
  <c i="1" r="AW110"/>
  <c i="17" r="F34"/>
  <c i="1" r="BA110"/>
  <c i="17" r="T127"/>
  <c r="T126"/>
  <c r="T125"/>
  <c r="T124"/>
  <c r="R127"/>
  <c r="R126"/>
  <c r="R125"/>
  <c r="R124"/>
  <c r="P127"/>
  <c r="P126"/>
  <c r="P125"/>
  <c r="P124"/>
  <c i="1" r="AU110"/>
  <c i="17" r="BK127"/>
  <c r="BK126"/>
  <c r="J126"/>
  <c r="BK125"/>
  <c r="J125"/>
  <c r="BK124"/>
  <c r="J124"/>
  <c r="J96"/>
  <c r="J30"/>
  <c i="1" r="AG110"/>
  <c i="17" r="J127"/>
  <c r="BE127"/>
  <c r="J33"/>
  <c i="1" r="AV110"/>
  <c i="17" r="F33"/>
  <c i="1" r="AZ110"/>
  <c i="17" r="J98"/>
  <c r="J97"/>
  <c r="J121"/>
  <c r="J120"/>
  <c r="F120"/>
  <c r="F118"/>
  <c r="E116"/>
  <c r="J92"/>
  <c r="J91"/>
  <c r="F91"/>
  <c r="F89"/>
  <c r="E87"/>
  <c r="J39"/>
  <c r="J18"/>
  <c r="E18"/>
  <c r="F121"/>
  <c r="F92"/>
  <c r="J17"/>
  <c r="J12"/>
  <c r="J118"/>
  <c r="J89"/>
  <c r="E7"/>
  <c r="E114"/>
  <c r="E85"/>
  <c i="16" r="J37"/>
  <c r="J36"/>
  <c i="1" r="AY109"/>
  <c i="16" r="J35"/>
  <c i="1" r="AX109"/>
  <c i="16"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T305"/>
  <c r="R306"/>
  <c r="R305"/>
  <c r="P306"/>
  <c r="P305"/>
  <c r="BK306"/>
  <c r="BK305"/>
  <c r="J305"/>
  <c r="J306"/>
  <c r="BE306"/>
  <c r="J108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4"/>
  <c r="BH294"/>
  <c r="BG294"/>
  <c r="BF294"/>
  <c r="T294"/>
  <c r="R294"/>
  <c r="P294"/>
  <c r="BK294"/>
  <c r="J294"/>
  <c r="BE294"/>
  <c r="BI292"/>
  <c r="BH292"/>
  <c r="BG292"/>
  <c r="BF292"/>
  <c r="T292"/>
  <c r="T291"/>
  <c r="R292"/>
  <c r="R291"/>
  <c r="P292"/>
  <c r="P291"/>
  <c r="BK292"/>
  <c r="BK291"/>
  <c r="J291"/>
  <c r="J292"/>
  <c r="BE292"/>
  <c r="J107"/>
  <c r="BI290"/>
  <c r="BH290"/>
  <c r="BG290"/>
  <c r="BF290"/>
  <c r="T290"/>
  <c r="T289"/>
  <c r="R290"/>
  <c r="R289"/>
  <c r="P290"/>
  <c r="P289"/>
  <c r="BK290"/>
  <c r="BK289"/>
  <c r="J289"/>
  <c r="J290"/>
  <c r="BE290"/>
  <c r="J106"/>
  <c r="BI288"/>
  <c r="BH288"/>
  <c r="BG288"/>
  <c r="BF288"/>
  <c r="T288"/>
  <c r="R288"/>
  <c r="P288"/>
  <c r="BK288"/>
  <c r="J288"/>
  <c r="BE288"/>
  <c r="BI287"/>
  <c r="BH287"/>
  <c r="BG287"/>
  <c r="BF287"/>
  <c r="T287"/>
  <c r="R287"/>
  <c r="P287"/>
  <c r="BK287"/>
  <c r="J287"/>
  <c r="BE287"/>
  <c r="BI286"/>
  <c r="BH286"/>
  <c r="BG286"/>
  <c r="BF286"/>
  <c r="T286"/>
  <c r="R286"/>
  <c r="P286"/>
  <c r="BK286"/>
  <c r="J286"/>
  <c r="BE286"/>
  <c r="BI285"/>
  <c r="BH285"/>
  <c r="BG285"/>
  <c r="BF285"/>
  <c r="T285"/>
  <c r="R285"/>
  <c r="P285"/>
  <c r="BK285"/>
  <c r="J285"/>
  <c r="BE285"/>
  <c r="BI281"/>
  <c r="BH281"/>
  <c r="BG281"/>
  <c r="BF281"/>
  <c r="T281"/>
  <c r="R281"/>
  <c r="P281"/>
  <c r="BK281"/>
  <c r="J281"/>
  <c r="BE281"/>
  <c r="BI277"/>
  <c r="BH277"/>
  <c r="BG277"/>
  <c r="BF277"/>
  <c r="T277"/>
  <c r="R277"/>
  <c r="P277"/>
  <c r="BK277"/>
  <c r="J277"/>
  <c r="BE277"/>
  <c r="BI272"/>
  <c r="BH272"/>
  <c r="BG272"/>
  <c r="BF272"/>
  <c r="T272"/>
  <c r="R272"/>
  <c r="P272"/>
  <c r="BK272"/>
  <c r="J272"/>
  <c r="BE272"/>
  <c r="BI271"/>
  <c r="BH271"/>
  <c r="BG271"/>
  <c r="BF271"/>
  <c r="T271"/>
  <c r="R271"/>
  <c r="P271"/>
  <c r="BK271"/>
  <c r="J271"/>
  <c r="BE271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6"/>
  <c r="BH266"/>
  <c r="BG266"/>
  <c r="BF266"/>
  <c r="T266"/>
  <c r="R266"/>
  <c r="P266"/>
  <c r="BK266"/>
  <c r="J266"/>
  <c r="BE266"/>
  <c r="BI265"/>
  <c r="BH265"/>
  <c r="BG265"/>
  <c r="BF265"/>
  <c r="T265"/>
  <c r="R265"/>
  <c r="P265"/>
  <c r="BK265"/>
  <c r="J265"/>
  <c r="BE265"/>
  <c r="BI264"/>
  <c r="BH264"/>
  <c r="BG264"/>
  <c r="BF264"/>
  <c r="T264"/>
  <c r="R264"/>
  <c r="P264"/>
  <c r="BK264"/>
  <c r="J264"/>
  <c r="BE264"/>
  <c r="BI263"/>
  <c r="BH263"/>
  <c r="BG263"/>
  <c r="BF263"/>
  <c r="T263"/>
  <c r="R263"/>
  <c r="P263"/>
  <c r="BK263"/>
  <c r="J263"/>
  <c r="BE263"/>
  <c r="BI262"/>
  <c r="BH262"/>
  <c r="BG262"/>
  <c r="BF262"/>
  <c r="T262"/>
  <c r="R262"/>
  <c r="P262"/>
  <c r="BK262"/>
  <c r="J262"/>
  <c r="BE262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8"/>
  <c r="BH258"/>
  <c r="BG258"/>
  <c r="BF258"/>
  <c r="T258"/>
  <c r="R258"/>
  <c r="P258"/>
  <c r="BK258"/>
  <c r="J258"/>
  <c r="BE258"/>
  <c r="BI257"/>
  <c r="BH257"/>
  <c r="BG257"/>
  <c r="BF257"/>
  <c r="T257"/>
  <c r="R257"/>
  <c r="P257"/>
  <c r="BK257"/>
  <c r="J257"/>
  <c r="BE257"/>
  <c r="BI256"/>
  <c r="BH256"/>
  <c r="BG256"/>
  <c r="BF256"/>
  <c r="T256"/>
  <c r="R256"/>
  <c r="P256"/>
  <c r="BK256"/>
  <c r="J256"/>
  <c r="BE256"/>
  <c r="BI255"/>
  <c r="BH255"/>
  <c r="BG255"/>
  <c r="BF255"/>
  <c r="T255"/>
  <c r="R255"/>
  <c r="P255"/>
  <c r="BK255"/>
  <c r="J255"/>
  <c r="BE255"/>
  <c r="BI254"/>
  <c r="BH254"/>
  <c r="BG254"/>
  <c r="BF254"/>
  <c r="T254"/>
  <c r="R254"/>
  <c r="P254"/>
  <c r="BK254"/>
  <c r="J254"/>
  <c r="BE254"/>
  <c r="BI253"/>
  <c r="BH253"/>
  <c r="BG253"/>
  <c r="BF253"/>
  <c r="T253"/>
  <c r="R253"/>
  <c r="P253"/>
  <c r="BK253"/>
  <c r="J253"/>
  <c r="BE253"/>
  <c r="BI252"/>
  <c r="BH252"/>
  <c r="BG252"/>
  <c r="BF252"/>
  <c r="T252"/>
  <c r="T251"/>
  <c r="R252"/>
  <c r="R251"/>
  <c r="P252"/>
  <c r="P251"/>
  <c r="BK252"/>
  <c r="BK251"/>
  <c r="J251"/>
  <c r="J252"/>
  <c r="BE252"/>
  <c r="J105"/>
  <c r="BI250"/>
  <c r="BH250"/>
  <c r="BG250"/>
  <c r="BF250"/>
  <c r="T250"/>
  <c r="R250"/>
  <c r="P250"/>
  <c r="BK250"/>
  <c r="J250"/>
  <c r="BE250"/>
  <c r="BI249"/>
  <c r="BH249"/>
  <c r="BG249"/>
  <c r="BF249"/>
  <c r="T249"/>
  <c r="T248"/>
  <c r="T247"/>
  <c r="R249"/>
  <c r="R248"/>
  <c r="R247"/>
  <c r="P249"/>
  <c r="P248"/>
  <c r="P247"/>
  <c r="BK249"/>
  <c r="BK248"/>
  <c r="J248"/>
  <c r="BK247"/>
  <c r="J247"/>
  <c r="J249"/>
  <c r="BE249"/>
  <c r="J104"/>
  <c r="J103"/>
  <c r="BI245"/>
  <c r="BH245"/>
  <c r="BG245"/>
  <c r="BF245"/>
  <c r="T245"/>
  <c r="R245"/>
  <c r="P245"/>
  <c r="BK245"/>
  <c r="J245"/>
  <c r="BE245"/>
  <c r="BI242"/>
  <c r="BH242"/>
  <c r="BG242"/>
  <c r="BF242"/>
  <c r="T242"/>
  <c r="T241"/>
  <c r="T240"/>
  <c r="R242"/>
  <c r="R241"/>
  <c r="R240"/>
  <c r="P242"/>
  <c r="P241"/>
  <c r="P240"/>
  <c r="BK242"/>
  <c r="BK241"/>
  <c r="J241"/>
  <c r="BK240"/>
  <c r="J240"/>
  <c r="J242"/>
  <c r="BE242"/>
  <c r="J102"/>
  <c r="J101"/>
  <c r="BI237"/>
  <c r="BH237"/>
  <c r="BG237"/>
  <c r="BF237"/>
  <c r="T237"/>
  <c r="T236"/>
  <c r="R237"/>
  <c r="R236"/>
  <c r="P237"/>
  <c r="P236"/>
  <c r="BK237"/>
  <c r="BK236"/>
  <c r="J236"/>
  <c r="J237"/>
  <c r="BE237"/>
  <c r="J100"/>
  <c r="BI235"/>
  <c r="BH235"/>
  <c r="BG235"/>
  <c r="BF235"/>
  <c r="T235"/>
  <c r="T234"/>
  <c r="R235"/>
  <c r="R234"/>
  <c r="P235"/>
  <c r="P234"/>
  <c r="BK235"/>
  <c r="BK234"/>
  <c r="J234"/>
  <c r="J235"/>
  <c r="BE235"/>
  <c r="J99"/>
  <c r="BI233"/>
  <c r="BH233"/>
  <c r="BG233"/>
  <c r="BF233"/>
  <c r="T233"/>
  <c r="R233"/>
  <c r="P233"/>
  <c r="BK233"/>
  <c r="J233"/>
  <c r="BE233"/>
  <c r="BI232"/>
  <c r="BH232"/>
  <c r="BG232"/>
  <c r="BF232"/>
  <c r="T232"/>
  <c r="R232"/>
  <c r="P232"/>
  <c r="BK232"/>
  <c r="J232"/>
  <c r="BE232"/>
  <c r="BI231"/>
  <c r="BH231"/>
  <c r="BG231"/>
  <c r="BF231"/>
  <c r="T231"/>
  <c r="R231"/>
  <c r="P231"/>
  <c r="BK231"/>
  <c r="J231"/>
  <c r="BE231"/>
  <c r="BI228"/>
  <c r="BH228"/>
  <c r="BG228"/>
  <c r="BF228"/>
  <c r="T228"/>
  <c r="R228"/>
  <c r="P228"/>
  <c r="BK228"/>
  <c r="J228"/>
  <c r="BE228"/>
  <c r="BI225"/>
  <c r="BH225"/>
  <c r="BG225"/>
  <c r="BF225"/>
  <c r="T225"/>
  <c r="R225"/>
  <c r="P225"/>
  <c r="BK225"/>
  <c r="J225"/>
  <c r="BE225"/>
  <c r="BI222"/>
  <c r="BH222"/>
  <c r="BG222"/>
  <c r="BF222"/>
  <c r="T222"/>
  <c r="R222"/>
  <c r="P222"/>
  <c r="BK222"/>
  <c r="J222"/>
  <c r="BE222"/>
  <c r="BI220"/>
  <c r="BH220"/>
  <c r="BG220"/>
  <c r="BF220"/>
  <c r="T220"/>
  <c r="R220"/>
  <c r="P220"/>
  <c r="BK220"/>
  <c r="J220"/>
  <c r="BE220"/>
  <c r="BI218"/>
  <c r="BH218"/>
  <c r="BG218"/>
  <c r="BF218"/>
  <c r="T218"/>
  <c r="R218"/>
  <c r="P218"/>
  <c r="BK218"/>
  <c r="J218"/>
  <c r="BE218"/>
  <c r="BI213"/>
  <c r="BH213"/>
  <c r="BG213"/>
  <c r="BF213"/>
  <c r="T213"/>
  <c r="R213"/>
  <c r="P213"/>
  <c r="BK213"/>
  <c r="J213"/>
  <c r="BE213"/>
  <c r="BI206"/>
  <c r="BH206"/>
  <c r="BG206"/>
  <c r="BF206"/>
  <c r="T206"/>
  <c r="R206"/>
  <c r="P206"/>
  <c r="BK206"/>
  <c r="J206"/>
  <c r="BE206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6"/>
  <c r="BH196"/>
  <c r="BG196"/>
  <c r="BF196"/>
  <c r="T196"/>
  <c r="R196"/>
  <c r="P196"/>
  <c r="BK196"/>
  <c r="J196"/>
  <c r="BE196"/>
  <c r="BI191"/>
  <c r="BH191"/>
  <c r="BG191"/>
  <c r="BF191"/>
  <c r="T191"/>
  <c r="R191"/>
  <c r="P191"/>
  <c r="BK191"/>
  <c r="J191"/>
  <c r="BE191"/>
  <c r="BI186"/>
  <c r="BH186"/>
  <c r="BG186"/>
  <c r="BF186"/>
  <c r="T186"/>
  <c r="R186"/>
  <c r="P186"/>
  <c r="BK186"/>
  <c r="J186"/>
  <c r="BE186"/>
  <c r="BI183"/>
  <c r="BH183"/>
  <c r="BG183"/>
  <c r="BF183"/>
  <c r="T183"/>
  <c r="R183"/>
  <c r="P183"/>
  <c r="BK183"/>
  <c r="J183"/>
  <c r="BE183"/>
  <c r="BI175"/>
  <c r="BH175"/>
  <c r="BG175"/>
  <c r="BF175"/>
  <c r="T175"/>
  <c r="R175"/>
  <c r="P175"/>
  <c r="BK175"/>
  <c r="J175"/>
  <c r="BE175"/>
  <c r="BI167"/>
  <c r="BH167"/>
  <c r="BG167"/>
  <c r="BF167"/>
  <c r="T167"/>
  <c r="R167"/>
  <c r="P167"/>
  <c r="BK167"/>
  <c r="J167"/>
  <c r="BE167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5"/>
  <c r="BH145"/>
  <c r="BG145"/>
  <c r="BF145"/>
  <c r="T145"/>
  <c r="R145"/>
  <c r="P145"/>
  <c r="BK145"/>
  <c r="J145"/>
  <c r="BE145"/>
  <c r="BI141"/>
  <c r="BH141"/>
  <c r="BG141"/>
  <c r="BF141"/>
  <c r="T141"/>
  <c r="R141"/>
  <c r="P141"/>
  <c r="BK141"/>
  <c r="J141"/>
  <c r="BE141"/>
  <c r="BI135"/>
  <c r="BH135"/>
  <c r="BG135"/>
  <c r="BF135"/>
  <c r="T135"/>
  <c r="R135"/>
  <c r="P135"/>
  <c r="BK135"/>
  <c r="J135"/>
  <c r="BE135"/>
  <c r="BI131"/>
  <c r="F37"/>
  <c i="1" r="BD109"/>
  <c i="16" r="BH131"/>
  <c r="F36"/>
  <c i="1" r="BC109"/>
  <c i="16" r="BG131"/>
  <c r="F35"/>
  <c i="1" r="BB109"/>
  <c i="16" r="BF131"/>
  <c r="J34"/>
  <c i="1" r="AW109"/>
  <c i="16" r="F34"/>
  <c i="1" r="BA109"/>
  <c i="16" r="T131"/>
  <c r="T130"/>
  <c r="T129"/>
  <c r="T128"/>
  <c r="R131"/>
  <c r="R130"/>
  <c r="R129"/>
  <c r="R128"/>
  <c r="P131"/>
  <c r="P130"/>
  <c r="P129"/>
  <c r="P128"/>
  <c i="1" r="AU109"/>
  <c i="16" r="BK131"/>
  <c r="BK130"/>
  <c r="J130"/>
  <c r="BK129"/>
  <c r="J129"/>
  <c r="BK128"/>
  <c r="J128"/>
  <c r="J96"/>
  <c r="J30"/>
  <c i="1" r="AG109"/>
  <c i="16" r="J131"/>
  <c r="BE131"/>
  <c r="J33"/>
  <c i="1" r="AV109"/>
  <c i="16" r="F33"/>
  <c i="1" r="AZ109"/>
  <c i="16" r="J98"/>
  <c r="J97"/>
  <c r="J125"/>
  <c r="J124"/>
  <c r="F124"/>
  <c r="F122"/>
  <c r="E120"/>
  <c r="J92"/>
  <c r="J91"/>
  <c r="F91"/>
  <c r="F89"/>
  <c r="E87"/>
  <c r="J39"/>
  <c r="J18"/>
  <c r="E18"/>
  <c r="F125"/>
  <c r="F92"/>
  <c r="J17"/>
  <c r="J12"/>
  <c r="J122"/>
  <c r="J89"/>
  <c r="E7"/>
  <c r="E118"/>
  <c r="E85"/>
  <c i="15" r="J37"/>
  <c r="J36"/>
  <c i="1" r="AY108"/>
  <c i="15" r="J35"/>
  <c i="1" r="AX108"/>
  <c i="15"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8"/>
  <c r="BH198"/>
  <c r="BG198"/>
  <c r="BF198"/>
  <c r="T198"/>
  <c r="T197"/>
  <c r="R198"/>
  <c r="R197"/>
  <c r="P198"/>
  <c r="P197"/>
  <c r="BK198"/>
  <c r="BK197"/>
  <c r="J197"/>
  <c r="J198"/>
  <c r="BE198"/>
  <c r="J114"/>
  <c r="BI196"/>
  <c r="BH196"/>
  <c r="BG196"/>
  <c r="BF196"/>
  <c r="T196"/>
  <c r="R196"/>
  <c r="P196"/>
  <c r="BK196"/>
  <c r="J196"/>
  <c r="BE196"/>
  <c r="BI195"/>
  <c r="BH195"/>
  <c r="BG195"/>
  <c r="BF195"/>
  <c r="T195"/>
  <c r="T194"/>
  <c r="R195"/>
  <c r="R194"/>
  <c r="P195"/>
  <c r="P194"/>
  <c r="BK195"/>
  <c r="BK194"/>
  <c r="J194"/>
  <c r="J195"/>
  <c r="BE195"/>
  <c r="J113"/>
  <c r="BI193"/>
  <c r="BH193"/>
  <c r="BG193"/>
  <c r="BF193"/>
  <c r="T193"/>
  <c r="T192"/>
  <c r="R193"/>
  <c r="R192"/>
  <c r="P193"/>
  <c r="P192"/>
  <c r="BK193"/>
  <c r="BK192"/>
  <c r="J192"/>
  <c r="J193"/>
  <c r="BE193"/>
  <c r="J112"/>
  <c r="BI191"/>
  <c r="BH191"/>
  <c r="BG191"/>
  <c r="BF191"/>
  <c r="T191"/>
  <c r="T190"/>
  <c r="R191"/>
  <c r="R190"/>
  <c r="P191"/>
  <c r="P190"/>
  <c r="BK191"/>
  <c r="BK190"/>
  <c r="J190"/>
  <c r="J191"/>
  <c r="BE191"/>
  <c r="J111"/>
  <c r="BI189"/>
  <c r="BH189"/>
  <c r="BG189"/>
  <c r="BF189"/>
  <c r="T189"/>
  <c r="T188"/>
  <c r="R189"/>
  <c r="R188"/>
  <c r="P189"/>
  <c r="P188"/>
  <c r="BK189"/>
  <c r="BK188"/>
  <c r="J188"/>
  <c r="J189"/>
  <c r="BE189"/>
  <c r="J110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T176"/>
  <c r="R177"/>
  <c r="R176"/>
  <c r="P177"/>
  <c r="P176"/>
  <c r="BK177"/>
  <c r="BK176"/>
  <c r="J176"/>
  <c r="J177"/>
  <c r="BE177"/>
  <c r="J109"/>
  <c r="BI175"/>
  <c r="BH175"/>
  <c r="BG175"/>
  <c r="BF175"/>
  <c r="T175"/>
  <c r="R175"/>
  <c r="P175"/>
  <c r="BK175"/>
  <c r="J175"/>
  <c r="BE175"/>
  <c r="BI174"/>
  <c r="BH174"/>
  <c r="BG174"/>
  <c r="BF174"/>
  <c r="T174"/>
  <c r="T173"/>
  <c r="R174"/>
  <c r="R173"/>
  <c r="P174"/>
  <c r="P173"/>
  <c r="BK174"/>
  <c r="BK173"/>
  <c r="J173"/>
  <c r="J174"/>
  <c r="BE174"/>
  <c r="J108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T167"/>
  <c r="R168"/>
  <c r="R167"/>
  <c r="P168"/>
  <c r="P167"/>
  <c r="BK168"/>
  <c r="BK167"/>
  <c r="J167"/>
  <c r="J168"/>
  <c r="BE168"/>
  <c r="J10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T163"/>
  <c r="R164"/>
  <c r="R163"/>
  <c r="P164"/>
  <c r="P163"/>
  <c r="BK164"/>
  <c r="BK163"/>
  <c r="J163"/>
  <c r="J164"/>
  <c r="BE164"/>
  <c r="J106"/>
  <c r="BI160"/>
  <c r="BH160"/>
  <c r="BG160"/>
  <c r="BF160"/>
  <c r="T160"/>
  <c r="T159"/>
  <c r="R160"/>
  <c r="R159"/>
  <c r="P160"/>
  <c r="P159"/>
  <c r="BK160"/>
  <c r="BK159"/>
  <c r="J159"/>
  <c r="J160"/>
  <c r="BE160"/>
  <c r="J105"/>
  <c r="BI158"/>
  <c r="BH158"/>
  <c r="BG158"/>
  <c r="BF158"/>
  <c r="T158"/>
  <c r="T157"/>
  <c r="R158"/>
  <c r="R157"/>
  <c r="P158"/>
  <c r="P157"/>
  <c r="BK158"/>
  <c r="BK157"/>
  <c r="J157"/>
  <c r="J158"/>
  <c r="BE158"/>
  <c r="J104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T152"/>
  <c r="R153"/>
  <c r="R152"/>
  <c r="P153"/>
  <c r="P152"/>
  <c r="BK153"/>
  <c r="BK152"/>
  <c r="J152"/>
  <c r="J153"/>
  <c r="BE153"/>
  <c r="J103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T148"/>
  <c r="R149"/>
  <c r="R148"/>
  <c r="P149"/>
  <c r="P148"/>
  <c r="BK149"/>
  <c r="BK148"/>
  <c r="J148"/>
  <c r="J149"/>
  <c r="BE149"/>
  <c r="J102"/>
  <c r="BI147"/>
  <c r="BH147"/>
  <c r="BG147"/>
  <c r="BF147"/>
  <c r="T147"/>
  <c r="R147"/>
  <c r="P147"/>
  <c r="BK147"/>
  <c r="J147"/>
  <c r="BE147"/>
  <c r="BI146"/>
  <c r="BH146"/>
  <c r="BG146"/>
  <c r="BF146"/>
  <c r="T146"/>
  <c r="T145"/>
  <c r="R146"/>
  <c r="R145"/>
  <c r="P146"/>
  <c r="P145"/>
  <c r="BK146"/>
  <c r="BK145"/>
  <c r="J145"/>
  <c r="J146"/>
  <c r="BE146"/>
  <c r="J101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100"/>
  <c r="BI141"/>
  <c r="BH141"/>
  <c r="BG141"/>
  <c r="BF141"/>
  <c r="T141"/>
  <c r="T140"/>
  <c r="R141"/>
  <c r="R140"/>
  <c r="P141"/>
  <c r="P140"/>
  <c r="BK141"/>
  <c r="BK140"/>
  <c r="J140"/>
  <c r="J141"/>
  <c r="BE141"/>
  <c r="J99"/>
  <c r="BI139"/>
  <c r="BH139"/>
  <c r="BG139"/>
  <c r="BF139"/>
  <c r="T139"/>
  <c r="T138"/>
  <c r="R139"/>
  <c r="R138"/>
  <c r="P139"/>
  <c r="P138"/>
  <c r="BK139"/>
  <c r="BK138"/>
  <c r="J138"/>
  <c r="J139"/>
  <c r="BE139"/>
  <c r="J98"/>
  <c r="BI137"/>
  <c r="BH137"/>
  <c r="BG137"/>
  <c r="BF137"/>
  <c r="T137"/>
  <c r="R137"/>
  <c r="P137"/>
  <c r="BK137"/>
  <c r="J137"/>
  <c r="BE137"/>
  <c r="BI136"/>
  <c r="F37"/>
  <c i="1" r="BD108"/>
  <c i="15" r="BH136"/>
  <c r="F36"/>
  <c i="1" r="BC108"/>
  <c i="15" r="BG136"/>
  <c r="F35"/>
  <c i="1" r="BB108"/>
  <c i="15" r="BF136"/>
  <c r="J34"/>
  <c i="1" r="AW108"/>
  <c i="15" r="F34"/>
  <c i="1" r="BA108"/>
  <c i="15" r="T136"/>
  <c r="T135"/>
  <c r="T134"/>
  <c r="R136"/>
  <c r="R135"/>
  <c r="R134"/>
  <c r="P136"/>
  <c r="P135"/>
  <c r="P134"/>
  <c i="1" r="AU108"/>
  <c i="15" r="BK136"/>
  <c r="BK135"/>
  <c r="J135"/>
  <c r="BK134"/>
  <c r="J134"/>
  <c r="J96"/>
  <c r="J30"/>
  <c i="1" r="AG108"/>
  <c i="15" r="J136"/>
  <c r="BE136"/>
  <c r="J33"/>
  <c i="1" r="AV108"/>
  <c i="15" r="F33"/>
  <c i="1" r="AZ108"/>
  <c i="15" r="J97"/>
  <c r="J131"/>
  <c r="J130"/>
  <c r="F130"/>
  <c r="F128"/>
  <c r="E126"/>
  <c r="J92"/>
  <c r="J91"/>
  <c r="F91"/>
  <c r="F89"/>
  <c r="E87"/>
  <c r="J39"/>
  <c r="J18"/>
  <c r="E18"/>
  <c r="F131"/>
  <c r="F92"/>
  <c r="J17"/>
  <c r="J12"/>
  <c r="J128"/>
  <c r="J89"/>
  <c r="E7"/>
  <c r="E124"/>
  <c r="E85"/>
  <c i="14" r="J37"/>
  <c r="J36"/>
  <c i="1" r="AY107"/>
  <c i="14" r="J35"/>
  <c i="1" r="AX107"/>
  <c i="14"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T171"/>
  <c r="R172"/>
  <c r="R171"/>
  <c r="P172"/>
  <c r="P171"/>
  <c r="BK172"/>
  <c r="BK171"/>
  <c r="J171"/>
  <c r="J172"/>
  <c r="BE172"/>
  <c r="J108"/>
  <c r="BI170"/>
  <c r="BH170"/>
  <c r="BG170"/>
  <c r="BF170"/>
  <c r="T170"/>
  <c r="R170"/>
  <c r="P170"/>
  <c r="BK170"/>
  <c r="J170"/>
  <c r="BE170"/>
  <c r="BI169"/>
  <c r="BH169"/>
  <c r="BG169"/>
  <c r="BF169"/>
  <c r="T169"/>
  <c r="T168"/>
  <c r="R169"/>
  <c r="R168"/>
  <c r="P169"/>
  <c r="P168"/>
  <c r="BK169"/>
  <c r="BK168"/>
  <c r="J168"/>
  <c r="J169"/>
  <c r="BE169"/>
  <c r="J10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T158"/>
  <c r="R159"/>
  <c r="R158"/>
  <c r="P159"/>
  <c r="P158"/>
  <c r="BK159"/>
  <c r="BK158"/>
  <c r="J158"/>
  <c r="J159"/>
  <c r="BE159"/>
  <c r="J106"/>
  <c r="BI157"/>
  <c r="BH157"/>
  <c r="BG157"/>
  <c r="BF157"/>
  <c r="T157"/>
  <c r="T156"/>
  <c r="R157"/>
  <c r="R156"/>
  <c r="P157"/>
  <c r="P156"/>
  <c r="BK157"/>
  <c r="BK156"/>
  <c r="J156"/>
  <c r="J157"/>
  <c r="BE157"/>
  <c r="J105"/>
  <c r="BI155"/>
  <c r="BH155"/>
  <c r="BG155"/>
  <c r="BF155"/>
  <c r="T155"/>
  <c r="T154"/>
  <c r="R155"/>
  <c r="R154"/>
  <c r="P155"/>
  <c r="P154"/>
  <c r="BK155"/>
  <c r="BK154"/>
  <c r="J154"/>
  <c r="J155"/>
  <c r="BE155"/>
  <c r="J104"/>
  <c r="BI153"/>
  <c r="BH153"/>
  <c r="BG153"/>
  <c r="BF153"/>
  <c r="T153"/>
  <c r="T152"/>
  <c r="R153"/>
  <c r="R152"/>
  <c r="P153"/>
  <c r="P152"/>
  <c r="BK153"/>
  <c r="BK152"/>
  <c r="J152"/>
  <c r="J153"/>
  <c r="BE153"/>
  <c r="J103"/>
  <c r="BI151"/>
  <c r="BH151"/>
  <c r="BG151"/>
  <c r="BF151"/>
  <c r="T151"/>
  <c r="T150"/>
  <c r="R151"/>
  <c r="R150"/>
  <c r="P151"/>
  <c r="P150"/>
  <c r="BK151"/>
  <c r="BK150"/>
  <c r="J150"/>
  <c r="J151"/>
  <c r="BE151"/>
  <c r="J102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T146"/>
  <c r="R147"/>
  <c r="R146"/>
  <c r="P147"/>
  <c r="P146"/>
  <c r="BK147"/>
  <c r="BK146"/>
  <c r="J146"/>
  <c r="J147"/>
  <c r="BE147"/>
  <c r="J101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100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T135"/>
  <c r="R136"/>
  <c r="R135"/>
  <c r="P136"/>
  <c r="P135"/>
  <c r="BK136"/>
  <c r="BK135"/>
  <c r="J135"/>
  <c r="J136"/>
  <c r="BE136"/>
  <c r="J99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T131"/>
  <c r="R132"/>
  <c r="R131"/>
  <c r="P132"/>
  <c r="P131"/>
  <c r="BK132"/>
  <c r="BK131"/>
  <c r="J131"/>
  <c r="J132"/>
  <c r="BE132"/>
  <c r="J98"/>
  <c r="BI130"/>
  <c r="F37"/>
  <c i="1" r="BD107"/>
  <c i="14" r="BH130"/>
  <c r="F36"/>
  <c i="1" r="BC107"/>
  <c i="14" r="BG130"/>
  <c r="F35"/>
  <c i="1" r="BB107"/>
  <c i="14" r="BF130"/>
  <c r="J34"/>
  <c i="1" r="AW107"/>
  <c i="14" r="F34"/>
  <c i="1" r="BA107"/>
  <c i="14" r="T130"/>
  <c r="T129"/>
  <c r="T128"/>
  <c r="R130"/>
  <c r="R129"/>
  <c r="R128"/>
  <c r="P130"/>
  <c r="P129"/>
  <c r="P128"/>
  <c i="1" r="AU107"/>
  <c i="14" r="BK130"/>
  <c r="BK129"/>
  <c r="J129"/>
  <c r="BK128"/>
  <c r="J128"/>
  <c r="J96"/>
  <c r="J30"/>
  <c i="1" r="AG107"/>
  <c i="14" r="J130"/>
  <c r="BE130"/>
  <c r="J33"/>
  <c i="1" r="AV107"/>
  <c i="14" r="F33"/>
  <c i="1" r="AZ107"/>
  <c i="14" r="J97"/>
  <c r="J125"/>
  <c r="J124"/>
  <c r="F124"/>
  <c r="F122"/>
  <c r="E120"/>
  <c r="J92"/>
  <c r="J91"/>
  <c r="F91"/>
  <c r="F89"/>
  <c r="E87"/>
  <c r="J39"/>
  <c r="J18"/>
  <c r="E18"/>
  <c r="F125"/>
  <c r="F92"/>
  <c r="J17"/>
  <c r="J12"/>
  <c r="J122"/>
  <c r="J89"/>
  <c r="E7"/>
  <c r="E118"/>
  <c r="E85"/>
  <c i="13" r="J37"/>
  <c r="J36"/>
  <c i="1" r="AY106"/>
  <c i="13" r="J35"/>
  <c i="1" r="AX106"/>
  <c i="13" r="BI190"/>
  <c r="BH190"/>
  <c r="BG190"/>
  <c r="BF190"/>
  <c r="T190"/>
  <c r="R190"/>
  <c r="P190"/>
  <c r="BK190"/>
  <c r="J190"/>
  <c r="BE190"/>
  <c r="BI189"/>
  <c r="BH189"/>
  <c r="BG189"/>
  <c r="BF189"/>
  <c r="T189"/>
  <c r="T188"/>
  <c r="R189"/>
  <c r="R188"/>
  <c r="P189"/>
  <c r="P188"/>
  <c r="BK189"/>
  <c r="BK188"/>
  <c r="J188"/>
  <c r="J189"/>
  <c r="BE189"/>
  <c r="J113"/>
  <c r="BI187"/>
  <c r="BH187"/>
  <c r="BG187"/>
  <c r="BF187"/>
  <c r="T187"/>
  <c r="T186"/>
  <c r="R187"/>
  <c r="R186"/>
  <c r="P187"/>
  <c r="P186"/>
  <c r="BK187"/>
  <c r="BK186"/>
  <c r="J186"/>
  <c r="J187"/>
  <c r="BE187"/>
  <c r="J112"/>
  <c r="BI185"/>
  <c r="BH185"/>
  <c r="BG185"/>
  <c r="BF185"/>
  <c r="T185"/>
  <c r="T184"/>
  <c r="R185"/>
  <c r="R184"/>
  <c r="P185"/>
  <c r="P184"/>
  <c r="BK185"/>
  <c r="BK184"/>
  <c r="J184"/>
  <c r="J185"/>
  <c r="BE185"/>
  <c r="J111"/>
  <c r="BI183"/>
  <c r="BH183"/>
  <c r="BG183"/>
  <c r="BF183"/>
  <c r="T183"/>
  <c r="T182"/>
  <c r="R183"/>
  <c r="R182"/>
  <c r="P183"/>
  <c r="P182"/>
  <c r="BK183"/>
  <c r="BK182"/>
  <c r="J182"/>
  <c r="J183"/>
  <c r="BE183"/>
  <c r="J110"/>
  <c r="BI181"/>
  <c r="BH181"/>
  <c r="BG181"/>
  <c r="BF181"/>
  <c r="T181"/>
  <c r="T180"/>
  <c r="R181"/>
  <c r="R180"/>
  <c r="P181"/>
  <c r="P180"/>
  <c r="BK181"/>
  <c r="BK180"/>
  <c r="J180"/>
  <c r="J181"/>
  <c r="BE181"/>
  <c r="J109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T171"/>
  <c r="R172"/>
  <c r="R171"/>
  <c r="P172"/>
  <c r="P171"/>
  <c r="BK172"/>
  <c r="BK171"/>
  <c r="J171"/>
  <c r="J172"/>
  <c r="BE172"/>
  <c r="J108"/>
  <c r="BI170"/>
  <c r="BH170"/>
  <c r="BG170"/>
  <c r="BF170"/>
  <c r="T170"/>
  <c r="R170"/>
  <c r="P170"/>
  <c r="BK170"/>
  <c r="J170"/>
  <c r="BE170"/>
  <c r="BI169"/>
  <c r="BH169"/>
  <c r="BG169"/>
  <c r="BF169"/>
  <c r="T169"/>
  <c r="T168"/>
  <c r="R169"/>
  <c r="R168"/>
  <c r="P169"/>
  <c r="P168"/>
  <c r="BK169"/>
  <c r="BK168"/>
  <c r="J168"/>
  <c r="J169"/>
  <c r="BE169"/>
  <c r="J10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T164"/>
  <c r="R165"/>
  <c r="R164"/>
  <c r="P165"/>
  <c r="P164"/>
  <c r="BK165"/>
  <c r="BK164"/>
  <c r="J164"/>
  <c r="J165"/>
  <c r="BE165"/>
  <c r="J106"/>
  <c r="BI163"/>
  <c r="BH163"/>
  <c r="BG163"/>
  <c r="BF163"/>
  <c r="T163"/>
  <c r="T162"/>
  <c r="R163"/>
  <c r="R162"/>
  <c r="P163"/>
  <c r="P162"/>
  <c r="BK163"/>
  <c r="BK162"/>
  <c r="J162"/>
  <c r="J163"/>
  <c r="BE163"/>
  <c r="J105"/>
  <c r="BI161"/>
  <c r="BH161"/>
  <c r="BG161"/>
  <c r="BF161"/>
  <c r="T161"/>
  <c r="T160"/>
  <c r="R161"/>
  <c r="R160"/>
  <c r="P161"/>
  <c r="P160"/>
  <c r="BK161"/>
  <c r="BK160"/>
  <c r="J160"/>
  <c r="J161"/>
  <c r="BE161"/>
  <c r="J104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T156"/>
  <c r="R157"/>
  <c r="R156"/>
  <c r="P157"/>
  <c r="P156"/>
  <c r="BK157"/>
  <c r="BK156"/>
  <c r="J156"/>
  <c r="J157"/>
  <c r="BE157"/>
  <c r="J103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102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T146"/>
  <c r="R147"/>
  <c r="R146"/>
  <c r="P147"/>
  <c r="P146"/>
  <c r="BK147"/>
  <c r="BK146"/>
  <c r="J146"/>
  <c r="J147"/>
  <c r="BE147"/>
  <c r="J101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100"/>
  <c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99"/>
  <c r="BI139"/>
  <c r="BH139"/>
  <c r="BG139"/>
  <c r="BF139"/>
  <c r="T139"/>
  <c r="T138"/>
  <c r="R139"/>
  <c r="R138"/>
  <c r="P139"/>
  <c r="P138"/>
  <c r="BK139"/>
  <c r="BK138"/>
  <c r="J138"/>
  <c r="J139"/>
  <c r="BE139"/>
  <c r="J9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F37"/>
  <c i="1" r="BD106"/>
  <c i="13" r="BH135"/>
  <c r="F36"/>
  <c i="1" r="BC106"/>
  <c i="13" r="BG135"/>
  <c r="F35"/>
  <c i="1" r="BB106"/>
  <c i="13" r="BF135"/>
  <c r="J34"/>
  <c i="1" r="AW106"/>
  <c i="13" r="F34"/>
  <c i="1" r="BA106"/>
  <c i="13" r="T135"/>
  <c r="T134"/>
  <c r="T133"/>
  <c r="R135"/>
  <c r="R134"/>
  <c r="R133"/>
  <c r="P135"/>
  <c r="P134"/>
  <c r="P133"/>
  <c i="1" r="AU106"/>
  <c i="13" r="BK135"/>
  <c r="BK134"/>
  <c r="J134"/>
  <c r="BK133"/>
  <c r="J133"/>
  <c r="J96"/>
  <c r="J30"/>
  <c i="1" r="AG106"/>
  <c i="13" r="J135"/>
  <c r="BE135"/>
  <c r="J33"/>
  <c i="1" r="AV106"/>
  <c i="13" r="F33"/>
  <c i="1" r="AZ106"/>
  <c i="13" r="J97"/>
  <c r="J130"/>
  <c r="J129"/>
  <c r="F129"/>
  <c r="F127"/>
  <c r="E125"/>
  <c r="J92"/>
  <c r="J91"/>
  <c r="F91"/>
  <c r="F89"/>
  <c r="E87"/>
  <c r="J39"/>
  <c r="J18"/>
  <c r="E18"/>
  <c r="F130"/>
  <c r="F92"/>
  <c r="J17"/>
  <c r="J12"/>
  <c r="J127"/>
  <c r="J89"/>
  <c r="E7"/>
  <c r="E123"/>
  <c r="E85"/>
  <c i="12" r="J37"/>
  <c r="J36"/>
  <c i="1" r="AY105"/>
  <c i="12" r="J35"/>
  <c i="1" r="AX105"/>
  <c i="12"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T134"/>
  <c r="T133"/>
  <c r="R135"/>
  <c r="R134"/>
  <c r="R133"/>
  <c r="P135"/>
  <c r="P134"/>
  <c r="P133"/>
  <c r="BK135"/>
  <c r="BK134"/>
  <c r="J134"/>
  <c r="BK133"/>
  <c r="J133"/>
  <c r="J135"/>
  <c r="BE135"/>
  <c r="J100"/>
  <c r="J99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F37"/>
  <c i="1" r="BD105"/>
  <c i="12" r="BH123"/>
  <c r="F36"/>
  <c i="1" r="BC105"/>
  <c i="12" r="BG123"/>
  <c r="F35"/>
  <c i="1" r="BB105"/>
  <c i="12" r="BF123"/>
  <c r="J34"/>
  <c i="1" r="AW105"/>
  <c i="12" r="F34"/>
  <c i="1" r="BA105"/>
  <c i="12" r="T123"/>
  <c r="T122"/>
  <c r="T121"/>
  <c r="T120"/>
  <c r="R123"/>
  <c r="R122"/>
  <c r="R121"/>
  <c r="R120"/>
  <c r="P123"/>
  <c r="P122"/>
  <c r="P121"/>
  <c r="P120"/>
  <c i="1" r="AU105"/>
  <c i="12" r="BK123"/>
  <c r="BK122"/>
  <c r="J122"/>
  <c r="BK121"/>
  <c r="J121"/>
  <c r="BK120"/>
  <c r="J120"/>
  <c r="J96"/>
  <c r="J30"/>
  <c i="1" r="AG105"/>
  <c i="12" r="J123"/>
  <c r="BE123"/>
  <c r="J33"/>
  <c i="1" r="AV105"/>
  <c i="12" r="F33"/>
  <c i="1" r="AZ105"/>
  <c i="12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11" r="J37"/>
  <c r="J36"/>
  <c i="1" r="AY104"/>
  <c i="11" r="J35"/>
  <c i="1" r="AX104"/>
  <c i="11"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T140"/>
  <c r="T139"/>
  <c r="R141"/>
  <c r="R140"/>
  <c r="R139"/>
  <c r="P141"/>
  <c r="P140"/>
  <c r="P139"/>
  <c r="BK141"/>
  <c r="BK140"/>
  <c r="J140"/>
  <c r="BK139"/>
  <c r="J139"/>
  <c r="J141"/>
  <c r="BE141"/>
  <c r="J100"/>
  <c r="J9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F37"/>
  <c i="1" r="BD104"/>
  <c i="11" r="BH123"/>
  <c r="F36"/>
  <c i="1" r="BC104"/>
  <c i="11" r="BG123"/>
  <c r="F35"/>
  <c i="1" r="BB104"/>
  <c i="11" r="BF123"/>
  <c r="J34"/>
  <c i="1" r="AW104"/>
  <c i="11" r="F34"/>
  <c i="1" r="BA104"/>
  <c i="11" r="T123"/>
  <c r="T122"/>
  <c r="T121"/>
  <c r="T120"/>
  <c r="R123"/>
  <c r="R122"/>
  <c r="R121"/>
  <c r="R120"/>
  <c r="P123"/>
  <c r="P122"/>
  <c r="P121"/>
  <c r="P120"/>
  <c i="1" r="AU104"/>
  <c i="11" r="BK123"/>
  <c r="BK122"/>
  <c r="J122"/>
  <c r="BK121"/>
  <c r="J121"/>
  <c r="BK120"/>
  <c r="J120"/>
  <c r="J96"/>
  <c r="J30"/>
  <c i="1" r="AG104"/>
  <c i="11" r="J123"/>
  <c r="BE123"/>
  <c r="J33"/>
  <c i="1" r="AV104"/>
  <c i="11" r="F33"/>
  <c i="1" r="AZ104"/>
  <c i="11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10" r="J37"/>
  <c r="J36"/>
  <c i="1" r="AY103"/>
  <c i="10" r="J35"/>
  <c i="1" r="AX103"/>
  <c i="10"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T143"/>
  <c r="T142"/>
  <c r="R144"/>
  <c r="R143"/>
  <c r="R142"/>
  <c r="P144"/>
  <c r="P143"/>
  <c r="P142"/>
  <c r="BK144"/>
  <c r="BK143"/>
  <c r="J143"/>
  <c r="BK142"/>
  <c r="J142"/>
  <c r="J144"/>
  <c r="BE144"/>
  <c r="J100"/>
  <c r="J99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F37"/>
  <c i="1" r="BD103"/>
  <c i="10" r="BH123"/>
  <c r="F36"/>
  <c i="1" r="BC103"/>
  <c i="10" r="BG123"/>
  <c r="F35"/>
  <c i="1" r="BB103"/>
  <c i="10" r="BF123"/>
  <c r="J34"/>
  <c i="1" r="AW103"/>
  <c i="10" r="F34"/>
  <c i="1" r="BA103"/>
  <c i="10" r="T123"/>
  <c r="T122"/>
  <c r="T121"/>
  <c r="T120"/>
  <c r="R123"/>
  <c r="R122"/>
  <c r="R121"/>
  <c r="R120"/>
  <c r="P123"/>
  <c r="P122"/>
  <c r="P121"/>
  <c r="P120"/>
  <c i="1" r="AU103"/>
  <c i="10" r="BK123"/>
  <c r="BK122"/>
  <c r="J122"/>
  <c r="BK121"/>
  <c r="J121"/>
  <c r="BK120"/>
  <c r="J120"/>
  <c r="J96"/>
  <c r="J30"/>
  <c i="1" r="AG103"/>
  <c i="10" r="J123"/>
  <c r="BE123"/>
  <c r="J33"/>
  <c i="1" r="AV103"/>
  <c i="10" r="F33"/>
  <c i="1" r="AZ103"/>
  <c i="10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9" r="J37"/>
  <c r="J36"/>
  <c i="1" r="AY102"/>
  <c i="9" r="J35"/>
  <c i="1" r="AX102"/>
  <c i="9"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T141"/>
  <c r="T140"/>
  <c r="R142"/>
  <c r="R141"/>
  <c r="R140"/>
  <c r="P142"/>
  <c r="P141"/>
  <c r="P140"/>
  <c r="BK142"/>
  <c r="BK141"/>
  <c r="J141"/>
  <c r="BK140"/>
  <c r="J140"/>
  <c r="J142"/>
  <c r="BE142"/>
  <c r="J100"/>
  <c r="J99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F37"/>
  <c i="1" r="BD102"/>
  <c i="9" r="BH123"/>
  <c r="F36"/>
  <c i="1" r="BC102"/>
  <c i="9" r="BG123"/>
  <c r="F35"/>
  <c i="1" r="BB102"/>
  <c i="9" r="BF123"/>
  <c r="J34"/>
  <c i="1" r="AW102"/>
  <c i="9" r="F34"/>
  <c i="1" r="BA102"/>
  <c i="9" r="T123"/>
  <c r="T122"/>
  <c r="T121"/>
  <c r="T120"/>
  <c r="R123"/>
  <c r="R122"/>
  <c r="R121"/>
  <c r="R120"/>
  <c r="P123"/>
  <c r="P122"/>
  <c r="P121"/>
  <c r="P120"/>
  <c i="1" r="AU102"/>
  <c i="9" r="BK123"/>
  <c r="BK122"/>
  <c r="J122"/>
  <c r="BK121"/>
  <c r="J121"/>
  <c r="BK120"/>
  <c r="J120"/>
  <c r="J96"/>
  <c r="J30"/>
  <c i="1" r="AG102"/>
  <c i="9" r="J123"/>
  <c r="BE123"/>
  <c r="J33"/>
  <c i="1" r="AV102"/>
  <c i="9" r="F33"/>
  <c i="1" r="AZ102"/>
  <c i="9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8" r="J37"/>
  <c r="J36"/>
  <c i="1" r="AY101"/>
  <c i="8" r="J35"/>
  <c i="1" r="AX101"/>
  <c i="8"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T128"/>
  <c r="T127"/>
  <c r="R129"/>
  <c r="R128"/>
  <c r="R127"/>
  <c r="P129"/>
  <c r="P128"/>
  <c r="P127"/>
  <c r="BK129"/>
  <c r="BK128"/>
  <c r="J128"/>
  <c r="BK127"/>
  <c r="J127"/>
  <c r="J129"/>
  <c r="BE129"/>
  <c r="J100"/>
  <c r="J99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F37"/>
  <c i="1" r="BD101"/>
  <c i="8" r="BH123"/>
  <c r="F36"/>
  <c i="1" r="BC101"/>
  <c i="8" r="BG123"/>
  <c r="F35"/>
  <c i="1" r="BB101"/>
  <c i="8" r="BF123"/>
  <c r="J34"/>
  <c i="1" r="AW101"/>
  <c i="8" r="F34"/>
  <c i="1" r="BA101"/>
  <c i="8" r="T123"/>
  <c r="T122"/>
  <c r="T121"/>
  <c r="T120"/>
  <c r="R123"/>
  <c r="R122"/>
  <c r="R121"/>
  <c r="R120"/>
  <c r="P123"/>
  <c r="P122"/>
  <c r="P121"/>
  <c r="P120"/>
  <c i="1" r="AU101"/>
  <c i="8" r="BK123"/>
  <c r="BK122"/>
  <c r="J122"/>
  <c r="BK121"/>
  <c r="J121"/>
  <c r="BK120"/>
  <c r="J120"/>
  <c r="J96"/>
  <c r="J30"/>
  <c i="1" r="AG101"/>
  <c i="8" r="J123"/>
  <c r="BE123"/>
  <c r="J33"/>
  <c i="1" r="AV101"/>
  <c i="8" r="F33"/>
  <c i="1" r="AZ101"/>
  <c i="8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7" r="J37"/>
  <c r="J36"/>
  <c i="1" r="AY100"/>
  <c i="7" r="J35"/>
  <c i="1" r="AX100"/>
  <c i="7" r="BI196"/>
  <c r="BH196"/>
  <c r="BG196"/>
  <c r="BF196"/>
  <c r="T196"/>
  <c r="T195"/>
  <c r="R196"/>
  <c r="R195"/>
  <c r="P196"/>
  <c r="P195"/>
  <c r="BK196"/>
  <c r="BK195"/>
  <c r="J195"/>
  <c r="J196"/>
  <c r="BE196"/>
  <c r="J106"/>
  <c r="BI194"/>
  <c r="BH194"/>
  <c r="BG194"/>
  <c r="BF194"/>
  <c r="T194"/>
  <c r="R194"/>
  <c r="P194"/>
  <c r="BK194"/>
  <c r="J194"/>
  <c r="BE194"/>
  <c r="BI193"/>
  <c r="BH193"/>
  <c r="BG193"/>
  <c r="BF193"/>
  <c r="T193"/>
  <c r="T192"/>
  <c r="R193"/>
  <c r="R192"/>
  <c r="P193"/>
  <c r="P192"/>
  <c r="BK193"/>
  <c r="BK192"/>
  <c r="J192"/>
  <c r="J193"/>
  <c r="BE193"/>
  <c r="J105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T173"/>
  <c r="R174"/>
  <c r="R173"/>
  <c r="P174"/>
  <c r="P173"/>
  <c r="BK174"/>
  <c r="BK173"/>
  <c r="J173"/>
  <c r="J174"/>
  <c r="BE174"/>
  <c r="J104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103"/>
  <c r="BI150"/>
  <c r="BH150"/>
  <c r="BG150"/>
  <c r="BF150"/>
  <c r="T150"/>
  <c r="T149"/>
  <c r="R150"/>
  <c r="R149"/>
  <c r="P150"/>
  <c r="P149"/>
  <c r="BK150"/>
  <c r="BK149"/>
  <c r="J149"/>
  <c r="J150"/>
  <c r="BE150"/>
  <c r="J102"/>
  <c r="BI148"/>
  <c r="BH148"/>
  <c r="BG148"/>
  <c r="BF148"/>
  <c r="T148"/>
  <c r="T147"/>
  <c r="R148"/>
  <c r="R147"/>
  <c r="P148"/>
  <c r="P147"/>
  <c r="BK148"/>
  <c r="BK147"/>
  <c r="J147"/>
  <c r="J148"/>
  <c r="BE148"/>
  <c r="J101"/>
  <c r="BI146"/>
  <c r="BH146"/>
  <c r="BG146"/>
  <c r="BF146"/>
  <c r="T146"/>
  <c r="T145"/>
  <c r="R146"/>
  <c r="R145"/>
  <c r="P146"/>
  <c r="P145"/>
  <c r="BK146"/>
  <c r="BK145"/>
  <c r="J145"/>
  <c r="J146"/>
  <c r="BE146"/>
  <c r="J100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99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T133"/>
  <c r="R134"/>
  <c r="R133"/>
  <c r="P134"/>
  <c r="P133"/>
  <c r="BK134"/>
  <c r="BK133"/>
  <c r="J133"/>
  <c r="J134"/>
  <c r="BE134"/>
  <c r="J98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F37"/>
  <c i="1" r="BD100"/>
  <c i="7" r="BH128"/>
  <c r="F36"/>
  <c i="1" r="BC100"/>
  <c i="7" r="BG128"/>
  <c r="F35"/>
  <c i="1" r="BB100"/>
  <c i="7" r="BF128"/>
  <c r="J34"/>
  <c i="1" r="AW100"/>
  <c i="7" r="F34"/>
  <c i="1" r="BA100"/>
  <c i="7" r="T128"/>
  <c r="T127"/>
  <c r="T126"/>
  <c r="R128"/>
  <c r="R127"/>
  <c r="R126"/>
  <c r="P128"/>
  <c r="P127"/>
  <c r="P126"/>
  <c i="1" r="AU100"/>
  <c i="7" r="BK128"/>
  <c r="BK127"/>
  <c r="J127"/>
  <c r="BK126"/>
  <c r="J126"/>
  <c r="J96"/>
  <c r="J30"/>
  <c i="1" r="AG100"/>
  <c i="7" r="J128"/>
  <c r="BE128"/>
  <c r="J33"/>
  <c i="1" r="AV100"/>
  <c i="7" r="F33"/>
  <c i="1" r="AZ100"/>
  <c i="7" r="J97"/>
  <c r="J123"/>
  <c r="J122"/>
  <c r="F122"/>
  <c r="F120"/>
  <c r="E118"/>
  <c r="J92"/>
  <c r="J91"/>
  <c r="F91"/>
  <c r="F89"/>
  <c r="E87"/>
  <c r="J39"/>
  <c r="J18"/>
  <c r="E18"/>
  <c r="F123"/>
  <c r="F92"/>
  <c r="J17"/>
  <c r="J12"/>
  <c r="J120"/>
  <c r="J89"/>
  <c r="E7"/>
  <c r="E116"/>
  <c r="E85"/>
  <c i="6" r="J37"/>
  <c r="J36"/>
  <c i="1" r="AY99"/>
  <c i="6" r="J35"/>
  <c i="1" r="AX99"/>
  <c i="6"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T147"/>
  <c r="R148"/>
  <c r="R147"/>
  <c r="P148"/>
  <c r="P147"/>
  <c r="BK148"/>
  <c r="BK147"/>
  <c r="J147"/>
  <c r="J148"/>
  <c r="BE148"/>
  <c r="J102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T138"/>
  <c r="R139"/>
  <c r="R138"/>
  <c r="P139"/>
  <c r="P138"/>
  <c r="BK139"/>
  <c r="BK138"/>
  <c r="J138"/>
  <c r="J139"/>
  <c r="BE139"/>
  <c r="J101"/>
  <c r="BI137"/>
  <c r="BH137"/>
  <c r="BG137"/>
  <c r="BF137"/>
  <c r="T137"/>
  <c r="T136"/>
  <c r="R137"/>
  <c r="R136"/>
  <c r="P137"/>
  <c r="P136"/>
  <c r="BK137"/>
  <c r="BK136"/>
  <c r="J136"/>
  <c r="J137"/>
  <c r="BE137"/>
  <c r="J100"/>
  <c r="BI135"/>
  <c r="BH135"/>
  <c r="BG135"/>
  <c r="BF135"/>
  <c r="T135"/>
  <c r="R135"/>
  <c r="P135"/>
  <c r="BK135"/>
  <c r="J135"/>
  <c r="BE135"/>
  <c r="BI134"/>
  <c r="BH134"/>
  <c r="BG134"/>
  <c r="BF134"/>
  <c r="T134"/>
  <c r="T133"/>
  <c r="R134"/>
  <c r="R133"/>
  <c r="P134"/>
  <c r="P133"/>
  <c r="BK134"/>
  <c r="BK133"/>
  <c r="J133"/>
  <c r="J134"/>
  <c r="BE134"/>
  <c r="J99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R127"/>
  <c r="R126"/>
  <c r="P127"/>
  <c r="P126"/>
  <c r="BK127"/>
  <c r="BK126"/>
  <c r="J126"/>
  <c r="J127"/>
  <c r="BE127"/>
  <c r="J98"/>
  <c r="BI125"/>
  <c r="BH125"/>
  <c r="BG125"/>
  <c r="BF125"/>
  <c r="T125"/>
  <c r="R125"/>
  <c r="P125"/>
  <c r="BK125"/>
  <c r="J125"/>
  <c r="BE125"/>
  <c r="BI124"/>
  <c r="F37"/>
  <c i="1" r="BD99"/>
  <c i="6" r="BH124"/>
  <c r="F36"/>
  <c i="1" r="BC99"/>
  <c i="6" r="BG124"/>
  <c r="F35"/>
  <c i="1" r="BB99"/>
  <c i="6" r="BF124"/>
  <c r="J34"/>
  <c i="1" r="AW99"/>
  <c i="6" r="F34"/>
  <c i="1" r="BA99"/>
  <c i="6" r="T124"/>
  <c r="T123"/>
  <c r="T122"/>
  <c r="R124"/>
  <c r="R123"/>
  <c r="R122"/>
  <c r="P124"/>
  <c r="P123"/>
  <c r="P122"/>
  <c i="1" r="AU99"/>
  <c i="6" r="BK124"/>
  <c r="BK123"/>
  <c r="J123"/>
  <c r="BK122"/>
  <c r="J122"/>
  <c r="J96"/>
  <c r="J30"/>
  <c i="1" r="AG99"/>
  <c i="6" r="J124"/>
  <c r="BE124"/>
  <c r="J33"/>
  <c i="1" r="AV99"/>
  <c i="6" r="F33"/>
  <c i="1" r="AZ99"/>
  <c i="6" r="J97"/>
  <c r="J119"/>
  <c r="J118"/>
  <c r="F118"/>
  <c r="F116"/>
  <c r="E114"/>
  <c r="J92"/>
  <c r="J91"/>
  <c r="F91"/>
  <c r="F89"/>
  <c r="E87"/>
  <c r="J39"/>
  <c r="J18"/>
  <c r="E18"/>
  <c r="F119"/>
  <c r="F92"/>
  <c r="J17"/>
  <c r="J12"/>
  <c r="J116"/>
  <c r="J89"/>
  <c r="E7"/>
  <c r="E112"/>
  <c r="E85"/>
  <c i="5" r="J37"/>
  <c r="J36"/>
  <c i="1" r="AY98"/>
  <c i="5" r="J35"/>
  <c i="1" r="AX98"/>
  <c i="5" r="BI175"/>
  <c r="BH175"/>
  <c r="BG175"/>
  <c r="BF175"/>
  <c r="T175"/>
  <c r="T174"/>
  <c r="R175"/>
  <c r="R174"/>
  <c r="P175"/>
  <c r="P174"/>
  <c r="BK175"/>
  <c r="BK174"/>
  <c r="J174"/>
  <c r="J175"/>
  <c r="BE175"/>
  <c r="J10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R171"/>
  <c r="R170"/>
  <c r="P171"/>
  <c r="P170"/>
  <c r="BK171"/>
  <c r="BK170"/>
  <c r="J170"/>
  <c r="J171"/>
  <c r="BE171"/>
  <c r="J103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T139"/>
  <c r="R140"/>
  <c r="R139"/>
  <c r="P140"/>
  <c r="P139"/>
  <c r="BK140"/>
  <c r="BK139"/>
  <c r="J139"/>
  <c r="J140"/>
  <c r="BE140"/>
  <c r="J102"/>
  <c r="BI138"/>
  <c r="BH138"/>
  <c r="BG138"/>
  <c r="BF138"/>
  <c r="T138"/>
  <c r="T137"/>
  <c r="R138"/>
  <c r="R137"/>
  <c r="P138"/>
  <c r="P137"/>
  <c r="BK138"/>
  <c r="BK137"/>
  <c r="J137"/>
  <c r="J138"/>
  <c r="BE138"/>
  <c r="J101"/>
  <c r="BI136"/>
  <c r="BH136"/>
  <c r="BG136"/>
  <c r="BF136"/>
  <c r="T136"/>
  <c r="T135"/>
  <c r="R136"/>
  <c r="R135"/>
  <c r="P136"/>
  <c r="P135"/>
  <c r="BK136"/>
  <c r="BK135"/>
  <c r="J135"/>
  <c r="J136"/>
  <c r="BE136"/>
  <c r="J100"/>
  <c r="BI134"/>
  <c r="BH134"/>
  <c r="BG134"/>
  <c r="BF134"/>
  <c r="T134"/>
  <c r="R134"/>
  <c r="P134"/>
  <c r="BK134"/>
  <c r="J134"/>
  <c r="BE134"/>
  <c r="BI133"/>
  <c r="BH133"/>
  <c r="BG133"/>
  <c r="BF133"/>
  <c r="T133"/>
  <c r="T132"/>
  <c r="R133"/>
  <c r="R132"/>
  <c r="P133"/>
  <c r="P132"/>
  <c r="BK133"/>
  <c r="BK132"/>
  <c r="J132"/>
  <c r="J133"/>
  <c r="BE133"/>
  <c r="J99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T128"/>
  <c r="R129"/>
  <c r="R128"/>
  <c r="P129"/>
  <c r="P128"/>
  <c r="BK129"/>
  <c r="BK128"/>
  <c r="J128"/>
  <c r="J129"/>
  <c r="BE129"/>
  <c r="J98"/>
  <c r="BI127"/>
  <c r="BH127"/>
  <c r="BG127"/>
  <c r="BF127"/>
  <c r="T127"/>
  <c r="R127"/>
  <c r="P127"/>
  <c r="BK127"/>
  <c r="J127"/>
  <c r="BE127"/>
  <c r="BI126"/>
  <c r="F37"/>
  <c i="1" r="BD98"/>
  <c i="5" r="BH126"/>
  <c r="F36"/>
  <c i="1" r="BC98"/>
  <c i="5" r="BG126"/>
  <c r="F35"/>
  <c i="1" r="BB98"/>
  <c i="5" r="BF126"/>
  <c r="J34"/>
  <c i="1" r="AW98"/>
  <c i="5" r="F34"/>
  <c i="1" r="BA98"/>
  <c i="5" r="T126"/>
  <c r="T125"/>
  <c r="T124"/>
  <c r="R126"/>
  <c r="R125"/>
  <c r="R124"/>
  <c r="P126"/>
  <c r="P125"/>
  <c r="P124"/>
  <c i="1" r="AU98"/>
  <c i="5" r="BK126"/>
  <c r="BK125"/>
  <c r="J125"/>
  <c r="BK124"/>
  <c r="J124"/>
  <c r="J96"/>
  <c r="J30"/>
  <c i="1" r="AG98"/>
  <c i="5" r="J126"/>
  <c r="BE126"/>
  <c r="J33"/>
  <c i="1" r="AV98"/>
  <c i="5" r="F33"/>
  <c i="1" r="AZ98"/>
  <c i="5" r="J97"/>
  <c r="J121"/>
  <c r="J120"/>
  <c r="F120"/>
  <c r="F118"/>
  <c r="E116"/>
  <c r="J92"/>
  <c r="J91"/>
  <c r="F91"/>
  <c r="F89"/>
  <c r="E87"/>
  <c r="J39"/>
  <c r="J18"/>
  <c r="E18"/>
  <c r="F121"/>
  <c r="F92"/>
  <c r="J17"/>
  <c r="J12"/>
  <c r="J118"/>
  <c r="J89"/>
  <c r="E7"/>
  <c r="E114"/>
  <c r="E85"/>
  <c i="4" r="J37"/>
  <c r="J36"/>
  <c i="1" r="AY97"/>
  <c i="4" r="J35"/>
  <c i="1" r="AX97"/>
  <c i="4" r="BI259"/>
  <c r="BH259"/>
  <c r="BG259"/>
  <c r="BF259"/>
  <c r="T259"/>
  <c r="T258"/>
  <c r="R259"/>
  <c r="R258"/>
  <c r="P259"/>
  <c r="P258"/>
  <c r="BK259"/>
  <c r="BK258"/>
  <c r="J258"/>
  <c r="J259"/>
  <c r="BE259"/>
  <c r="J100"/>
  <c r="BI254"/>
  <c r="BH254"/>
  <c r="BG254"/>
  <c r="BF254"/>
  <c r="T254"/>
  <c r="R254"/>
  <c r="P254"/>
  <c r="BK254"/>
  <c r="J254"/>
  <c r="BE254"/>
  <c r="BI250"/>
  <c r="BH250"/>
  <c r="BG250"/>
  <c r="BF250"/>
  <c r="T250"/>
  <c r="R250"/>
  <c r="P250"/>
  <c r="BK250"/>
  <c r="J250"/>
  <c r="BE250"/>
  <c r="BI244"/>
  <c r="BH244"/>
  <c r="BG244"/>
  <c r="BF244"/>
  <c r="T244"/>
  <c r="R244"/>
  <c r="P244"/>
  <c r="BK244"/>
  <c r="J244"/>
  <c r="BE244"/>
  <c r="BI240"/>
  <c r="BH240"/>
  <c r="BG240"/>
  <c r="BF240"/>
  <c r="T240"/>
  <c r="R240"/>
  <c r="P240"/>
  <c r="BK240"/>
  <c r="J240"/>
  <c r="BE240"/>
  <c r="BI229"/>
  <c r="BH229"/>
  <c r="BG229"/>
  <c r="BF229"/>
  <c r="T229"/>
  <c r="R229"/>
  <c r="P229"/>
  <c r="BK229"/>
  <c r="J229"/>
  <c r="BE229"/>
  <c r="BI225"/>
  <c r="BH225"/>
  <c r="BG225"/>
  <c r="BF225"/>
  <c r="T225"/>
  <c r="R225"/>
  <c r="P225"/>
  <c r="BK225"/>
  <c r="J225"/>
  <c r="BE225"/>
  <c r="BI221"/>
  <c r="BH221"/>
  <c r="BG221"/>
  <c r="BF221"/>
  <c r="T221"/>
  <c r="R221"/>
  <c r="P221"/>
  <c r="BK221"/>
  <c r="J221"/>
  <c r="BE221"/>
  <c r="BI217"/>
  <c r="BH217"/>
  <c r="BG217"/>
  <c r="BF217"/>
  <c r="T217"/>
  <c r="R217"/>
  <c r="P217"/>
  <c r="BK217"/>
  <c r="J217"/>
  <c r="BE217"/>
  <c r="BI213"/>
  <c r="BH213"/>
  <c r="BG213"/>
  <c r="BF213"/>
  <c r="T213"/>
  <c r="R213"/>
  <c r="P213"/>
  <c r="BK213"/>
  <c r="J213"/>
  <c r="BE213"/>
  <c r="BI209"/>
  <c r="BH209"/>
  <c r="BG209"/>
  <c r="BF209"/>
  <c r="T209"/>
  <c r="R209"/>
  <c r="P209"/>
  <c r="BK209"/>
  <c r="J209"/>
  <c r="BE209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6"/>
  <c r="BH196"/>
  <c r="BG196"/>
  <c r="BF196"/>
  <c r="T196"/>
  <c r="R196"/>
  <c r="P196"/>
  <c r="BK196"/>
  <c r="J196"/>
  <c r="BE196"/>
  <c r="BI192"/>
  <c r="BH192"/>
  <c r="BG192"/>
  <c r="BF192"/>
  <c r="T192"/>
  <c r="R192"/>
  <c r="P192"/>
  <c r="BK192"/>
  <c r="J192"/>
  <c r="BE192"/>
  <c r="BI188"/>
  <c r="BH188"/>
  <c r="BG188"/>
  <c r="BF188"/>
  <c r="T188"/>
  <c r="R188"/>
  <c r="P188"/>
  <c r="BK188"/>
  <c r="J188"/>
  <c r="BE188"/>
  <c r="BI184"/>
  <c r="BH184"/>
  <c r="BG184"/>
  <c r="BF184"/>
  <c r="T184"/>
  <c r="R184"/>
  <c r="P184"/>
  <c r="BK184"/>
  <c r="J184"/>
  <c r="BE184"/>
  <c r="BI180"/>
  <c r="BH180"/>
  <c r="BG180"/>
  <c r="BF180"/>
  <c r="T180"/>
  <c r="R180"/>
  <c r="P180"/>
  <c r="BK180"/>
  <c r="J180"/>
  <c r="BE180"/>
  <c r="BI175"/>
  <c r="BH175"/>
  <c r="BG175"/>
  <c r="BF175"/>
  <c r="T175"/>
  <c r="R175"/>
  <c r="P175"/>
  <c r="BK175"/>
  <c r="J175"/>
  <c r="BE175"/>
  <c r="BI171"/>
  <c r="BH171"/>
  <c r="BG171"/>
  <c r="BF171"/>
  <c r="T171"/>
  <c r="T170"/>
  <c r="R171"/>
  <c r="R170"/>
  <c r="P171"/>
  <c r="P170"/>
  <c r="BK171"/>
  <c r="BK170"/>
  <c r="J170"/>
  <c r="J171"/>
  <c r="BE171"/>
  <c r="J99"/>
  <c r="BI162"/>
  <c r="BH162"/>
  <c r="BG162"/>
  <c r="BF162"/>
  <c r="T162"/>
  <c r="R162"/>
  <c r="P162"/>
  <c r="BK162"/>
  <c r="J162"/>
  <c r="BE162"/>
  <c r="BI158"/>
  <c r="BH158"/>
  <c r="BG158"/>
  <c r="BF158"/>
  <c r="T158"/>
  <c r="R158"/>
  <c r="P158"/>
  <c r="BK158"/>
  <c r="J158"/>
  <c r="BE158"/>
  <c r="BI154"/>
  <c r="BH154"/>
  <c r="BG154"/>
  <c r="BF154"/>
  <c r="T154"/>
  <c r="R154"/>
  <c r="P154"/>
  <c r="BK154"/>
  <c r="J154"/>
  <c r="BE154"/>
  <c r="BI150"/>
  <c r="BH150"/>
  <c r="BG150"/>
  <c r="BF150"/>
  <c r="T150"/>
  <c r="R150"/>
  <c r="P150"/>
  <c r="BK150"/>
  <c r="J150"/>
  <c r="BE150"/>
  <c r="BI146"/>
  <c r="BH146"/>
  <c r="BG146"/>
  <c r="BF146"/>
  <c r="T146"/>
  <c r="R146"/>
  <c r="P146"/>
  <c r="BK146"/>
  <c r="J146"/>
  <c r="BE146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4"/>
  <c r="BH134"/>
  <c r="BG134"/>
  <c r="BF134"/>
  <c r="T134"/>
  <c r="R134"/>
  <c r="P134"/>
  <c r="BK134"/>
  <c r="J134"/>
  <c r="BE134"/>
  <c r="BI130"/>
  <c r="BH130"/>
  <c r="BG130"/>
  <c r="BF130"/>
  <c r="T130"/>
  <c r="R130"/>
  <c r="P130"/>
  <c r="BK130"/>
  <c r="J130"/>
  <c r="BE130"/>
  <c r="BI126"/>
  <c r="BH126"/>
  <c r="BG126"/>
  <c r="BF126"/>
  <c r="T126"/>
  <c r="R126"/>
  <c r="P126"/>
  <c r="BK126"/>
  <c r="J126"/>
  <c r="BE126"/>
  <c r="BI123"/>
  <c r="F37"/>
  <c i="1" r="BD97"/>
  <c i="4" r="BH123"/>
  <c r="F36"/>
  <c i="1" r="BC97"/>
  <c i="4" r="BG123"/>
  <c r="F35"/>
  <c i="1" r="BB97"/>
  <c i="4" r="BF123"/>
  <c r="J34"/>
  <c i="1" r="AW97"/>
  <c i="4" r="F34"/>
  <c i="1" r="BA97"/>
  <c i="4" r="T123"/>
  <c r="T122"/>
  <c r="T121"/>
  <c r="T120"/>
  <c r="R123"/>
  <c r="R122"/>
  <c r="R121"/>
  <c r="R120"/>
  <c r="P123"/>
  <c r="P122"/>
  <c r="P121"/>
  <c r="P120"/>
  <c i="1" r="AU97"/>
  <c i="4" r="BK123"/>
  <c r="BK122"/>
  <c r="J122"/>
  <c r="BK121"/>
  <c r="J121"/>
  <c r="BK120"/>
  <c r="J120"/>
  <c r="J96"/>
  <c r="J30"/>
  <c i="1" r="AG97"/>
  <c i="4" r="J123"/>
  <c r="BE123"/>
  <c r="J33"/>
  <c i="1" r="AV97"/>
  <c i="4" r="F33"/>
  <c i="1" r="AZ97"/>
  <c i="4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3" r="J37"/>
  <c r="J36"/>
  <c i="1" r="AY96"/>
  <c i="3" r="J35"/>
  <c i="1" r="AX96"/>
  <c i="3"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1"/>
  <c r="BH281"/>
  <c r="BG281"/>
  <c r="BF281"/>
  <c r="T281"/>
  <c r="R281"/>
  <c r="P281"/>
  <c r="BK281"/>
  <c r="J281"/>
  <c r="BE281"/>
  <c r="BI278"/>
  <c r="BH278"/>
  <c r="BG278"/>
  <c r="BF278"/>
  <c r="T278"/>
  <c r="R278"/>
  <c r="P278"/>
  <c r="BK278"/>
  <c r="J278"/>
  <c r="BE278"/>
  <c r="BI270"/>
  <c r="BH270"/>
  <c r="BG270"/>
  <c r="BF270"/>
  <c r="T270"/>
  <c r="R270"/>
  <c r="P270"/>
  <c r="BK270"/>
  <c r="J270"/>
  <c r="BE270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6"/>
  <c r="BH256"/>
  <c r="BG256"/>
  <c r="BF256"/>
  <c r="T256"/>
  <c r="R256"/>
  <c r="P256"/>
  <c r="BK256"/>
  <c r="J256"/>
  <c r="BE256"/>
  <c r="BI252"/>
  <c r="BH252"/>
  <c r="BG252"/>
  <c r="BF252"/>
  <c r="T252"/>
  <c r="T251"/>
  <c r="T250"/>
  <c r="R252"/>
  <c r="R251"/>
  <c r="R250"/>
  <c r="P252"/>
  <c r="P251"/>
  <c r="P250"/>
  <c r="BK252"/>
  <c r="BK251"/>
  <c r="J251"/>
  <c r="BK250"/>
  <c r="J250"/>
  <c r="J252"/>
  <c r="BE252"/>
  <c r="J104"/>
  <c r="J103"/>
  <c r="BI247"/>
  <c r="BH247"/>
  <c r="BG247"/>
  <c r="BF247"/>
  <c r="T247"/>
  <c r="R247"/>
  <c r="P247"/>
  <c r="BK247"/>
  <c r="J247"/>
  <c r="BE247"/>
  <c r="BI241"/>
  <c r="BH241"/>
  <c r="BG241"/>
  <c r="BF241"/>
  <c r="T241"/>
  <c r="R241"/>
  <c r="P241"/>
  <c r="BK241"/>
  <c r="J241"/>
  <c r="BE241"/>
  <c r="BI236"/>
  <c r="BH236"/>
  <c r="BG236"/>
  <c r="BF236"/>
  <c r="T236"/>
  <c r="R236"/>
  <c r="P236"/>
  <c r="BK236"/>
  <c r="J236"/>
  <c r="BE236"/>
  <c r="BI232"/>
  <c r="BH232"/>
  <c r="BG232"/>
  <c r="BF232"/>
  <c r="T232"/>
  <c r="R232"/>
  <c r="P232"/>
  <c r="BK232"/>
  <c r="J232"/>
  <c r="BE232"/>
  <c r="BI226"/>
  <c r="BH226"/>
  <c r="BG226"/>
  <c r="BF226"/>
  <c r="T226"/>
  <c r="R226"/>
  <c r="P226"/>
  <c r="BK226"/>
  <c r="J226"/>
  <c r="BE226"/>
  <c r="BI216"/>
  <c r="BH216"/>
  <c r="BG216"/>
  <c r="BF216"/>
  <c r="T216"/>
  <c r="R216"/>
  <c r="P216"/>
  <c r="BK216"/>
  <c r="J216"/>
  <c r="BE216"/>
  <c r="BI212"/>
  <c r="BH212"/>
  <c r="BG212"/>
  <c r="BF212"/>
  <c r="T212"/>
  <c r="R212"/>
  <c r="P212"/>
  <c r="BK212"/>
  <c r="J212"/>
  <c r="BE212"/>
  <c r="BI208"/>
  <c r="BH208"/>
  <c r="BG208"/>
  <c r="BF208"/>
  <c r="T208"/>
  <c r="R208"/>
  <c r="P208"/>
  <c r="BK208"/>
  <c r="J208"/>
  <c r="BE208"/>
  <c r="BI204"/>
  <c r="BH204"/>
  <c r="BG204"/>
  <c r="BF204"/>
  <c r="T204"/>
  <c r="R204"/>
  <c r="P204"/>
  <c r="BK204"/>
  <c r="J204"/>
  <c r="BE204"/>
  <c r="BI200"/>
  <c r="BH200"/>
  <c r="BG200"/>
  <c r="BF200"/>
  <c r="T200"/>
  <c r="R200"/>
  <c r="P200"/>
  <c r="BK200"/>
  <c r="J200"/>
  <c r="BE200"/>
  <c r="BI196"/>
  <c r="BH196"/>
  <c r="BG196"/>
  <c r="BF196"/>
  <c r="T196"/>
  <c r="T195"/>
  <c r="R196"/>
  <c r="R195"/>
  <c r="P196"/>
  <c r="P195"/>
  <c r="BK196"/>
  <c r="BK195"/>
  <c r="J195"/>
  <c r="J196"/>
  <c r="BE196"/>
  <c r="J102"/>
  <c r="BI190"/>
  <c r="BH190"/>
  <c r="BG190"/>
  <c r="BF190"/>
  <c r="T190"/>
  <c r="T189"/>
  <c r="T188"/>
  <c r="R190"/>
  <c r="R189"/>
  <c r="R188"/>
  <c r="P190"/>
  <c r="P189"/>
  <c r="P188"/>
  <c r="BK190"/>
  <c r="BK189"/>
  <c r="J189"/>
  <c r="BK188"/>
  <c r="J188"/>
  <c r="J190"/>
  <c r="BE190"/>
  <c r="J101"/>
  <c r="J100"/>
  <c r="BI178"/>
  <c r="BH178"/>
  <c r="BG178"/>
  <c r="BF178"/>
  <c r="T178"/>
  <c r="R178"/>
  <c r="P178"/>
  <c r="BK178"/>
  <c r="J178"/>
  <c r="BE178"/>
  <c r="BI173"/>
  <c r="BH173"/>
  <c r="BG173"/>
  <c r="BF173"/>
  <c r="T173"/>
  <c r="T172"/>
  <c r="R173"/>
  <c r="R172"/>
  <c r="P173"/>
  <c r="P172"/>
  <c r="BK173"/>
  <c r="BK172"/>
  <c r="J172"/>
  <c r="J173"/>
  <c r="BE173"/>
  <c r="J99"/>
  <c r="BI161"/>
  <c r="BH161"/>
  <c r="BG161"/>
  <c r="BF161"/>
  <c r="T161"/>
  <c r="R161"/>
  <c r="P161"/>
  <c r="BK161"/>
  <c r="J161"/>
  <c r="BE161"/>
  <c r="BI156"/>
  <c r="BH156"/>
  <c r="BG156"/>
  <c r="BF156"/>
  <c r="T156"/>
  <c r="R156"/>
  <c r="P156"/>
  <c r="BK156"/>
  <c r="J156"/>
  <c r="BE156"/>
  <c r="BI151"/>
  <c r="BH151"/>
  <c r="BG151"/>
  <c r="BF151"/>
  <c r="T151"/>
  <c r="R151"/>
  <c r="P151"/>
  <c r="BK151"/>
  <c r="J151"/>
  <c r="BE151"/>
  <c r="BI147"/>
  <c r="BH147"/>
  <c r="BG147"/>
  <c r="BF147"/>
  <c r="T147"/>
  <c r="R147"/>
  <c r="P147"/>
  <c r="BK147"/>
  <c r="J147"/>
  <c r="BE147"/>
  <c r="BI142"/>
  <c r="BH142"/>
  <c r="BG142"/>
  <c r="BF142"/>
  <c r="T142"/>
  <c r="R142"/>
  <c r="P142"/>
  <c r="BK142"/>
  <c r="J142"/>
  <c r="BE142"/>
  <c r="BI137"/>
  <c r="BH137"/>
  <c r="BG137"/>
  <c r="BF137"/>
  <c r="T137"/>
  <c r="R137"/>
  <c r="P137"/>
  <c r="BK137"/>
  <c r="J137"/>
  <c r="BE137"/>
  <c r="BI133"/>
  <c r="BH133"/>
  <c r="BG133"/>
  <c r="BF133"/>
  <c r="T133"/>
  <c r="R133"/>
  <c r="P133"/>
  <c r="BK133"/>
  <c r="J133"/>
  <c r="BE133"/>
  <c r="BI127"/>
  <c r="F37"/>
  <c i="1" r="BD96"/>
  <c i="3" r="BH127"/>
  <c r="F36"/>
  <c i="1" r="BC96"/>
  <c i="3" r="BG127"/>
  <c r="F35"/>
  <c i="1" r="BB96"/>
  <c i="3" r="BF127"/>
  <c r="J34"/>
  <c i="1" r="AW96"/>
  <c i="3" r="F34"/>
  <c i="1" r="BA96"/>
  <c i="3" r="T127"/>
  <c r="T126"/>
  <c r="T125"/>
  <c r="T124"/>
  <c r="R127"/>
  <c r="R126"/>
  <c r="R125"/>
  <c r="R124"/>
  <c r="P127"/>
  <c r="P126"/>
  <c r="P125"/>
  <c r="P124"/>
  <c i="1" r="AU96"/>
  <c i="3" r="BK127"/>
  <c r="BK126"/>
  <c r="J126"/>
  <c r="BK125"/>
  <c r="J125"/>
  <c r="BK124"/>
  <c r="J124"/>
  <c r="J96"/>
  <c r="J30"/>
  <c i="1" r="AG96"/>
  <c i="3" r="J127"/>
  <c r="BE127"/>
  <c r="J33"/>
  <c i="1" r="AV96"/>
  <c i="3" r="F33"/>
  <c i="1" r="AZ96"/>
  <c i="3" r="J98"/>
  <c r="J97"/>
  <c r="J121"/>
  <c r="J120"/>
  <c r="F120"/>
  <c r="F118"/>
  <c r="E116"/>
  <c r="J92"/>
  <c r="J91"/>
  <c r="F91"/>
  <c r="F89"/>
  <c r="E87"/>
  <c r="J39"/>
  <c r="J18"/>
  <c r="E18"/>
  <c r="F121"/>
  <c r="F92"/>
  <c r="J17"/>
  <c r="J12"/>
  <c r="J118"/>
  <c r="J89"/>
  <c r="E7"/>
  <c r="E114"/>
  <c r="E85"/>
  <c i="2" r="J37"/>
  <c r="J36"/>
  <c i="1" r="AY95"/>
  <c i="2" r="J35"/>
  <c i="1" r="AX95"/>
  <c i="2" r="BI635"/>
  <c r="BH635"/>
  <c r="BG635"/>
  <c r="BF635"/>
  <c r="T635"/>
  <c r="R635"/>
  <c r="P635"/>
  <c r="BK635"/>
  <c r="J635"/>
  <c r="BE635"/>
  <c r="BI631"/>
  <c r="BH631"/>
  <c r="BG631"/>
  <c r="BF631"/>
  <c r="T631"/>
  <c r="R631"/>
  <c r="P631"/>
  <c r="BK631"/>
  <c r="J631"/>
  <c r="BE631"/>
  <c r="BI627"/>
  <c r="BH627"/>
  <c r="BG627"/>
  <c r="BF627"/>
  <c r="T627"/>
  <c r="T626"/>
  <c r="R627"/>
  <c r="R626"/>
  <c r="P627"/>
  <c r="P626"/>
  <c r="BK627"/>
  <c r="BK626"/>
  <c r="J626"/>
  <c r="J627"/>
  <c r="BE627"/>
  <c r="J105"/>
  <c r="BI620"/>
  <c r="BH620"/>
  <c r="BG620"/>
  <c r="BF620"/>
  <c r="T620"/>
  <c r="R620"/>
  <c r="P620"/>
  <c r="BK620"/>
  <c r="J620"/>
  <c r="BE620"/>
  <c r="BI613"/>
  <c r="BH613"/>
  <c r="BG613"/>
  <c r="BF613"/>
  <c r="T613"/>
  <c r="R613"/>
  <c r="P613"/>
  <c r="BK613"/>
  <c r="J613"/>
  <c r="BE613"/>
  <c r="BI607"/>
  <c r="BH607"/>
  <c r="BG607"/>
  <c r="BF607"/>
  <c r="T607"/>
  <c r="R607"/>
  <c r="P607"/>
  <c r="BK607"/>
  <c r="J607"/>
  <c r="BE607"/>
  <c r="BI601"/>
  <c r="BH601"/>
  <c r="BG601"/>
  <c r="BF601"/>
  <c r="T601"/>
  <c r="R601"/>
  <c r="P601"/>
  <c r="BK601"/>
  <c r="J601"/>
  <c r="BE601"/>
  <c r="BI596"/>
  <c r="BH596"/>
  <c r="BG596"/>
  <c r="BF596"/>
  <c r="T596"/>
  <c r="R596"/>
  <c r="P596"/>
  <c r="BK596"/>
  <c r="J596"/>
  <c r="BE596"/>
  <c r="BI592"/>
  <c r="BH592"/>
  <c r="BG592"/>
  <c r="BF592"/>
  <c r="T592"/>
  <c r="R592"/>
  <c r="P592"/>
  <c r="BK592"/>
  <c r="J592"/>
  <c r="BE592"/>
  <c r="BI588"/>
  <c r="BH588"/>
  <c r="BG588"/>
  <c r="BF588"/>
  <c r="T588"/>
  <c r="R588"/>
  <c r="P588"/>
  <c r="BK588"/>
  <c r="J588"/>
  <c r="BE588"/>
  <c r="BI585"/>
  <c r="BH585"/>
  <c r="BG585"/>
  <c r="BF585"/>
  <c r="T585"/>
  <c r="R585"/>
  <c r="P585"/>
  <c r="BK585"/>
  <c r="J585"/>
  <c r="BE585"/>
  <c r="BI580"/>
  <c r="BH580"/>
  <c r="BG580"/>
  <c r="BF580"/>
  <c r="T580"/>
  <c r="R580"/>
  <c r="P580"/>
  <c r="BK580"/>
  <c r="J580"/>
  <c r="BE580"/>
  <c r="BI575"/>
  <c r="BH575"/>
  <c r="BG575"/>
  <c r="BF575"/>
  <c r="T575"/>
  <c r="R575"/>
  <c r="P575"/>
  <c r="BK575"/>
  <c r="J575"/>
  <c r="BE575"/>
  <c r="BI569"/>
  <c r="BH569"/>
  <c r="BG569"/>
  <c r="BF569"/>
  <c r="T569"/>
  <c r="R569"/>
  <c r="P569"/>
  <c r="BK569"/>
  <c r="J569"/>
  <c r="BE569"/>
  <c r="BI565"/>
  <c r="BH565"/>
  <c r="BG565"/>
  <c r="BF565"/>
  <c r="T565"/>
  <c r="R565"/>
  <c r="P565"/>
  <c r="BK565"/>
  <c r="J565"/>
  <c r="BE565"/>
  <c r="BI562"/>
  <c r="BH562"/>
  <c r="BG562"/>
  <c r="BF562"/>
  <c r="T562"/>
  <c r="R562"/>
  <c r="P562"/>
  <c r="BK562"/>
  <c r="J562"/>
  <c r="BE562"/>
  <c r="BI554"/>
  <c r="BH554"/>
  <c r="BG554"/>
  <c r="BF554"/>
  <c r="T554"/>
  <c r="R554"/>
  <c r="P554"/>
  <c r="BK554"/>
  <c r="J554"/>
  <c r="BE554"/>
  <c r="BI548"/>
  <c r="BH548"/>
  <c r="BG548"/>
  <c r="BF548"/>
  <c r="T548"/>
  <c r="R548"/>
  <c r="P548"/>
  <c r="BK548"/>
  <c r="J548"/>
  <c r="BE548"/>
  <c r="BI544"/>
  <c r="BH544"/>
  <c r="BG544"/>
  <c r="BF544"/>
  <c r="T544"/>
  <c r="R544"/>
  <c r="P544"/>
  <c r="BK544"/>
  <c r="J544"/>
  <c r="BE544"/>
  <c r="BI537"/>
  <c r="BH537"/>
  <c r="BG537"/>
  <c r="BF537"/>
  <c r="T537"/>
  <c r="T536"/>
  <c r="R537"/>
  <c r="R536"/>
  <c r="P537"/>
  <c r="P536"/>
  <c r="BK537"/>
  <c r="BK536"/>
  <c r="J536"/>
  <c r="J537"/>
  <c r="BE537"/>
  <c r="J104"/>
  <c r="BI519"/>
  <c r="BH519"/>
  <c r="BG519"/>
  <c r="BF519"/>
  <c r="T519"/>
  <c r="R519"/>
  <c r="P519"/>
  <c r="BK519"/>
  <c r="J519"/>
  <c r="BE519"/>
  <c r="BI514"/>
  <c r="BH514"/>
  <c r="BG514"/>
  <c r="BF514"/>
  <c r="T514"/>
  <c r="R514"/>
  <c r="P514"/>
  <c r="BK514"/>
  <c r="J514"/>
  <c r="BE514"/>
  <c r="BI504"/>
  <c r="BH504"/>
  <c r="BG504"/>
  <c r="BF504"/>
  <c r="T504"/>
  <c r="R504"/>
  <c r="P504"/>
  <c r="BK504"/>
  <c r="J504"/>
  <c r="BE504"/>
  <c r="BI499"/>
  <c r="BH499"/>
  <c r="BG499"/>
  <c r="BF499"/>
  <c r="T499"/>
  <c r="R499"/>
  <c r="P499"/>
  <c r="BK499"/>
  <c r="J499"/>
  <c r="BE499"/>
  <c r="BI494"/>
  <c r="BH494"/>
  <c r="BG494"/>
  <c r="BF494"/>
  <c r="T494"/>
  <c r="R494"/>
  <c r="P494"/>
  <c r="BK494"/>
  <c r="J494"/>
  <c r="BE494"/>
  <c r="BI489"/>
  <c r="BH489"/>
  <c r="BG489"/>
  <c r="BF489"/>
  <c r="T489"/>
  <c r="R489"/>
  <c r="P489"/>
  <c r="BK489"/>
  <c r="J489"/>
  <c r="BE489"/>
  <c r="BI484"/>
  <c r="BH484"/>
  <c r="BG484"/>
  <c r="BF484"/>
  <c r="T484"/>
  <c r="R484"/>
  <c r="P484"/>
  <c r="BK484"/>
  <c r="J484"/>
  <c r="BE484"/>
  <c r="BI478"/>
  <c r="BH478"/>
  <c r="BG478"/>
  <c r="BF478"/>
  <c r="T478"/>
  <c r="R478"/>
  <c r="P478"/>
  <c r="BK478"/>
  <c r="J478"/>
  <c r="BE478"/>
  <c r="BI473"/>
  <c r="BH473"/>
  <c r="BG473"/>
  <c r="BF473"/>
  <c r="T473"/>
  <c r="R473"/>
  <c r="P473"/>
  <c r="BK473"/>
  <c r="J473"/>
  <c r="BE473"/>
  <c r="BI469"/>
  <c r="BH469"/>
  <c r="BG469"/>
  <c r="BF469"/>
  <c r="T469"/>
  <c r="R469"/>
  <c r="P469"/>
  <c r="BK469"/>
  <c r="J469"/>
  <c r="BE469"/>
  <c r="BI464"/>
  <c r="BH464"/>
  <c r="BG464"/>
  <c r="BF464"/>
  <c r="T464"/>
  <c r="R464"/>
  <c r="P464"/>
  <c r="BK464"/>
  <c r="J464"/>
  <c r="BE464"/>
  <c r="BI456"/>
  <c r="BH456"/>
  <c r="BG456"/>
  <c r="BF456"/>
  <c r="T456"/>
  <c r="R456"/>
  <c r="P456"/>
  <c r="BK456"/>
  <c r="J456"/>
  <c r="BE456"/>
  <c r="BI453"/>
  <c r="BH453"/>
  <c r="BG453"/>
  <c r="BF453"/>
  <c r="T453"/>
  <c r="T452"/>
  <c r="R453"/>
  <c r="R452"/>
  <c r="P453"/>
  <c r="P452"/>
  <c r="BK453"/>
  <c r="BK452"/>
  <c r="J452"/>
  <c r="J453"/>
  <c r="BE453"/>
  <c r="J103"/>
  <c r="BI448"/>
  <c r="BH448"/>
  <c r="BG448"/>
  <c r="BF448"/>
  <c r="T448"/>
  <c r="R448"/>
  <c r="P448"/>
  <c r="BK448"/>
  <c r="J448"/>
  <c r="BE448"/>
  <c r="BI445"/>
  <c r="BH445"/>
  <c r="BG445"/>
  <c r="BF445"/>
  <c r="T445"/>
  <c r="R445"/>
  <c r="P445"/>
  <c r="BK445"/>
  <c r="J445"/>
  <c r="BE445"/>
  <c r="BI437"/>
  <c r="BH437"/>
  <c r="BG437"/>
  <c r="BF437"/>
  <c r="T437"/>
  <c r="R437"/>
  <c r="P437"/>
  <c r="BK437"/>
  <c r="J437"/>
  <c r="BE437"/>
  <c r="BI434"/>
  <c r="BH434"/>
  <c r="BG434"/>
  <c r="BF434"/>
  <c r="T434"/>
  <c r="R434"/>
  <c r="P434"/>
  <c r="BK434"/>
  <c r="J434"/>
  <c r="BE434"/>
  <c r="BI428"/>
  <c r="BH428"/>
  <c r="BG428"/>
  <c r="BF428"/>
  <c r="T428"/>
  <c r="R428"/>
  <c r="P428"/>
  <c r="BK428"/>
  <c r="J428"/>
  <c r="BE428"/>
  <c r="BI424"/>
  <c r="BH424"/>
  <c r="BG424"/>
  <c r="BF424"/>
  <c r="T424"/>
  <c r="R424"/>
  <c r="P424"/>
  <c r="BK424"/>
  <c r="J424"/>
  <c r="BE424"/>
  <c r="BI417"/>
  <c r="BH417"/>
  <c r="BG417"/>
  <c r="BF417"/>
  <c r="T417"/>
  <c r="R417"/>
  <c r="P417"/>
  <c r="BK417"/>
  <c r="J417"/>
  <c r="BE417"/>
  <c r="BI411"/>
  <c r="BH411"/>
  <c r="BG411"/>
  <c r="BF411"/>
  <c r="T411"/>
  <c r="R411"/>
  <c r="P411"/>
  <c r="BK411"/>
  <c r="J411"/>
  <c r="BE411"/>
  <c r="BI407"/>
  <c r="BH407"/>
  <c r="BG407"/>
  <c r="BF407"/>
  <c r="T407"/>
  <c r="R407"/>
  <c r="P407"/>
  <c r="BK407"/>
  <c r="J407"/>
  <c r="BE407"/>
  <c r="BI402"/>
  <c r="BH402"/>
  <c r="BG402"/>
  <c r="BF402"/>
  <c r="T402"/>
  <c r="R402"/>
  <c r="P402"/>
  <c r="BK402"/>
  <c r="J402"/>
  <c r="BE402"/>
  <c r="BI398"/>
  <c r="BH398"/>
  <c r="BG398"/>
  <c r="BF398"/>
  <c r="T398"/>
  <c r="R398"/>
  <c r="P398"/>
  <c r="BK398"/>
  <c r="J398"/>
  <c r="BE398"/>
  <c r="BI394"/>
  <c r="BH394"/>
  <c r="BG394"/>
  <c r="BF394"/>
  <c r="T394"/>
  <c r="R394"/>
  <c r="P394"/>
  <c r="BK394"/>
  <c r="J394"/>
  <c r="BE394"/>
  <c r="BI381"/>
  <c r="BH381"/>
  <c r="BG381"/>
  <c r="BF381"/>
  <c r="T381"/>
  <c r="R381"/>
  <c r="P381"/>
  <c r="BK381"/>
  <c r="J381"/>
  <c r="BE381"/>
  <c r="BI376"/>
  <c r="BH376"/>
  <c r="BG376"/>
  <c r="BF376"/>
  <c r="T376"/>
  <c r="T375"/>
  <c r="R376"/>
  <c r="R375"/>
  <c r="P376"/>
  <c r="P375"/>
  <c r="BK376"/>
  <c r="BK375"/>
  <c r="J375"/>
  <c r="J376"/>
  <c r="BE376"/>
  <c r="J102"/>
  <c r="BI371"/>
  <c r="BH371"/>
  <c r="BG371"/>
  <c r="BF371"/>
  <c r="T371"/>
  <c r="R371"/>
  <c r="P371"/>
  <c r="BK371"/>
  <c r="J371"/>
  <c r="BE371"/>
  <c r="BI367"/>
  <c r="BH367"/>
  <c r="BG367"/>
  <c r="BF367"/>
  <c r="T367"/>
  <c r="R367"/>
  <c r="P367"/>
  <c r="BK367"/>
  <c r="J367"/>
  <c r="BE367"/>
  <c r="BI361"/>
  <c r="BH361"/>
  <c r="BG361"/>
  <c r="BF361"/>
  <c r="T361"/>
  <c r="R361"/>
  <c r="P361"/>
  <c r="BK361"/>
  <c r="J361"/>
  <c r="BE361"/>
  <c r="BI352"/>
  <c r="BH352"/>
  <c r="BG352"/>
  <c r="BF352"/>
  <c r="T352"/>
  <c r="R352"/>
  <c r="P352"/>
  <c r="BK352"/>
  <c r="J352"/>
  <c r="BE352"/>
  <c r="BI348"/>
  <c r="BH348"/>
  <c r="BG348"/>
  <c r="BF348"/>
  <c r="T348"/>
  <c r="T347"/>
  <c r="R348"/>
  <c r="R347"/>
  <c r="P348"/>
  <c r="P347"/>
  <c r="BK348"/>
  <c r="BK347"/>
  <c r="J347"/>
  <c r="J348"/>
  <c r="BE348"/>
  <c r="J101"/>
  <c r="BI341"/>
  <c r="BH341"/>
  <c r="BG341"/>
  <c r="BF341"/>
  <c r="T341"/>
  <c r="R341"/>
  <c r="P341"/>
  <c r="BK341"/>
  <c r="J341"/>
  <c r="BE341"/>
  <c r="BI337"/>
  <c r="BH337"/>
  <c r="BG337"/>
  <c r="BF337"/>
  <c r="T337"/>
  <c r="R337"/>
  <c r="P337"/>
  <c r="BK337"/>
  <c r="J337"/>
  <c r="BE337"/>
  <c r="BI333"/>
  <c r="BH333"/>
  <c r="BG333"/>
  <c r="BF333"/>
  <c r="T333"/>
  <c r="R333"/>
  <c r="P333"/>
  <c r="BK333"/>
  <c r="J333"/>
  <c r="BE333"/>
  <c r="BI329"/>
  <c r="BH329"/>
  <c r="BG329"/>
  <c r="BF329"/>
  <c r="T329"/>
  <c r="R329"/>
  <c r="P329"/>
  <c r="BK329"/>
  <c r="J329"/>
  <c r="BE329"/>
  <c r="BI323"/>
  <c r="BH323"/>
  <c r="BG323"/>
  <c r="BF323"/>
  <c r="T323"/>
  <c r="R323"/>
  <c r="P323"/>
  <c r="BK323"/>
  <c r="J323"/>
  <c r="BE323"/>
  <c r="BI317"/>
  <c r="BH317"/>
  <c r="BG317"/>
  <c r="BF317"/>
  <c r="T317"/>
  <c r="R317"/>
  <c r="P317"/>
  <c r="BK317"/>
  <c r="J317"/>
  <c r="BE317"/>
  <c r="BI312"/>
  <c r="BH312"/>
  <c r="BG312"/>
  <c r="BF312"/>
  <c r="T312"/>
  <c r="R312"/>
  <c r="P312"/>
  <c r="BK312"/>
  <c r="J312"/>
  <c r="BE312"/>
  <c r="BI306"/>
  <c r="BH306"/>
  <c r="BG306"/>
  <c r="BF306"/>
  <c r="T306"/>
  <c r="R306"/>
  <c r="P306"/>
  <c r="BK306"/>
  <c r="J306"/>
  <c r="BE306"/>
  <c r="BI299"/>
  <c r="BH299"/>
  <c r="BG299"/>
  <c r="BF299"/>
  <c r="T299"/>
  <c r="R299"/>
  <c r="P299"/>
  <c r="BK299"/>
  <c r="J299"/>
  <c r="BE299"/>
  <c r="BI295"/>
  <c r="BH295"/>
  <c r="BG295"/>
  <c r="BF295"/>
  <c r="T295"/>
  <c r="R295"/>
  <c r="P295"/>
  <c r="BK295"/>
  <c r="J295"/>
  <c r="BE295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6"/>
  <c r="BH266"/>
  <c r="BG266"/>
  <c r="BF266"/>
  <c r="T266"/>
  <c r="R266"/>
  <c r="P266"/>
  <c r="BK266"/>
  <c r="J266"/>
  <c r="BE266"/>
  <c r="BI261"/>
  <c r="BH261"/>
  <c r="BG261"/>
  <c r="BF261"/>
  <c r="T261"/>
  <c r="R261"/>
  <c r="P261"/>
  <c r="BK261"/>
  <c r="J261"/>
  <c r="BE261"/>
  <c r="BI257"/>
  <c r="BH257"/>
  <c r="BG257"/>
  <c r="BF257"/>
  <c r="T257"/>
  <c r="R257"/>
  <c r="P257"/>
  <c r="BK257"/>
  <c r="J257"/>
  <c r="BE257"/>
  <c r="BI251"/>
  <c r="BH251"/>
  <c r="BG251"/>
  <c r="BF251"/>
  <c r="T251"/>
  <c r="T250"/>
  <c r="T249"/>
  <c r="R251"/>
  <c r="R250"/>
  <c r="R249"/>
  <c r="P251"/>
  <c r="P250"/>
  <c r="P249"/>
  <c r="BK251"/>
  <c r="BK250"/>
  <c r="J250"/>
  <c r="BK249"/>
  <c r="J249"/>
  <c r="J251"/>
  <c r="BE251"/>
  <c r="J100"/>
  <c r="J99"/>
  <c r="BI240"/>
  <c r="BH240"/>
  <c r="BG240"/>
  <c r="BF240"/>
  <c r="T240"/>
  <c r="R240"/>
  <c r="P240"/>
  <c r="BK240"/>
  <c r="J240"/>
  <c r="BE240"/>
  <c r="BI237"/>
  <c r="BH237"/>
  <c r="BG237"/>
  <c r="BF237"/>
  <c r="T237"/>
  <c r="R237"/>
  <c r="P237"/>
  <c r="BK237"/>
  <c r="J237"/>
  <c r="BE237"/>
  <c r="BI232"/>
  <c r="BH232"/>
  <c r="BG232"/>
  <c r="BF232"/>
  <c r="T232"/>
  <c r="R232"/>
  <c r="P232"/>
  <c r="BK232"/>
  <c r="J232"/>
  <c r="BE232"/>
  <c r="BI228"/>
  <c r="BH228"/>
  <c r="BG228"/>
  <c r="BF228"/>
  <c r="T228"/>
  <c r="R228"/>
  <c r="P228"/>
  <c r="BK228"/>
  <c r="J228"/>
  <c r="BE228"/>
  <c r="BI224"/>
  <c r="BH224"/>
  <c r="BG224"/>
  <c r="BF224"/>
  <c r="T224"/>
  <c r="R224"/>
  <c r="P224"/>
  <c r="BK224"/>
  <c r="J224"/>
  <c r="BE224"/>
  <c r="BI218"/>
  <c r="BH218"/>
  <c r="BG218"/>
  <c r="BF218"/>
  <c r="T218"/>
  <c r="R218"/>
  <c r="P218"/>
  <c r="BK218"/>
  <c r="J218"/>
  <c r="BE218"/>
  <c r="BI214"/>
  <c r="BH214"/>
  <c r="BG214"/>
  <c r="BF214"/>
  <c r="T214"/>
  <c r="R214"/>
  <c r="P214"/>
  <c r="BK214"/>
  <c r="J214"/>
  <c r="BE214"/>
  <c r="BI208"/>
  <c r="BH208"/>
  <c r="BG208"/>
  <c r="BF208"/>
  <c r="T208"/>
  <c r="R208"/>
  <c r="P208"/>
  <c r="BK208"/>
  <c r="J208"/>
  <c r="BE208"/>
  <c r="BI204"/>
  <c r="BH204"/>
  <c r="BG204"/>
  <c r="BF204"/>
  <c r="T204"/>
  <c r="R204"/>
  <c r="P204"/>
  <c r="BK204"/>
  <c r="J204"/>
  <c r="BE204"/>
  <c r="BI198"/>
  <c r="BH198"/>
  <c r="BG198"/>
  <c r="BF198"/>
  <c r="T198"/>
  <c r="R198"/>
  <c r="P198"/>
  <c r="BK198"/>
  <c r="J198"/>
  <c r="BE198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89"/>
  <c r="BH189"/>
  <c r="BG189"/>
  <c r="BF189"/>
  <c r="T189"/>
  <c r="R189"/>
  <c r="P189"/>
  <c r="BK189"/>
  <c r="J189"/>
  <c r="BE189"/>
  <c r="BI171"/>
  <c r="BH171"/>
  <c r="BG171"/>
  <c r="BF171"/>
  <c r="T171"/>
  <c r="R171"/>
  <c r="P171"/>
  <c r="BK171"/>
  <c r="J171"/>
  <c r="BE171"/>
  <c r="BI162"/>
  <c r="BH162"/>
  <c r="BG162"/>
  <c r="BF162"/>
  <c r="T162"/>
  <c r="R162"/>
  <c r="P162"/>
  <c r="BK162"/>
  <c r="J162"/>
  <c r="BE162"/>
  <c r="BI158"/>
  <c r="BH158"/>
  <c r="BG158"/>
  <c r="BF158"/>
  <c r="T158"/>
  <c r="R158"/>
  <c r="P158"/>
  <c r="BK158"/>
  <c r="J158"/>
  <c r="BE158"/>
  <c r="BI151"/>
  <c r="BH151"/>
  <c r="BG151"/>
  <c r="BF151"/>
  <c r="T151"/>
  <c r="R151"/>
  <c r="P151"/>
  <c r="BK151"/>
  <c r="J151"/>
  <c r="BE151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3"/>
  <c r="BH133"/>
  <c r="BG133"/>
  <c r="BF133"/>
  <c r="T133"/>
  <c r="R133"/>
  <c r="P133"/>
  <c r="BK133"/>
  <c r="J133"/>
  <c r="BE133"/>
  <c r="BI128"/>
  <c r="F37"/>
  <c i="1" r="BD95"/>
  <c i="2" r="BH128"/>
  <c r="F36"/>
  <c i="1" r="BC95"/>
  <c i="2" r="BG128"/>
  <c r="F35"/>
  <c i="1" r="BB95"/>
  <c i="2" r="BF128"/>
  <c r="J34"/>
  <c i="1" r="AW95"/>
  <c i="2" r="F34"/>
  <c i="1" r="BA95"/>
  <c i="2" r="T128"/>
  <c r="T127"/>
  <c r="T126"/>
  <c r="T125"/>
  <c r="R128"/>
  <c r="R127"/>
  <c r="R126"/>
  <c r="R125"/>
  <c r="P128"/>
  <c r="P127"/>
  <c r="P126"/>
  <c r="P125"/>
  <c i="1" r="AU95"/>
  <c i="2" r="BK128"/>
  <c r="BK127"/>
  <c r="J127"/>
  <c r="BK126"/>
  <c r="J126"/>
  <c r="BK125"/>
  <c r="J125"/>
  <c r="J96"/>
  <c r="J30"/>
  <c i="1" r="AG95"/>
  <c i="2" r="J128"/>
  <c r="BE128"/>
  <c r="J33"/>
  <c i="1" r="AV95"/>
  <c i="2" r="F33"/>
  <c i="1" r="AZ95"/>
  <c i="2" r="J98"/>
  <c r="J97"/>
  <c r="J122"/>
  <c r="J121"/>
  <c r="F121"/>
  <c r="F119"/>
  <c r="E117"/>
  <c r="J92"/>
  <c r="J91"/>
  <c r="F91"/>
  <c r="F89"/>
  <c r="E87"/>
  <c r="J39"/>
  <c r="J18"/>
  <c r="E18"/>
  <c r="F122"/>
  <c r="F92"/>
  <c r="J17"/>
  <c r="J12"/>
  <c r="J119"/>
  <c r="J89"/>
  <c r="E7"/>
  <c r="E115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120"/>
  <c r="AN120"/>
  <c r="AT119"/>
  <c r="AN119"/>
  <c r="AT118"/>
  <c r="AN118"/>
  <c r="AT117"/>
  <c r="AN117"/>
  <c r="AT116"/>
  <c r="AN116"/>
  <c r="AT115"/>
  <c r="AN115"/>
  <c r="AT114"/>
  <c r="AN114"/>
  <c r="AT113"/>
  <c r="AN113"/>
  <c r="AT112"/>
  <c r="AN112"/>
  <c r="AT111"/>
  <c r="AN111"/>
  <c r="AT110"/>
  <c r="AN110"/>
  <c r="AT109"/>
  <c r="AN109"/>
  <c r="AT108"/>
  <c r="AN108"/>
  <c r="AT107"/>
  <c r="AN107"/>
  <c r="AT106"/>
  <c r="AN106"/>
  <c r="AT105"/>
  <c r="AN105"/>
  <c r="AT104"/>
  <c r="AN104"/>
  <c r="AT103"/>
  <c r="AN103"/>
  <c r="AT102"/>
  <c r="AN102"/>
  <c r="AT101"/>
  <c r="AN101"/>
  <c r="AT100"/>
  <c r="AN100"/>
  <c r="AT99"/>
  <c r="AN99"/>
  <c r="AT98"/>
  <c r="AN98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<sst xmlns="http://schemas.openxmlformats.org/spreadsheetml/2006/main">
  <si>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</si>
  <si>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</si>
  <si>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</si>
  <si>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</si>
  <si>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{88674c9e-2d7f-4e70-bf83-1f92dd384b6e}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</si>
  <si>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</si>
  <si>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</si>
  <si>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</si>
  <si>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</si>
  <si>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</si>
  <si>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</si>
  <si>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</si>
  <si>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Kód:</t>
  </si>
  <si>
    <t>SPR_40_07_19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</si>
  <si>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</si>
  <si>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</si>
  <si>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TT na ul. PAvlova vč. zastávky Rodimcevova</t>
  </si>
  <si>
    <t>KSO:</t>
  </si>
  <si>
    <t>CC-CZ:</t>
  </si>
  <si>
    <t>Místo:</t>
  </si>
  <si>
    <t>Ostrava</t>
  </si>
  <si>
    <t>Datum:</t>
  </si>
  <si>
    <t>19. 11. 2019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</si>
  <si>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</si>
  <si>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</si>
  <si>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</si>
  <si>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</si>
  <si>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</si>
  <si>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</si>
  <si>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</si>
  <si>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</si>
  <si>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</si>
  <si>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</si>
  <si>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</si>
  <si>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</si>
  <si>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</si>
  <si>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</si>
  <si>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</si>
  <si>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</si>
  <si>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</si>
  <si>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</si>
  <si>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</si>
  <si>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</si>
  <si>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</si>
  <si>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</si>
  <si>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</si>
  <si>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</si>
  <si>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</si>
  <si>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</si>
  <si>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</si>
  <si>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</si>
  <si>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</si>
  <si>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</si>
  <si>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</si>
  <si>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</si>
  <si>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</si>
  <si>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</si>
  <si>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</si>
  <si>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</si>
  <si>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</si>
  <si>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</si>
  <si>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</si>
  <si>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</si>
  <si>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</si>
  <si>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</si>
  <si>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</si>
  <si>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</si>
  <si>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</si>
  <si>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</si>
  <si>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</si>
  <si>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</si>
  <si>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</si>
  <si>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</si>
  <si>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</si>
  <si>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</si>
  <si>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</si>
  <si>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</si>
  <si>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</si>
  <si>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11-01</t>
  </si>
  <si>
    <t>Svršek a spodek tramvajové trati (DPO)</t>
  </si>
  <si>
    <t>STA</t>
  </si>
  <si>
    <t>1</t>
  </si>
  <si>
    <t>{7f4a2e15-855d-4fa9-802c-6fcb380712a2}</t>
  </si>
  <si>
    <t>2</t>
  </si>
  <si>
    <t>SO 12-01</t>
  </si>
  <si>
    <t>Tramvajová zastávka Rodimcevova</t>
  </si>
  <si>
    <t>{cd28e3ef-d551-4c4f-9607-26d4f0527d84}</t>
  </si>
  <si>
    <t>SO 14-01</t>
  </si>
  <si>
    <t>Kabelové komory CETIN</t>
  </si>
  <si>
    <t>{21ae8809-89dc-49c5-9572-7d5d6512fd5d}</t>
  </si>
  <si>
    <t>SO 15-01</t>
  </si>
  <si>
    <t>VÝSTRAŽNÁ SVĚTLA V NÁSTUPNÍCH HRANÁCH NÁSTUPIŠŤ (DPO)</t>
  </si>
  <si>
    <t>{fda20774-24cd-4d47-aaa9-d59d5ae3994f}</t>
  </si>
  <si>
    <t>SO 15-02</t>
  </si>
  <si>
    <t>SILOVÉ VEDENÍ NN (DPO)</t>
  </si>
  <si>
    <t>{72492ae6-07fe-40f6-bdb3-ceb35851cd5b}</t>
  </si>
  <si>
    <t>SO 15-21</t>
  </si>
  <si>
    <t>VEŘEJNÉ OSVĚTLENÍ (OKAS)</t>
  </si>
  <si>
    <t>{ef054ed2-14fe-4d3c-a992-6d1098a9b510}</t>
  </si>
  <si>
    <t>SO 15-61</t>
  </si>
  <si>
    <t xml:space="preserve">POPLACHOVÝ ZABEZPEČOVACÍ SYSTÉM (THERM) </t>
  </si>
  <si>
    <t>{5f3b4ce5-11a3-46fd-b50b-fe59b7b1ece5}</t>
  </si>
  <si>
    <t>SO 15-62</t>
  </si>
  <si>
    <t xml:space="preserve">SDĚLOVACÍ VEDENÍ (UPC) </t>
  </si>
  <si>
    <t>{d8feb0a3-78c6-4b54-86ab-1492d19fa147}</t>
  </si>
  <si>
    <t>SO 15-64</t>
  </si>
  <si>
    <t xml:space="preserve">SDĚLOVACÍ VEDENÍ (OVANET) </t>
  </si>
  <si>
    <t>{e0ff2d9e-8329-468e-afe9-e3bfb4c1ab1c}</t>
  </si>
  <si>
    <t>SO 15-65</t>
  </si>
  <si>
    <t xml:space="preserve">WIFI ANTÉNA A PŘÍPRAVA PRO KAMEROVÝ SYSTÉM (DPO) </t>
  </si>
  <si>
    <t>{60f6d583-d6c8-4727-9292-77c873cf3807}</t>
  </si>
  <si>
    <t>SO 15-66</t>
  </si>
  <si>
    <t>SDĚLOVACÍ VEDENÍ (SŽDC)</t>
  </si>
  <si>
    <t>{af357fad-9fdc-4213-a676-9583e2610eb3}</t>
  </si>
  <si>
    <t>SO 16-01</t>
  </si>
  <si>
    <t xml:space="preserve">DEŠŤOVÁ KANALIZACE (DPO) </t>
  </si>
  <si>
    <t>{57a15a65-5959-4cac-a556-df086444b76b}</t>
  </si>
  <si>
    <t>SO 16-02</t>
  </si>
  <si>
    <t xml:space="preserve">JEDNOTNÁ KANALIZACE (OVAK) </t>
  </si>
  <si>
    <t>{b82e8d0e-dd9a-41b0-a1fc-9dedecc578f4}</t>
  </si>
  <si>
    <t>SO 16-31</t>
  </si>
  <si>
    <t xml:space="preserve">VODOVOD (OVAK) </t>
  </si>
  <si>
    <t>{d68e93ff-7915-4443-9c19-dc48ae06eaca}</t>
  </si>
  <si>
    <t>SO 16-61</t>
  </si>
  <si>
    <t>STL plynovod</t>
  </si>
  <si>
    <t>{ba83eba7-0373-4111-ac9a-2501b6c1a042}</t>
  </si>
  <si>
    <t>SO 18-01</t>
  </si>
  <si>
    <t>Místní komunikace (OKAS)</t>
  </si>
  <si>
    <t>{11bcbdf3-b71e-4a62-8cc9-f84c28a4068e}</t>
  </si>
  <si>
    <t>SO 18-02</t>
  </si>
  <si>
    <t>Místní komunikace, chodníky, cyklostezky (ÚMO OJ)</t>
  </si>
  <si>
    <t>{2cf422c5-ae23-4844-8a9e-e995a13e633f}</t>
  </si>
  <si>
    <t>SO 18-91.1</t>
  </si>
  <si>
    <t>ÚPRAVA KOMUNIKACE PAVLOVOVA (SEVER)</t>
  </si>
  <si>
    <t>{857d72dc-6320-4bb6-a59f-40ee0e65dd57}</t>
  </si>
  <si>
    <t>SO 18-91.2</t>
  </si>
  <si>
    <t>ÚPRAVA HL. VJEZDU DO AREÁLU THERM</t>
  </si>
  <si>
    <t>{d0e5d548-4be2-4d9c-b567-634ec2d94864}</t>
  </si>
  <si>
    <t>SO 18-91.3</t>
  </si>
  <si>
    <t>PROVIZORNÍ KOM. GONČAROVOVA/POVLOVOVA</t>
  </si>
  <si>
    <t>{9b0c5b57-024e-4926-8f34-ce703cfca609}</t>
  </si>
  <si>
    <t>SO 18-91.4</t>
  </si>
  <si>
    <t>PROVIZORNÍ KOMUNIKACE PRO PĚŠÍ</t>
  </si>
  <si>
    <t>{9b7490b4-f16a-41f4-a923-d47edac8927e}</t>
  </si>
  <si>
    <t>SO 18-91.5</t>
  </si>
  <si>
    <t>Dopravně inženýrské opatření</t>
  </si>
  <si>
    <t>{fe80d3b0-6f47-4d15-9c14-d15bedd7c0e6}</t>
  </si>
  <si>
    <t>SO 26-01</t>
  </si>
  <si>
    <t>Oplocení areálu (THERM)</t>
  </si>
  <si>
    <t>{d1d486bb-6da0-4295-91f3-bb603c1e9417}</t>
  </si>
  <si>
    <t>SO 31-01</t>
  </si>
  <si>
    <t>Trakční vedení (DPO)</t>
  </si>
  <si>
    <t>{8ec2c9b2-7dc0-414f-b0f8-8d11c16348f5}</t>
  </si>
  <si>
    <t>SO 36-01</t>
  </si>
  <si>
    <t>SILOVÉ VEDENÍ - NAPÁJECÍ A ZPĚTNÉ KABELY (DPO)</t>
  </si>
  <si>
    <t>{9cc2f053-a245-4720-9640-d85da7d93929}</t>
  </si>
  <si>
    <t>VRN</t>
  </si>
  <si>
    <t>Vedlejší rozpočtové náklady</t>
  </si>
  <si>
    <t>{49a9b1f7-4e3d-4a47-a951-ea6bb12feb56}</t>
  </si>
  <si>
    <t>KRYCÍ LIST SOUPISU PRACÍ</t>
  </si>
  <si>
    <t>Objekt:</t>
  </si>
  <si>
    <t>SO 11-01 - Svršek a spodek tramvajové trati (DPO)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</si>
  <si>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</si>
  <si>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</si>
  <si>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</si>
  <si>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</si>
  <si>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</si>
  <si>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</si>
  <si>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</si>
  <si>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</si>
  <si>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</si>
  <si>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</si>
  <si>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</si>
  <si>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</si>
  <si>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</si>
  <si>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</si>
  <si>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</si>
  <si>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</si>
  <si>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</si>
  <si>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</si>
  <si>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</si>
  <si>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</si>
  <si>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</si>
  <si>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</si>
  <si>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</si>
  <si>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</si>
  <si>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</si>
  <si>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</si>
  <si>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</si>
  <si>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</si>
  <si>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</si>
  <si>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</si>
  <si>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</si>
  <si>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Zemní práce - přípravné a přidružené práce</t>
  </si>
  <si>
    <t>K</t>
  </si>
  <si>
    <t>11310634R</t>
  </si>
  <si>
    <t>Rozebrání dlažeb při překopech vozovek ze žulových kostek s očištěním pro zpětné použití, vč. odvozu na skládku zhotovitele</t>
  </si>
  <si>
    <t>m2</t>
  </si>
  <si>
    <t>4</t>
  </si>
  <si>
    <t>878166349</t>
  </si>
  <si>
    <t>VV</t>
  </si>
  <si>
    <t xml:space="preserve">Demolice - Přídlažba - Odstranění stávajících žulových kostek 125x125x125mm ze stávající přídlažby, včetně jejího očištění - 10% kostek bude odvezeno </t>
  </si>
  <si>
    <t xml:space="preserve">a uloženo na skládku zhotovitele (likvidace v režii zhotovitele). </t>
  </si>
  <si>
    <t>(0,5*4+25,5+23,7)*0,125*0,10</t>
  </si>
  <si>
    <t>Součet</t>
  </si>
  <si>
    <t>11310635R</t>
  </si>
  <si>
    <t>Rozebrání dlažeb při překopech vozovek ze žulových kostek s očištěním pro zpětné použití</t>
  </si>
  <si>
    <t>-15529037</t>
  </si>
  <si>
    <t>Demolice - Přídlažba - Šetrné odstranění stávajících žulových kostek 125x125x125mm ze stávající přídlažby, včetně jejího očištění.</t>
  </si>
  <si>
    <t>Žulové kostky budou uloženy v blízkosti stavby pro opětovné uložení - předpoklad využití 90% stávajících kamenných kostek pro opětovné uložení.</t>
  </si>
  <si>
    <t>(0,5*4+25,5+23,7)*0,125*0,90</t>
  </si>
  <si>
    <t>3</t>
  </si>
  <si>
    <t>11310718R</t>
  </si>
  <si>
    <t>Odstranění podkladu živičného</t>
  </si>
  <si>
    <t>m3</t>
  </si>
  <si>
    <t>2011505061</t>
  </si>
  <si>
    <t>Demolice - Kryt TT - Vybourání ložné a podkladní vrstvy pod živičným krytem TT v tl. 160mm včetně odvozu a uložení na skládku zhotovitele.</t>
  </si>
  <si>
    <t>(2225,1-4*0,115*343)*0,16*0,28</t>
  </si>
  <si>
    <t>11310721R.1</t>
  </si>
  <si>
    <t>Odstranění podkladu z kameniva</t>
  </si>
  <si>
    <t>-1803129871</t>
  </si>
  <si>
    <t>Demolice - Kryt TT - Vybourání ložných vrstev z pískového lože pod zákrytovými deskami typu A/B/C v tl. 80mm</t>
  </si>
  <si>
    <t xml:space="preserve"> včetně odvozu a uložení na skládku zhotovitele.</t>
  </si>
  <si>
    <t>Kryt z betonových zákrytových desek je uvažován na 72% plochy stavby.</t>
  </si>
  <si>
    <t>(2225,1-4*0,115*343)*0,08*0,72</t>
  </si>
  <si>
    <t xml:space="preserve">Demolice – Podkladní vrstvy TT – Odstranění podkladních vrstev TT (štěrk, štěrkopísek, zemina tř. I dle ČSN 73 6133) do hloubky 590mm </t>
  </si>
  <si>
    <t>(z důvodu sklonu zemní pláně bude do výpočtu použita tloušťka 660mm), včetně odvozu a uložení na skládku zhotovitele (likvidace v režii zhotovitele)</t>
  </si>
  <si>
    <t>(7,1*276+8,5*67)*0,66</t>
  </si>
  <si>
    <t>5</t>
  </si>
  <si>
    <t>11310724R</t>
  </si>
  <si>
    <t>Odstranění podkladu živičného tl 50 mm strojně pl přes 200 m2 s odvozem a uložením na skládku</t>
  </si>
  <si>
    <t>-628551524</t>
  </si>
  <si>
    <t>Demolice - Kryt TT - Vybourání obrusné vrstvy asfaltového krytu TT v tl. 40mm</t>
  </si>
  <si>
    <t>mimo oblasti se zákrytovými deskami typu B, včetně odvozu a uložení na skládce DPO v Martinově do vzdálenosti 12km.</t>
  </si>
  <si>
    <t>Asfaltový kryt je uvažován na 28% plochy stavby.</t>
  </si>
  <si>
    <t>Předpokládaná šířka hlavy kolejnice - 0,115m</t>
  </si>
  <si>
    <t>(2225,1-4*0,115*343)*0,28</t>
  </si>
  <si>
    <t>6</t>
  </si>
  <si>
    <t>11310733R</t>
  </si>
  <si>
    <t>Odstranění podkladu z betonu prostého tl 100 mm strojně pl do 50 m2, včetně odvozu a uložení na skládku zhotovitele.</t>
  </si>
  <si>
    <t>513565573</t>
  </si>
  <si>
    <t>Demolice - Přídlažba - Vybourání betonového lože pod dlažbou ze žulových kostek, včetně odvozu a uložení na skládku zhotovitele.</t>
  </si>
  <si>
    <t>(0,5*4+25,5+23,7)</t>
  </si>
  <si>
    <t>7</t>
  </si>
  <si>
    <t>120951121.R</t>
  </si>
  <si>
    <t xml:space="preserve">Bourání konstrukcí  z betonu prostého neprokládaného v odkopávkách nebo prokopávkách strojně</t>
  </si>
  <si>
    <t>-2057512395</t>
  </si>
  <si>
    <t>Demolice - Inženýrské sítě - Vybourání stávajících konstrukcí revizních šachet trativodu, včetně odvozu a uložení na skládku zhotovitele</t>
  </si>
  <si>
    <t>(likvidace v režii zhotovitele)</t>
  </si>
  <si>
    <t>- průměrná hloubka dna stávajících RŠ - 3,0m</t>
  </si>
  <si>
    <t xml:space="preserve"> - betonové skruže Ø 600mm</t>
  </si>
  <si>
    <t xml:space="preserve"> - stěny skruží tl. 80mm</t>
  </si>
  <si>
    <t xml:space="preserve"> - počet stávajících šachet - 8ks</t>
  </si>
  <si>
    <t>(3,14*0,38^2*3-3,14*0,3^2*3+3,14*0,3^2*0,2)*8</t>
  </si>
  <si>
    <t>8</t>
  </si>
  <si>
    <t>12210110R</t>
  </si>
  <si>
    <t>Odkopávky a prokopávky nezapažené v hornině tř. 1 a 2 objem do 5000 m3</t>
  </si>
  <si>
    <t>-577886529</t>
  </si>
  <si>
    <t>Demolice – Podkladní vrstvy TT – Odstranění zeminy tř. I dle ČSN 73 6133 pro případnou sanaci v tl. 500mm</t>
  </si>
  <si>
    <t>včetně odvozu a uložení na skládku zhotovitele (likvidace v režii zhotovitele)</t>
  </si>
  <si>
    <t>(7,1*276+8,5*67)*0,5</t>
  </si>
  <si>
    <t>Demolice – Podkladní vrstvy TT – Odstranění zeminy tř. I dle ČSN 73 6133 pro zřízení trativodního žebra</t>
  </si>
  <si>
    <t>171,5*0,4</t>
  </si>
  <si>
    <t xml:space="preserve">Demolice – Podkladní vrstvy TT – Odstranění zeminy tř. I dle ČSN 73 6133 pro uložení nových RŠT. </t>
  </si>
  <si>
    <t>Jedná se o rozšíření výkopu v místech RŠT na šířku 3,00m (pro lepší manipulaci ve výkopu), včetně odvozu a uložení na skládku zhotovitele</t>
  </si>
  <si>
    <t>13*3*3*2,25</t>
  </si>
  <si>
    <t>Demolice - Podkladní vrstvy TT - Odstranění zeminy tř. I dle ČSN 736133 pro výkopy kolem stávajících revizních šachet trativodu a přípojek</t>
  </si>
  <si>
    <t>(1,5*1,5-0,455)*3*6+1,5*0,75*9*2</t>
  </si>
  <si>
    <t xml:space="preserve">Demolice - Podkladní vrstvy TT - Odstranění zeminy tř. I dle ČSN 736133 pro obnovu  kanalizačních přípojek RŠT</t>
  </si>
  <si>
    <t>do revizních šachet potrubí hlavního sběrače DPO nebo do kanalizace, včetně odvozu a uložení na skládku zhotovitele (likvidace v režii zhotovitele)</t>
  </si>
  <si>
    <t>(1,6+1,7+1,7+2+2+2+2+1,8+1,6+1,6+6+6,2+6,4)*1,5*1,1</t>
  </si>
  <si>
    <t>9</t>
  </si>
  <si>
    <t>151101102</t>
  </si>
  <si>
    <t>Zřízení příložného pažení a rozepření stěn rýh hl do 4 m</t>
  </si>
  <si>
    <t>CS ÚRS 2019 01</t>
  </si>
  <si>
    <t>-791193077</t>
  </si>
  <si>
    <t>18,6*3*2+2,25*3*4*(13+6)+1,1*0,18*19*2+3*0,18*8*(13+6)</t>
  </si>
  <si>
    <t>10</t>
  </si>
  <si>
    <t>151101112</t>
  </si>
  <si>
    <t>Odstranění příložného pažení a rozepření stěn rýh hl do 4 m</t>
  </si>
  <si>
    <t>1862818715</t>
  </si>
  <si>
    <t>174101101</t>
  </si>
  <si>
    <t>Zásyp jam, šachet rýh nebo kolem objektů sypaninou se zhutněním</t>
  </si>
  <si>
    <t>-151342657</t>
  </si>
  <si>
    <t>Demolice - Inženýrské sítě - Zásyp výkopů vzniklých demolicí stávajících revizních šachet trativodu a přípojek.</t>
  </si>
  <si>
    <t>Zásyp proveden zeminou vhodnou do podloží pozemních komunikací, hutněno po vrstvách 300mm, včetně dodávky a manipulace.</t>
  </si>
  <si>
    <t>1,5*1,5*1,6*6+1,5*1*9*2</t>
  </si>
  <si>
    <t>12</t>
  </si>
  <si>
    <t>181102302</t>
  </si>
  <si>
    <t>Úprava pláně v zářezech se zhutněním</t>
  </si>
  <si>
    <t>-2139382924</t>
  </si>
  <si>
    <t>Sanace podloží TT – Úprava parapláně včetně hutnění v zeminách tř. I dle ČSN 73 6133</t>
  </si>
  <si>
    <t>(7,1*220+8,5*123)</t>
  </si>
  <si>
    <t>Podkladní vrstvy TT – Úprava zemní pláně včetně hutnění v zeminách tř. I dle ČSN 73 6133</t>
  </si>
  <si>
    <t>7,1*220+8,5*123</t>
  </si>
  <si>
    <t>13</t>
  </si>
  <si>
    <t>213141111</t>
  </si>
  <si>
    <t>Zřízení vrstvy z geotextilie v rovině nebo ve sklonu do 1:5 š do 3 m</t>
  </si>
  <si>
    <t>1728208436</t>
  </si>
  <si>
    <t>Sanace podloží TT – Separační/výztužná tkaná geotextílie uložena na upravenou parapláň.</t>
  </si>
  <si>
    <t>2607,5-0,4*343</t>
  </si>
  <si>
    <t>14</t>
  </si>
  <si>
    <t>51212211R</t>
  </si>
  <si>
    <t>Demontáž betonových zákrytových desek (panelů) typu A/B/C</t>
  </si>
  <si>
    <t>842162157</t>
  </si>
  <si>
    <t>Demolice - Kryt TT - Demontáž krytu TT z betonových zákrytových desek (panelů) typu A/B/C, včetně odvozu a ponechání zhotoviteli.</t>
  </si>
  <si>
    <t xml:space="preserve">Kryt z betonových zákrytových desek je uvažován na 72% plochy stavby. </t>
  </si>
  <si>
    <t>(2225,1-4*0,115*343)*0,16*0,72</t>
  </si>
  <si>
    <t>526001012</t>
  </si>
  <si>
    <t>Rozebrání koleje ze žlábkových kolejnic na pražcích s výplní boků kolejnic</t>
  </si>
  <si>
    <t>m</t>
  </si>
  <si>
    <t>397981137</t>
  </si>
  <si>
    <t>Demolice - Svršek TT - Demontáž a odstranění (vytrhání) krátkých kolejových polí - dl. 3,375m</t>
  </si>
  <si>
    <t>343+343</t>
  </si>
  <si>
    <t>16</t>
  </si>
  <si>
    <t>83036181R</t>
  </si>
  <si>
    <t>Bourání stávajícího kameninového potrubí DN přes 150 do 250</t>
  </si>
  <si>
    <t>617554894</t>
  </si>
  <si>
    <t>Demolice – Svršek TT – Odstranění (vybourání) kanalizačních přípojek od kolejových odvodňovačů do RŠT</t>
  </si>
  <si>
    <t>na revizní šachty potrubí hlavního sběrače DPO.</t>
  </si>
  <si>
    <t>Předpoklad materiálu přípojky je kamenina DN200, včetně odvozu a uložení na skládku zhotovitele (likvidace v režii zhotovitele)</t>
  </si>
  <si>
    <t>16*1,8+8*1,8</t>
  </si>
  <si>
    <t>17</t>
  </si>
  <si>
    <t>919735122</t>
  </si>
  <si>
    <t>Řezání stávajícího betonového krytu hl do 100 mm</t>
  </si>
  <si>
    <t>-845778916</t>
  </si>
  <si>
    <t xml:space="preserve">Demolice - Kryt TT - Nařezání horní vrstvy krytu TT (začátek a konec úseku). Nařezání bude provedeno kotoučovou pilou do hloubky 40mm. </t>
  </si>
  <si>
    <t>6,6+6,6</t>
  </si>
  <si>
    <t>18</t>
  </si>
  <si>
    <t>92211111R</t>
  </si>
  <si>
    <t>Pražcové podloží separační vrstva z geotextilie 300g/m2</t>
  </si>
  <si>
    <t>1950826047</t>
  </si>
  <si>
    <t>Podkladní vrstvy TT – Separační tkaná geotextílie 300g/m2 uložená na zhutněnou zemní pláň, včetně nákupu a dovozu na stavbu</t>
  </si>
  <si>
    <t>2607,50</t>
  </si>
  <si>
    <t>19</t>
  </si>
  <si>
    <t>M</t>
  </si>
  <si>
    <t>69311010</t>
  </si>
  <si>
    <t>geotextilie tkaná PP 80kN/m</t>
  </si>
  <si>
    <t>-835532687</t>
  </si>
  <si>
    <t>Geotextílie bude mít pevnost v tahu v příčném i podélném směru 80kN/m a odolnost proti přetržení CBR-10kN, včetně nákupu a dovozu na stavbu</t>
  </si>
  <si>
    <t>20</t>
  </si>
  <si>
    <t>35831511R</t>
  </si>
  <si>
    <t>Odstranění kolejových odvodňovačů</t>
  </si>
  <si>
    <t>t</t>
  </si>
  <si>
    <t>798976400</t>
  </si>
  <si>
    <t>16*0,1+8*0,109</t>
  </si>
  <si>
    <t>969021121</t>
  </si>
  <si>
    <t>Vybourání kanalizačního potrubí DN do 200</t>
  </si>
  <si>
    <t>948418598</t>
  </si>
  <si>
    <t>Demolice - Inženýrské sítě - Vybourání stávajícího potrubí konstrukce podélné drenáže z cihlových drenážních trubek vedeného</t>
  </si>
  <si>
    <t>v ose os tramvajové tratě, včetně odvozu a uložení na skládku zhotovitele (likvidace v režii zhotovitele)</t>
  </si>
  <si>
    <t xml:space="preserve"> - podélná drenáž Ø 130mm</t>
  </si>
  <si>
    <t>343</t>
  </si>
  <si>
    <t xml:space="preserve">Demolice - Svršek TT - Odstranění (vybourání) a utěsnění kanalizačních přípojek od RŠ potrubí hlavního sběrače do RŠ kanalizace OKAS. </t>
  </si>
  <si>
    <t>Předpoklad materiálu je kamenina DN200, včetně odvozu a uložení na skládku zhotovitele (likvidace v režii zhotovitele)</t>
  </si>
  <si>
    <t>2*4,75</t>
  </si>
  <si>
    <t>Komunikace pozemní</t>
  </si>
  <si>
    <t>57</t>
  </si>
  <si>
    <t>Kryty pozemních komunikací letišť a ploch z kameniva nebo živičné</t>
  </si>
  <si>
    <t>22</t>
  </si>
  <si>
    <t>29R</t>
  </si>
  <si>
    <t>Kladení pražců</t>
  </si>
  <si>
    <t>kus</t>
  </si>
  <si>
    <t>-1713116907</t>
  </si>
  <si>
    <t>Kladení pražců z předpjatého betonu</t>
  </si>
  <si>
    <t>34</t>
  </si>
  <si>
    <t>kladení pražců rektifikačních ŽPSV R01</t>
  </si>
  <si>
    <t>220</t>
  </si>
  <si>
    <t>23</t>
  </si>
  <si>
    <t>523862012</t>
  </si>
  <si>
    <t>Zřízení koleje stykované ze žlábkových kolejnic do rybiny kolejových panelů</t>
  </si>
  <si>
    <t>658070936</t>
  </si>
  <si>
    <t>Svršek TT – Konstrukce PJD – Pokládka žlábkových kolejnic NT3, včetně nákupu, dodávky a manipulace</t>
  </si>
  <si>
    <t>(343,00-6*2)*4</t>
  </si>
  <si>
    <t>24</t>
  </si>
  <si>
    <t>52385101R</t>
  </si>
  <si>
    <t>Zřízení koleje stykované ze žlábkových kolejnic NT3 na nových pražcích z betonu předpjatého 675 mm</t>
  </si>
  <si>
    <t>984402269</t>
  </si>
  <si>
    <t xml:space="preserve">Svršek TT – Přechodová oblast - Uložení a upevnění koleje na betonové pražce, včetně dodávky, vnitrostaveništní dopravy a montáže. </t>
  </si>
  <si>
    <t>(Položka zahrnuje: kolejnice NT3; pryžovou podložku WS7 7mm; úhlovou vodící vložku; podložku Uls7; vrtule R1. pružnou svěrku W14 - antikoro)</t>
  </si>
  <si>
    <t>6,00*2*2</t>
  </si>
  <si>
    <t>25</t>
  </si>
  <si>
    <t>4376515R</t>
  </si>
  <si>
    <t>kolejnice tramvajové NT 3 žlábkové pro hromadnou městskou dopravu</t>
  </si>
  <si>
    <t>1898580716</t>
  </si>
  <si>
    <t>kolejnice NT3</t>
  </si>
  <si>
    <t>(6,00*2*2*60,63)/1000</t>
  </si>
  <si>
    <t>(((343-6)*2*4)*60,63)/1000</t>
  </si>
  <si>
    <t>26</t>
  </si>
  <si>
    <t>59211800</t>
  </si>
  <si>
    <t>pražec z předpjatého betonu pro železniční tratě a vlečky o rozchodu 1435mm 2420x280x200mm</t>
  </si>
  <si>
    <t>-1506836829</t>
  </si>
  <si>
    <t>Svršek TT – Přechodová oblast – Pokládka betonových pražců B 03-DP 04 dl. 2,415m na štěrkové lože, včetně nákupu a dovozu na skládku.</t>
  </si>
  <si>
    <t>8*2+9*2</t>
  </si>
  <si>
    <t>27</t>
  </si>
  <si>
    <t>28R</t>
  </si>
  <si>
    <t>pražec rektifikační ŽPSV R01</t>
  </si>
  <si>
    <t>ks</t>
  </si>
  <si>
    <t>-934060881</t>
  </si>
  <si>
    <t>331/3*2-0,5</t>
  </si>
  <si>
    <t>28</t>
  </si>
  <si>
    <t>54813312R</t>
  </si>
  <si>
    <t>Řez příčný žlábkové koleje - vytvoření otvoru</t>
  </si>
  <si>
    <t>-828849036</t>
  </si>
  <si>
    <t>Svršek TT - Vyfrézování otvorů o rozměru 15x140mm ve žlábku kolejnice pro napojení na kolejový odvodňovač</t>
  </si>
  <si>
    <t>2*26</t>
  </si>
  <si>
    <t>29</t>
  </si>
  <si>
    <t>54891112R</t>
  </si>
  <si>
    <t>Svařování žlábkových kolejnic elektrickým obloukem</t>
  </si>
  <si>
    <t>-1591392540</t>
  </si>
  <si>
    <t>Svršek TT – Svařování kolejnice elektrickým obloukem + přebroušení kolejnic - zřízení bezstykové koleje (délka kolejnic 18m)</t>
  </si>
  <si>
    <t>včetně nedestruktivní kontroly svarů</t>
  </si>
  <si>
    <t>84</t>
  </si>
  <si>
    <t>30</t>
  </si>
  <si>
    <t>564671111R</t>
  </si>
  <si>
    <t>Podklad z kameniva hrubého drceného vel. 0-250 mm tl 500 mm</t>
  </si>
  <si>
    <t>-2065254454</t>
  </si>
  <si>
    <t>Sanace podloží TT</t>
  </si>
  <si>
    <t>Kamenitá sypanina z drceného přírodního kameniva fr.0/250mm (příp. 0/125mm) v tl. 0,500m, včetně nákupu, dovozu na stavbu a hutnění</t>
  </si>
  <si>
    <t>Na základě návrhu sanace bude proveden nejprve zkušební úsek. Rozměr zkušebního úseku určí TDI.</t>
  </si>
  <si>
    <t>Počet zkoušek určí TDI. Pokud by nebyly splněny požadované parametry na zemní pláni - bude přistoupeno k návrhu sanace aktivní zóny na základě zaměř.</t>
  </si>
  <si>
    <t>(2607,5-0,4*343)*0,5</t>
  </si>
  <si>
    <t>31</t>
  </si>
  <si>
    <t>548133111</t>
  </si>
  <si>
    <t>Řez příčný žlábkové kolejnice pilou</t>
  </si>
  <si>
    <t>-596281241</t>
  </si>
  <si>
    <t>Demolice – Svršek TT – Nařezání stávajících žlábkových kolejnic kotoučovou pilou v místech navařování nových kolejnic (začátek a konec úseku)</t>
  </si>
  <si>
    <t>32</t>
  </si>
  <si>
    <t>548930012</t>
  </si>
  <si>
    <t>Řezání kolejnic plamenem</t>
  </si>
  <si>
    <t>2133858940</t>
  </si>
  <si>
    <t>Demolice - Svršek TT - Nařezání stávajících žlábkových kolejnic plamenem pro vytržení kolejových polí po vzdálenostech 3,375m</t>
  </si>
  <si>
    <t>(předpoklad projektanta, skutečná délka může být odlišná dle technologie demontáže dodavatele stavby)</t>
  </si>
  <si>
    <t>kolej č.1 = 343,00m</t>
  </si>
  <si>
    <t>kolej č. 2 = 343,00m</t>
  </si>
  <si>
    <t>((343+343)/3,375)*2+1+0,48</t>
  </si>
  <si>
    <t>33</t>
  </si>
  <si>
    <t>511321025</t>
  </si>
  <si>
    <t>Práh nebo deska pro uložení žlábkové koleje ze ŽB C 30/37</t>
  </si>
  <si>
    <t>1341775408</t>
  </si>
  <si>
    <t>Svršek TT – Konstrukce PJD – Zalití podkladnic a hmoždinek (včetně rektifikačních pražců) nosnou betonovou deskou C30/37-XF3.</t>
  </si>
  <si>
    <t>Zalití bude 5mm nad ložnou plochou podkladnice. Tloušťka betonové desky je min. 280mm (pro výpočet použita tl. 285mm)</t>
  </si>
  <si>
    <t>včetně nákupu, dovozu a hutnění</t>
  </si>
  <si>
    <t>2213,5*0,285</t>
  </si>
  <si>
    <t>511532111</t>
  </si>
  <si>
    <t>Kolejové lože z kameniva hrubého drceného</t>
  </si>
  <si>
    <t>-1037894410</t>
  </si>
  <si>
    <t>Svršek TT – Přechodová oblast – Pokládka štěrkového lože fr. 32/63mm v min. tl. 300mm pod ložnou plochou pražce (pro výpočet bude užita tl. 400mm</t>
  </si>
  <si>
    <t>z důvodu vyplnění mezipražcových prostor), včetně nákupu a dovozu na stavbu</t>
  </si>
  <si>
    <t>42,6*2*0,4</t>
  </si>
  <si>
    <t>35</t>
  </si>
  <si>
    <t>543141112</t>
  </si>
  <si>
    <t>Směrové a výškové vyrovnání koleje nebo kolejového rozpětí na pražcích z betonu předpjatého</t>
  </si>
  <si>
    <t>213156296</t>
  </si>
  <si>
    <t>Svršek TT – Konstrukce PJD – Vyrovnání kolejnicových pásů do GPK pomocí rozchodnic a rektifikačních šroubů na pražcích</t>
  </si>
  <si>
    <t>včetně potřebného vybavení a spojkování kolejnic.</t>
  </si>
  <si>
    <t>Postup výstavby bude upřesněn dodavatelem stavby.</t>
  </si>
  <si>
    <t>343*2</t>
  </si>
  <si>
    <t>36</t>
  </si>
  <si>
    <t>573191111</t>
  </si>
  <si>
    <t>Postřik infiltrační kationaktivní emulzí v množství 1 kg/m2</t>
  </si>
  <si>
    <t>476951871</t>
  </si>
  <si>
    <t>Kryt TT – Asfaltobetonový kryt – Infiltrační postřik kationaktivní emulzí PI-E (0,60kg/m2)</t>
  </si>
  <si>
    <t>2222,10</t>
  </si>
  <si>
    <t>Kryt TT – Asfaltobetonový kryt – Spojovací postřik kationaktivní emulzí PS-E (0,40kg/m2)</t>
  </si>
  <si>
    <t>37</t>
  </si>
  <si>
    <t>577134131</t>
  </si>
  <si>
    <t>Asfaltový beton vrstva obrusná ACO 11 (ABS) tř. I tl 40 mm š do 3 m z modifikovaného asfaltu</t>
  </si>
  <si>
    <t>-1281777444</t>
  </si>
  <si>
    <t>Kryt TT – Asfaltobetonový kryt – Asfaltový beton pro obrusné vrstvy ACO 11+ modifikovaný tl. 40mm.</t>
  </si>
  <si>
    <t>38</t>
  </si>
  <si>
    <t>577135132</t>
  </si>
  <si>
    <t>Asfaltový beton vrstva ložní ACL 16 (ABH) tl 40 mm š do 3 m z modifikovaného asfaltu</t>
  </si>
  <si>
    <t>-1993862118</t>
  </si>
  <si>
    <t>Kryt TT – Asfaltobetonový kryt – Asfaltový beton pro ložní vrstvy ACL 16+ modifikovaný tl. 40mm</t>
  </si>
  <si>
    <t>39</t>
  </si>
  <si>
    <t>581121114</t>
  </si>
  <si>
    <t>Kryt cementobetonový vozovek skupiny CB I tl 140 mm</t>
  </si>
  <si>
    <t>177648504</t>
  </si>
  <si>
    <t xml:space="preserve">Kryt TT – Asfaltobetonový kryt – Podkladní beton C25/30-XF3 tl. min. 140mm. </t>
  </si>
  <si>
    <t>40</t>
  </si>
  <si>
    <t>922111412</t>
  </si>
  <si>
    <t>Pražcové podloží podkladní vrstva ze štěrkodrtě</t>
  </si>
  <si>
    <t>-774584709</t>
  </si>
  <si>
    <t xml:space="preserve">Podkladní vrstvy TT - Zřízení vrstvy ze štěrkodrti ŠDa 0/32 min. tl. 150mm </t>
  </si>
  <si>
    <t>(pro výpočet uvažována tl. 220mm z důvodu nadvýšení při rozdílu příčného sklonu 4,0%)</t>
  </si>
  <si>
    <t xml:space="preserve">včetně nákupu, dovozu, hutnění a urovnání do požadovaného sklonu </t>
  </si>
  <si>
    <t>2607,5*0,22</t>
  </si>
  <si>
    <t>59</t>
  </si>
  <si>
    <t>Kryty pozemních komunikací, letišť a ploch dlážděné</t>
  </si>
  <si>
    <t>41</t>
  </si>
  <si>
    <t>514471111</t>
  </si>
  <si>
    <t>Prolití kolejového lože pryskyřicí</t>
  </si>
  <si>
    <t>819422480</t>
  </si>
  <si>
    <t>Svršek TT – Přechodová oblast – Prolití štěrkového lože pryskyřicí v množství 5l/m2, včetně dodávky a manipulace</t>
  </si>
  <si>
    <t>(42,6*2*5)/1000</t>
  </si>
  <si>
    <t>42</t>
  </si>
  <si>
    <t>591241111</t>
  </si>
  <si>
    <t>Kladení dlažby z kostek drobných z kamene na MC tl 50 mm</t>
  </si>
  <si>
    <t>-1182431143</t>
  </si>
  <si>
    <t xml:space="preserve">Přídlažba – Opětovné osazení vyzískaných žulových kostek přídlažby 125x125x125mm do betonového lože z demolice stavby </t>
  </si>
  <si>
    <t>včetně úpravy styčných spár - využito 90% stávajících kostek přídlažby. Svislé spáry budou vyplněny cementovou maltou MC 25-XF4 v tl. 5-10mm</t>
  </si>
  <si>
    <t>5,76</t>
  </si>
  <si>
    <t xml:space="preserve">Přídlažba – Nákup a osazení nových žulových kostek přídlažby 125x125x125mm, včetně  úpravy styčných spár - nákup 10% nových kostek přídlažby na místa,</t>
  </si>
  <si>
    <t xml:space="preserve">kde už dříve přídlažba byla, okolo nástupištních ostrůvků pouze nová přídlažba. Svislé spáry budou vyplněny cementovou maltou MC 25-XF4 v tl. 5-10mm. </t>
  </si>
  <si>
    <t xml:space="preserve"> Do výpočtu připočteny 10% žulových kostek navíc pro případné využití.</t>
  </si>
  <si>
    <t>6,95-5,76</t>
  </si>
  <si>
    <t>43</t>
  </si>
  <si>
    <t>5838100R</t>
  </si>
  <si>
    <t>kostka dlažební žula drobná 8/10</t>
  </si>
  <si>
    <t>2076982254</t>
  </si>
  <si>
    <t>44</t>
  </si>
  <si>
    <t>919735111</t>
  </si>
  <si>
    <t>Řezání stávajícího živičného krytu hl do 50 mm</t>
  </si>
  <si>
    <t>-1319971878</t>
  </si>
  <si>
    <t>Kryt TT – Asfaltobetonový kryt – Frézování drážky asfaltobetonového krytu v šířce 10mm a výšce 20mm vedle hlavy/žlábku kolejnic včetně vyčištění</t>
  </si>
  <si>
    <t>343,00*4*2</t>
  </si>
  <si>
    <t>45</t>
  </si>
  <si>
    <t>922111221</t>
  </si>
  <si>
    <t>Pražcové podloží ochranná vrstva z geotextilie</t>
  </si>
  <si>
    <t>1890930129</t>
  </si>
  <si>
    <t xml:space="preserve">Kryt TT - Asfaltobetonový kryt - Vyložení rozhraní kontrukce PJD a přechodové oblasti výztužnou geotextíliíí v pásech o š. 1,0m přes celou šířku TT. </t>
  </si>
  <si>
    <t>2*7,6*1</t>
  </si>
  <si>
    <t>Trubní vedení</t>
  </si>
  <si>
    <t>46</t>
  </si>
  <si>
    <t>12R</t>
  </si>
  <si>
    <t>Nátěr betonu Np+2x Na</t>
  </si>
  <si>
    <t>-1790416039</t>
  </si>
  <si>
    <t>Revizní šachty - Nátěr ploch na styku se zeminou Np+2xNa</t>
  </si>
  <si>
    <t>- průměrná hloubka RŠT 3,00m</t>
  </si>
  <si>
    <t>13*(3*3,14*1,24)</t>
  </si>
  <si>
    <t>47</t>
  </si>
  <si>
    <t>175151101.R</t>
  </si>
  <si>
    <t>Obsypání potrubí a objektů strojně ŠD se zhutněním</t>
  </si>
  <si>
    <t>844866024</t>
  </si>
  <si>
    <t>Revizní šachty - Obsyp revizních šachet štěrkodrtí fr. 0/63mm hutněné po vrstvách (0,300mm) na ID=0,85; 100% PS, včetně nákupu a dovozu na stavbu</t>
  </si>
  <si>
    <t>13*((3*3)-(3,14*0,62^2))*2</t>
  </si>
  <si>
    <t>Inženýrské sítě – Kanalizační přípojka – Obsyp potrubí přípojky štěrkopískem fr. do 20mm, hutněn po vrstvách (300mm) na min. 95% PS,</t>
  </si>
  <si>
    <t>včetně nákupu a dovozu na stavbu</t>
  </si>
  <si>
    <t>36,6*1,5*0,5</t>
  </si>
  <si>
    <t xml:space="preserve">Inženýrské sítě – Kanalizační přípojka – Zásyp přípojek napojených do stávající jendotné kanalizace (SO 11-01) štěrkodrtí fr. 0/63, </t>
  </si>
  <si>
    <t>hutněno po vrstvách (300mm) min. 95% PS, včetně nákupu a dovozu na stavbu18,6*1,1*2,5</t>
  </si>
  <si>
    <t>18,6*1,1*2,5</t>
  </si>
  <si>
    <t xml:space="preserve">Inženýrské sítě – Kanalizační přípojka – Zásyp přípojek napojených do nově zřizované jednotné kanalizace (táhnoucí se pod stavbou řešené TT) </t>
  </si>
  <si>
    <t>štěrkodrtí fr. 0/63, hutněno po vrstvách (300mm) min. 95% PS, včetně nákupu a dovozu na stavbu</t>
  </si>
  <si>
    <t>18*1,1*1,5</t>
  </si>
  <si>
    <t>48</t>
  </si>
  <si>
    <t>21156111R</t>
  </si>
  <si>
    <t>Výplň odvodňovacích žeber nebo trativodů kamenivem hrubým drceným frakce 11 až 22 mm</t>
  </si>
  <si>
    <t>1341236972</t>
  </si>
  <si>
    <t>Trativod – Obsyp drenážní trouby trativodu štěrkem fr. 11/22mm (ČSN EN 13285), včetně nákupu, dovozu na stavbu a hutnění</t>
  </si>
  <si>
    <t>343*0,8*0,4</t>
  </si>
  <si>
    <t>49</t>
  </si>
  <si>
    <t>211971110</t>
  </si>
  <si>
    <t>Zřízení opláštění žeber nebo trativodů geotextilií v rýze nebo zářezu sklonu do 1:2</t>
  </si>
  <si>
    <t>1526974054</t>
  </si>
  <si>
    <t>Trativod – Stěny drenážního žebra budou vždy vyloženy netkanou separační/filtrační geotextílií min. 300g/m2 (ČSN EN 13249)</t>
  </si>
  <si>
    <t>343*(0,9+0,4+0,9)</t>
  </si>
  <si>
    <t>50</t>
  </si>
  <si>
    <t>69311081</t>
  </si>
  <si>
    <t>geotextilie netkaná separační, ochranná, filtrační, drenážní PES 300g/m2</t>
  </si>
  <si>
    <t>-1605713878</t>
  </si>
  <si>
    <t>51</t>
  </si>
  <si>
    <t>212312111</t>
  </si>
  <si>
    <t>Lože pro trativody z betonu prostého</t>
  </si>
  <si>
    <t>-1117821622</t>
  </si>
  <si>
    <t>Trativod – Podkladní beton C25/30-XF3 tl. 0,05m pod drenážní troubu (ČSN 206+A1), včetně nákupu, dovozu na stavbu a hutnění</t>
  </si>
  <si>
    <t>343*0,05*0,4</t>
  </si>
  <si>
    <t>52</t>
  </si>
  <si>
    <t>212755216</t>
  </si>
  <si>
    <t>Trativody z drenážních trubek plastových flexibilních D 160 mm bez lože</t>
  </si>
  <si>
    <t>-684890257</t>
  </si>
  <si>
    <t xml:space="preserve">Trativod - Trativodní žebro o výšce min.0,50m a šířce 0,40m. </t>
  </si>
  <si>
    <t>Drenážní žebro bude vždy tvořeno drenážní troubou DN150 vhodnou do dynamicky zatížených konstrukcí (DIN 1187)</t>
  </si>
  <si>
    <t>včetně nákupu, dovozu na stavbu, manipulace a případného zavíčkování konců drenážní trouby.</t>
  </si>
  <si>
    <t>53</t>
  </si>
  <si>
    <t>451573111</t>
  </si>
  <si>
    <t>Lože pod potrubí otevřený výkop ze štěrkopísku</t>
  </si>
  <si>
    <t>-1868780953</t>
  </si>
  <si>
    <t>Inženýrské sítě – Kanalizační přípojka - Zřízení podsypu z písku fr. 0/4 tl. 200mm pro uložení potrubí, včetně nákupu a dovozu na stavbu</t>
  </si>
  <si>
    <t>(Rozměry odečteny z grafického programu AutoCad</t>
  </si>
  <si>
    <t>36,6*1,5*0,2</t>
  </si>
  <si>
    <t>Revizní šachty - Podsyp ze štěrkopísku fr. 0/32 tl. 100mm, včetně nákupu, dovozu na stavbu a hutnění</t>
  </si>
  <si>
    <t>13*(3*3*0,1)</t>
  </si>
  <si>
    <t>54</t>
  </si>
  <si>
    <t>452311131</t>
  </si>
  <si>
    <t>Podkladní desky z betonu prostého tř. C 12/15 otevřený výkop</t>
  </si>
  <si>
    <t>-622008811</t>
  </si>
  <si>
    <t>Revizní šachty - Podkladní beton C12/15 XO tl. 100 mm pro uložení revizních šachet, včetně nákupu, dovozu a zhutnění do výkopu</t>
  </si>
  <si>
    <t>55</t>
  </si>
  <si>
    <t>871310330R1</t>
  </si>
  <si>
    <t xml:space="preserve">Kanalizační potrubí HDPE SN 16  DN 150</t>
  </si>
  <si>
    <t>1306485684</t>
  </si>
  <si>
    <t xml:space="preserve">Inženýrské sítě - Kanalizační přípojka – Uložení potrubí kanalizační přípojky z HDPE DN 150 SN16 (ČSN EN 13476), sklon min. 2,0%, max. 40,0%, </t>
  </si>
  <si>
    <t>kanalizační přípojky napojující se na jednotnou kanalizaci budou vybaveny zápachovými uzávěrami zřízenými pomocí uložení dvou kolen proti sobě,</t>
  </si>
  <si>
    <t>včetně nákupu, dovozu na stavbu, montáže a napojení.</t>
  </si>
  <si>
    <t>36,6</t>
  </si>
  <si>
    <t>56</t>
  </si>
  <si>
    <t>87131043R</t>
  </si>
  <si>
    <t>Kanalizační potrubí žebrované SN 16 z polypropylenu DN 160</t>
  </si>
  <si>
    <t>858182509</t>
  </si>
  <si>
    <t>26*2,30</t>
  </si>
  <si>
    <t>NAV</t>
  </si>
  <si>
    <t>D+M Navrtávky DN170 kanalizace pro nové kanalizační přípojky DN150, vč. utěsnění</t>
  </si>
  <si>
    <t>-1691579760</t>
  </si>
  <si>
    <t>Revizní šachty – Zřízení jádrových vývrtů DN170 ve stěnách revizních šachet pro napojení trativodní trouby DN150,</t>
  </si>
  <si>
    <t>pro napojení přípojek kolejových odvodňovačů DN150 a pro napojení přípojek vedoucích do stávající jednotné kanalizace, včetně zatěsnění</t>
  </si>
  <si>
    <t>Inženýrské sítě - Kanalizační přípojka - Zřízení jádrových vývrtů DN170 ve stěnách stávající jednotné kanalizace pro napojení přípojek DN150 vedoucích</t>
  </si>
  <si>
    <t>včetně zatěsnění</t>
  </si>
  <si>
    <t>58</t>
  </si>
  <si>
    <t>OD</t>
  </si>
  <si>
    <t>D+M Kolejových odvodňovačů</t>
  </si>
  <si>
    <t>2136068426</t>
  </si>
  <si>
    <t>RŠ</t>
  </si>
  <si>
    <t>D+M Revizní šachty</t>
  </si>
  <si>
    <t>soubor</t>
  </si>
  <si>
    <t>1622274348</t>
  </si>
  <si>
    <t>Revizní šachty</t>
  </si>
  <si>
    <t>Ostatní konstrukce a práce, bourání</t>
  </si>
  <si>
    <t>60</t>
  </si>
  <si>
    <t>17R</t>
  </si>
  <si>
    <t>Vodivé propojení kolejnic</t>
  </si>
  <si>
    <t>-495625671</t>
  </si>
  <si>
    <t>4*4,8</t>
  </si>
  <si>
    <t>61</t>
  </si>
  <si>
    <t>919112212</t>
  </si>
  <si>
    <t>Řezání spár pro vytvoření komůrky š 10 mm hl 20 mm pro těsnící zálivku v živičném krytu</t>
  </si>
  <si>
    <t>1027115205</t>
  </si>
  <si>
    <t>Kryt TT – Asfaltobetonový kryt – Frézování drážky asfaltobetonového krytu v šířce 10mm a výšce 20mm v místě styku kolejového odvodňovače s AB krytem</t>
  </si>
  <si>
    <t>včetně vyčištění</t>
  </si>
  <si>
    <t>1,435*2*26</t>
  </si>
  <si>
    <t>Kryt TT – Asfaltobetonový kryt – Frézování drážky asfaltobetonového krytu v šířce 10mm a výšce 20mm v místě styku AB krytu</t>
  </si>
  <si>
    <t>s nástupištními kasselskými obrubníky, včetně vyčištění</t>
  </si>
  <si>
    <t>67,00*2</t>
  </si>
  <si>
    <t>62</t>
  </si>
  <si>
    <t>919112233</t>
  </si>
  <si>
    <t>Řezání spár pro vytvoření komůrky š 20 mm hl 40 mm pro těsnící zálivku v živičném krytu</t>
  </si>
  <si>
    <t>1776136325</t>
  </si>
  <si>
    <t>Kryt TT – Asfaltobetonový kryt – Frézování drážky asfaltobetonového krytu 40x20mm (spáry na styku nově zřizovaného asfaltového krytu</t>
  </si>
  <si>
    <t>a stávající vozovky) včetně vyčištění</t>
  </si>
  <si>
    <t>6,6*2</t>
  </si>
  <si>
    <t>63</t>
  </si>
  <si>
    <t>919121212</t>
  </si>
  <si>
    <t>Těsnění spár zálivkou za studena pro komůrky š 10 mm hl 20 mm bez těsnicího profilu</t>
  </si>
  <si>
    <t>146607507</t>
  </si>
  <si>
    <t xml:space="preserve">Kryt TT – Asfaltobetonový kryt – Zálivka na bázi modifikovaných asfaltů pro vyplnění vyfrézovaných spár 10x20mm (styk obrubník/ AB kryt) </t>
  </si>
  <si>
    <t>64</t>
  </si>
  <si>
    <t>919122132</t>
  </si>
  <si>
    <t>Těsnění spár zálivkou za tepla pro komůrky š 20 mm hl 40 mm s těsnicím profilem</t>
  </si>
  <si>
    <t>-1416653586</t>
  </si>
  <si>
    <t>Kyrt TT – Asfaltobetonový kryt – Modifikovaná asfaltová zálivka pro vyplnění vyfrézovaných spár 40x20mm s přelivem 60mm</t>
  </si>
  <si>
    <t>(styk nově zřizovaný asfaltobetonový kryt a stávající vozovka) včetně předehřátí okolních ploch a povápnění</t>
  </si>
  <si>
    <t>6,60*2</t>
  </si>
  <si>
    <t>65</t>
  </si>
  <si>
    <t>93199414R</t>
  </si>
  <si>
    <t>Těsnění pracovní spáry asfaltobetonové konstrukce polyuretanovým tmelem do pl 1,5 cm2</t>
  </si>
  <si>
    <t>-1220501861</t>
  </si>
  <si>
    <t>Kryt TT – Asfaltobetonový kryt – Zálivka na bázi polyuretanů nebo polymerů pro vyplnění vyfrézovaných spár 10x20mm (styk kolejnice/ AB kryt)</t>
  </si>
  <si>
    <t xml:space="preserve">Kryt TT – Asfaltobetonový kryt – Zálivka na bázi polyuretanů nebo polymerů pro vyplnění vyfrézovaných spár 10x20mm (styk odvodňovač/ AB kryt) </t>
  </si>
  <si>
    <t>66</t>
  </si>
  <si>
    <t>997013803</t>
  </si>
  <si>
    <t>Poplatek za uložení na skládce (skládkovné) stavebního odpadu cihelného kód odpadu 170 102</t>
  </si>
  <si>
    <t>-1982321260</t>
  </si>
  <si>
    <t xml:space="preserve">Demolice – Inženýrské sítě – Poplatek za uložení cihelné suti na skládku </t>
  </si>
  <si>
    <t xml:space="preserve">(hmotnost 1,0m trouby je uvažována 20,0kg  )</t>
  </si>
  <si>
    <t>343*20/1000</t>
  </si>
  <si>
    <t>67</t>
  </si>
  <si>
    <t>99722180R</t>
  </si>
  <si>
    <t>Poplatek za uložení na skládce (skládkovné) odpadu dřevěného kód odpadu 17 02 01</t>
  </si>
  <si>
    <t>639406567</t>
  </si>
  <si>
    <t>Inženýrské sítě – Pažení – Poplatek za uložení použitých dřevěných pažin na skládku</t>
  </si>
  <si>
    <t>(dřevěný odpad 0,68t/m3)</t>
  </si>
  <si>
    <t>462,6*0,05*0,68</t>
  </si>
  <si>
    <t>68</t>
  </si>
  <si>
    <t>997221815</t>
  </si>
  <si>
    <t>Poplatek za uložení betonového odpadu na skládce (skládkovné)</t>
  </si>
  <si>
    <t>-1765444869</t>
  </si>
  <si>
    <t xml:space="preserve">Demolice - Přídlažba - Poplatek za uložení betonového lože na skládku zhotovitele. </t>
  </si>
  <si>
    <t>(suť z betonových konstrukcí 2,3 t/m3)</t>
  </si>
  <si>
    <t>7,7*2,3</t>
  </si>
  <si>
    <t>69</t>
  </si>
  <si>
    <t>997221825</t>
  </si>
  <si>
    <t>Poplatek za uložení na skládce (skládkovné) stavebního odpadu železobetonového kód odpadu 170 101</t>
  </si>
  <si>
    <t>2043713875</t>
  </si>
  <si>
    <t>Demolice – Inženýrské sítě – Poplatek za uložení ŽB suti na skládku.</t>
  </si>
  <si>
    <t>(suť ze železobetonových konstrukcí 2,5t/m3)</t>
  </si>
  <si>
    <t>3,32*2,5</t>
  </si>
  <si>
    <t>70</t>
  </si>
  <si>
    <t>99722182R</t>
  </si>
  <si>
    <t>Poplatek za uložení krátkých kolejových polí vytrhaných z řešeného úseku v místě stavby na místo určené zhotovitelem</t>
  </si>
  <si>
    <t>-141443465</t>
  </si>
  <si>
    <t>65kg na 1m kolejnice</t>
  </si>
  <si>
    <t>85kg na 1ks dřevěného pražce</t>
  </si>
  <si>
    <t>20kg drobného kolejiva na 1m koleje</t>
  </si>
  <si>
    <t xml:space="preserve">0,15kg podložek pod patu kolejnice </t>
  </si>
  <si>
    <t>0,16kg na 1ks penefolové podložky</t>
  </si>
  <si>
    <t>rozdělení pražců 0,675m</t>
  </si>
  <si>
    <t>(3,375*0,065*2+5*0,085+3,375*(0,02+0,00015+0,03*2*1,5)+5*4*0,00016)*408</t>
  </si>
  <si>
    <t>71</t>
  </si>
  <si>
    <t>997221845</t>
  </si>
  <si>
    <t>Poplatek za uložení na skládce (skládkovné) odpadu asfaltového bez dehtu kód odpadu 170 302</t>
  </si>
  <si>
    <t>1573321731</t>
  </si>
  <si>
    <t>Demolice - Kryt TT - Poplatek za uložení vybouráných asfaltových vrstev na skládku</t>
  </si>
  <si>
    <t>(suť z živičných vozovkových vrstev 2,4t/m3)</t>
  </si>
  <si>
    <t>92,62*2,4</t>
  </si>
  <si>
    <t>72</t>
  </si>
  <si>
    <t>997223855</t>
  </si>
  <si>
    <t>Poplatek za uložení na skládce (skládkovné) zeminy a kameniva kód odpadu 170 504</t>
  </si>
  <si>
    <t>755196145</t>
  </si>
  <si>
    <t>Demolice - Kryt TT - Poplatek za uložení vybouraných ložných vrstev z pískového lože pod zákrytovými deskami na skládku.</t>
  </si>
  <si>
    <t>(zemina 1,9t/m3)</t>
  </si>
  <si>
    <t>119,08*1,9</t>
  </si>
  <si>
    <t xml:space="preserve">Demolice - Přídlažba - Poplatek za uložení žulových kostek na skládku zhotovitele </t>
  </si>
  <si>
    <t>(suť z kamenných konstrukcí 2,6t/m3)</t>
  </si>
  <si>
    <t>0,1*0,8*2,6</t>
  </si>
  <si>
    <t>Demolice – Podkladní vrstvy TT – Poplatek za uložení na skládku odstraněné zeminy</t>
  </si>
  <si>
    <t>(suť ze sypkých vozovkových vrstev a zeminy 1,9t/m3)</t>
  </si>
  <si>
    <t>(1669,21+1264,55+68,6+175,5+60,39+52,56)*1,9</t>
  </si>
  <si>
    <t>Demolice – Svršek TT – Poplatek za uložení přípojky z kameninového potrubí na skádku</t>
  </si>
  <si>
    <t>(hmotnost 1m trouby = 37kg)</t>
  </si>
  <si>
    <t>43,2*37/1000</t>
  </si>
  <si>
    <t xml:space="preserve">Demolice - Svršek TT - Poplatek za uložení přípojky z kameninového potrubí na skládku </t>
  </si>
  <si>
    <t xml:space="preserve">(hmotnost 1m trouby = 37kg) </t>
  </si>
  <si>
    <t>9,5*37/1000</t>
  </si>
  <si>
    <t>91</t>
  </si>
  <si>
    <t>Doplňující konstrukce a práce pozemních komunikací, letišť a ploch</t>
  </si>
  <si>
    <t>73</t>
  </si>
  <si>
    <t>273361116</t>
  </si>
  <si>
    <t>Výztuž základových desek z betonářské oceli 10 505</t>
  </si>
  <si>
    <t>-832066031</t>
  </si>
  <si>
    <t>Svršek TT – Konstrukce PJD – ŽB deska – Distanční podložky pro uložení horní vrstvy KARI sítě. Budou tvořeny z betonářské výztuže B500B průměru 12mm</t>
  </si>
  <si>
    <t>a budou tvořit stoličky.</t>
  </si>
  <si>
    <t>Celková délka jednoho distančníku bude min.1100mm a předpoklad je umístění 1ks na 0,5m2.</t>
  </si>
  <si>
    <t>Položka zahrnuje nákup, dodávku, ohýbání a manipulaci.</t>
  </si>
  <si>
    <t>(2213,5/0,5)*(0,00089*1,1)</t>
  </si>
  <si>
    <t>74</t>
  </si>
  <si>
    <t>38899521R</t>
  </si>
  <si>
    <t>Chránička kabelů z trub HDPE DN 160</t>
  </si>
  <si>
    <t>1350067156</t>
  </si>
  <si>
    <t xml:space="preserve">Inženýrské sítě – Chránička pro ochranu stávajícího silového vedení VO (OKAS) křížícího TT, uvažujeme zřízení půlené chráničky HDPE 160/110 dl. 8m. </t>
  </si>
  <si>
    <t>75</t>
  </si>
  <si>
    <t>31316008</t>
  </si>
  <si>
    <t>síť výztužná svařovaná 100x100mm drát D 8mm</t>
  </si>
  <si>
    <t>1262834232</t>
  </si>
  <si>
    <t>Svršek TT – Konstrukce PJD – ŽB deska – Uložení dvou vrstev KARI sítí pro zřízení ŽB desky systému W-Tram. Budou užity KARI sítě 8mm</t>
  </si>
  <si>
    <t xml:space="preserve"> a velikosti ok 10x10cm (3x2m), včetně distančních podložek, nákupu, dovozu na stavbu a zpracování (stříhání) pro vyplnění celé nutné plochy.</t>
  </si>
  <si>
    <t>Uvažováno s 10% navýšením z důvodu přesahů)</t>
  </si>
  <si>
    <t>2*(2213,5/(3*2))*1,1</t>
  </si>
  <si>
    <t>76</t>
  </si>
  <si>
    <t>922111113</t>
  </si>
  <si>
    <t>Pražcové podloží separační vrstva z antivibrační rohože</t>
  </si>
  <si>
    <t>2046289735</t>
  </si>
  <si>
    <t>v km 0,00600-0,16550 + prostupy</t>
  </si>
  <si>
    <t>1052,65+(165,5-6)*0,304*2+6,6*0,304*2</t>
  </si>
  <si>
    <t>1,35*4+1,35*2</t>
  </si>
  <si>
    <t>v km 0,16550-0,33700 + prostupy</t>
  </si>
  <si>
    <t>1176,75+(337-165,5)*0,304*2+6,6*0,304*2</t>
  </si>
  <si>
    <t>1,35*8+1,35*4</t>
  </si>
  <si>
    <t>77</t>
  </si>
  <si>
    <t>92392111R</t>
  </si>
  <si>
    <t>D+M Betonové prefabrikáty L 400x300x100</t>
  </si>
  <si>
    <t>-235024277</t>
  </si>
  <si>
    <t>675,60</t>
  </si>
  <si>
    <t>78</t>
  </si>
  <si>
    <t>18R</t>
  </si>
  <si>
    <t>Podklad z betonu prostého C25/25-XF3</t>
  </si>
  <si>
    <t>512</t>
  </si>
  <si>
    <t>-192198519</t>
  </si>
  <si>
    <t>Svršek TT – Konstrukce PJD – Betonové lože z betonu C20/25-XF3 tl. min. 150mm pro uložení prefabrikátů tvaru L, včetně nákupu a dovozu na stavbu</t>
  </si>
  <si>
    <t>2*(343-6*2)*0,2+2*0,25</t>
  </si>
  <si>
    <t>79</t>
  </si>
  <si>
    <t>19R</t>
  </si>
  <si>
    <t>D+M Plastové krytky</t>
  </si>
  <si>
    <t>268263664</t>
  </si>
  <si>
    <t>Svršek TT – Konstrukce PJD – Montáž systémové ochranné plastové krytky svěrky, včetně dodávky</t>
  </si>
  <si>
    <t>2208</t>
  </si>
  <si>
    <t xml:space="preserve">Svršek TT - Přechododvá oblast - Montáž systémových ochranných plastových krytek svěrek, včetně dodávky </t>
  </si>
  <si>
    <t>80</t>
  </si>
  <si>
    <t>20R</t>
  </si>
  <si>
    <t>D+M Pružný návlek W-Tram</t>
  </si>
  <si>
    <t>-1561216333</t>
  </si>
  <si>
    <t>Svršek TT – Konstrukce PJD – Ochrana paty kolejnce systémových pružným návlekem systému W-Tram včetně nákupu, dodávky a manipulace</t>
  </si>
  <si>
    <t>(viz. detaily)</t>
  </si>
  <si>
    <t>(343-6*2)*4</t>
  </si>
  <si>
    <t>81</t>
  </si>
  <si>
    <t>21R</t>
  </si>
  <si>
    <t>D+M Lepení bokovnic W-Tram</t>
  </si>
  <si>
    <t>-507260976</t>
  </si>
  <si>
    <t>Svršek TT – Konstrukce PJD – Lepení systémových oboustraných pryžových bokovnic W-Tram, včetně nákupu, dovozu, manipulace a lepícího prostředku</t>
  </si>
  <si>
    <t>82</t>
  </si>
  <si>
    <t>22R</t>
  </si>
  <si>
    <t>D+M Uložení a montáž uzlů upevnění konstrukce W-Tram</t>
  </si>
  <si>
    <t>-942950396</t>
  </si>
  <si>
    <t>83</t>
  </si>
  <si>
    <t>25R</t>
  </si>
  <si>
    <t>Podklad z betonu prostého C12/15</t>
  </si>
  <si>
    <t>1234981335</t>
  </si>
  <si>
    <t>Svršek TT – Konstrukce PJD – Zřízení podkladního betonu PB C12/15-X0 v tl. 100mm, včetně nákupu, dovozu na stavbu a hutnění</t>
  </si>
  <si>
    <t>2097*0,1</t>
  </si>
  <si>
    <t>26R</t>
  </si>
  <si>
    <t>Zřízení skřínek ukolejnění (213x320), včetně manipulace</t>
  </si>
  <si>
    <t>-362198173</t>
  </si>
  <si>
    <t>2+2*3</t>
  </si>
  <si>
    <t>85</t>
  </si>
  <si>
    <t>27R</t>
  </si>
  <si>
    <t>D+M Oboustranných lepených pryžových bokovnic ke kolejnici NT3, včetně manipulace.</t>
  </si>
  <si>
    <t>481143218</t>
  </si>
  <si>
    <t>Svršek TT – Přechodová oblast - dodávka a lepení oboustranných pryžových bokovnic ke kolejnici NT3, včetně manipulace.</t>
  </si>
  <si>
    <t>Bokovnice uvažujeme nalepené zároveň po obou stranách žlábkových kolejnic. (viz. detaily)</t>
  </si>
  <si>
    <t>6,00*2*4</t>
  </si>
  <si>
    <t>86</t>
  </si>
  <si>
    <t>915111121</t>
  </si>
  <si>
    <t>Vodorovné dopravní značení dělící čáry přerušované š 125 mm základní bílá barva</t>
  </si>
  <si>
    <t>2047067996</t>
  </si>
  <si>
    <t>Vodorovné dopravní značení - První fáze pomocí jednosložkové barvy bílé.</t>
  </si>
  <si>
    <t xml:space="preserve"> - Podélná čára přerušovaná (V2b - 1,5/1,5-0,125m) o celkové délce 34,50m</t>
  </si>
  <si>
    <t xml:space="preserve"> - Podélná čára přerušovaná (V2b - 3,0/1,5-0,125m) o celkové délce 137,00m</t>
  </si>
  <si>
    <t>34,5+137,00</t>
  </si>
  <si>
    <t>87</t>
  </si>
  <si>
    <t>915131111</t>
  </si>
  <si>
    <t>Vodorovné dopravní značení přechody pro chodce, šipky, symboly základní bílá barva</t>
  </si>
  <si>
    <t>-557639999</t>
  </si>
  <si>
    <t xml:space="preserve"> - 2x nápis na vozovce (V15) text „BUS“ o celkové ploše 3,40m2</t>
  </si>
  <si>
    <t xml:space="preserve"> - 6x nápis na vozovce (V15) text „!POZOR TRAM!“ o celkové ploše 6,00m2</t>
  </si>
  <si>
    <t>3,4+6</t>
  </si>
  <si>
    <t>88</t>
  </si>
  <si>
    <t>915211122</t>
  </si>
  <si>
    <t>Vodorovné dopravní značení dělící čáry přerušované š 125 mm retroreflexní bílý plast</t>
  </si>
  <si>
    <t>603940253</t>
  </si>
  <si>
    <t>Vodorovné dopravní značení - Druhá fáze pomocí dvousložkového strukturálního plastu bílé barvy nanášeného za studena</t>
  </si>
  <si>
    <t>(Pokud vypuštěna 1.fáze, pak proběhne předůprava brokováním)</t>
  </si>
  <si>
    <t>34,50+137,00</t>
  </si>
  <si>
    <t>89</t>
  </si>
  <si>
    <t>915231111</t>
  </si>
  <si>
    <t>Vodorovné dopravní značení přechody pro chodce, šipky, symboly bílý plast</t>
  </si>
  <si>
    <t>1841219801</t>
  </si>
  <si>
    <t>Vodorovné dopravní značení - Druhá fáze pomocí dvousložkového plastu litého bílé barvy, nanášeného za studena / termoplastická matrice.</t>
  </si>
  <si>
    <t>90</t>
  </si>
  <si>
    <t>01.VRN</t>
  </si>
  <si>
    <t>Kamerový průzkum kanalizace</t>
  </si>
  <si>
    <t>-1719297750</t>
  </si>
  <si>
    <t>Přípravné práce - Kamerový průzkum kanalizace DPO (dl. cca 134+180=314m)</t>
  </si>
  <si>
    <t>02.VRN</t>
  </si>
  <si>
    <t>Zaměření GPK KRABem obou kolejí</t>
  </si>
  <si>
    <t>938620114</t>
  </si>
  <si>
    <t>92</t>
  </si>
  <si>
    <t>03.VRN</t>
  </si>
  <si>
    <t>Technická bezpečnostní zkouška (TBZ)</t>
  </si>
  <si>
    <t>-677186826</t>
  </si>
  <si>
    <t>SO 12-01 - Tramvajová zastávka Rodimcevova</t>
  </si>
  <si>
    <t xml:space="preserve">    2 - Zakládání</t>
  </si>
  <si>
    <t>-1797741262</t>
  </si>
  <si>
    <t>Demolice - Zastávky - Vybourání asfaltových vrstev stávající tramvajové zastávky v tl. 40mm, včetně odvozu a uložení na skládku zhotovitele.</t>
  </si>
  <si>
    <t>(55+54)*0,04</t>
  </si>
  <si>
    <t>Demolice - Zastávky - Vybourání ložné a podkladní vrstvy z asf. vrstev v tl. 100mm, včetně odvozu a uložení na skládku zhotovitele.</t>
  </si>
  <si>
    <t>(55+54)*0,1</t>
  </si>
  <si>
    <t>11310721R</t>
  </si>
  <si>
    <t>-1352141793</t>
  </si>
  <si>
    <t xml:space="preserve">Demolice - Zastávky - Odstranění sypkých podkladních vrstev (štěrkodrť, zemina třídy I dle ČSN 73 6133) v tl. 250mm, </t>
  </si>
  <si>
    <t>včetně odvozu a uložení na skládku zhotovitele.</t>
  </si>
  <si>
    <t>(55+54)*0,25</t>
  </si>
  <si>
    <t>Odkopávky a prokopávky nezapažené v hornině tř. 1 a 2 objem do 100 m3</t>
  </si>
  <si>
    <t>323500373</t>
  </si>
  <si>
    <t>Demolice - Výkopy - Výkopy zeminy třídy I dle ČSN 73 6133 pro zřízení patek bezpečnostního zábradlí</t>
  </si>
  <si>
    <t>označníků a zastávkových přístřešků, včetně odvozu a uložení na skládku zhotovitele.</t>
  </si>
  <si>
    <t>(0,4*0,4*0,6*93+2*0,7*0,7*1,5+0,7*1,1*0,6*7*2)*1,2</t>
  </si>
  <si>
    <t>12210220R</t>
  </si>
  <si>
    <t>Odkopávky a prokopávky nezapažené pro silnice objemu do 1000 m3 v hornině tř. 1 a 2</t>
  </si>
  <si>
    <t>668617549</t>
  </si>
  <si>
    <t>Demolice - Výkopy - Výkopy zeminy třídy I dle ČSN 73 6133 pro nové konstrukční vrstvy tramvajové zastávky a pro uložení L-profilů PJD TT</t>
  </si>
  <si>
    <t xml:space="preserve">v oblasti nových tramvajových zastávek, včetně odvozu a uložení na skládku zhototvitele. </t>
  </si>
  <si>
    <t>0,9*83,7*2</t>
  </si>
  <si>
    <t>2007427436</t>
  </si>
  <si>
    <t>Zastávky TT - Úprava zemní pláně včetně hutnění v zemině tř. I</t>
  </si>
  <si>
    <t>3,10*83,70*2</t>
  </si>
  <si>
    <t>997013801</t>
  </si>
  <si>
    <t>Poplatek za uložení na skládce (skládkovné) stavebního odpadu betonového kód odpadu 170 101</t>
  </si>
  <si>
    <t>-294871196</t>
  </si>
  <si>
    <t xml:space="preserve">Demolice – Obruby – Poplatek za uložení betonového lože na skládku zhotovitele. </t>
  </si>
  <si>
    <t>31,86*2,3</t>
  </si>
  <si>
    <t>997223845</t>
  </si>
  <si>
    <t>1253874793</t>
  </si>
  <si>
    <t>Demolice - Zastávky - Poplatek za uložení asfaltových vrstev na skládku zhotovitele. (suť z živičných vozovkových vrstev 2,4 t/m3)</t>
  </si>
  <si>
    <t>4,36*2,4</t>
  </si>
  <si>
    <t>10,90*2,4</t>
  </si>
  <si>
    <t>2073804200</t>
  </si>
  <si>
    <t xml:space="preserve">Demolice - Zastávky - Poplatek za uložení sypkých podkladních vrstev na skládku. </t>
  </si>
  <si>
    <t>(suť ze sypkých vozovkových vrstev 1,9t/m3)</t>
  </si>
  <si>
    <t>27,25*1,9</t>
  </si>
  <si>
    <t>Demolice - Výkopy - Poplatek za uložení vykopané zeminy na skládce (zemina 1,9t/m3)</t>
  </si>
  <si>
    <t>150,66*1,9</t>
  </si>
  <si>
    <t>20,24*1,9</t>
  </si>
  <si>
    <t xml:space="preserve">Demolice - Obruby - Poplatek za uložení kamenných obrubníků na skládku zhotovitele. </t>
  </si>
  <si>
    <t>(suť z kamenných konstrukcí 2,6 t/m3)</t>
  </si>
  <si>
    <t>10,62*2,6</t>
  </si>
  <si>
    <t>Zakládání</t>
  </si>
  <si>
    <t>271532212.R</t>
  </si>
  <si>
    <t>Podsyp pod základové konstrukce se zhutněním z hrubého kameniva frakce 0 až 32 mm</t>
  </si>
  <si>
    <t>-2019396399</t>
  </si>
  <si>
    <t>Městský mobiliář - Zastávkové přístřešky - Zřízení štěrkového podsypu pod betonové patky ze štěrkové drti fr. 4/8mm o tl. 100mm</t>
  </si>
  <si>
    <t>včetně nákupu, dovozu na stavbu, urovnání a hutnění.</t>
  </si>
  <si>
    <t>0,1*0,6*1,1*7*2</t>
  </si>
  <si>
    <t>275313811</t>
  </si>
  <si>
    <t>Základové patky z betonu tř. C 25/30</t>
  </si>
  <si>
    <t>2095097734</t>
  </si>
  <si>
    <t xml:space="preserve">Označník - Zřízení základových patek z betonu C25/30-XF4 600x300x800mm, včetně dodávky betonu a hutnění. </t>
  </si>
  <si>
    <t>2*(0,6*0,3*0,8)</t>
  </si>
  <si>
    <t>Městský mobiliář - Bezpečnostní zábradlí - Zřízení betonových patek z betonu C25/30-XF4 o rozměrech 400x400x600mm</t>
  </si>
  <si>
    <t>0,4*0,4*0,6*93</t>
  </si>
  <si>
    <t>Městský mobiliář - Zastávkové přístřešky - Zřízení 2x7ks betonových patek z betonu C25/30-XF4 o rozměrech 600x1100x600mm pro zapuštění všech sloupků</t>
  </si>
  <si>
    <t>přístřešků, horní hrana zákládů bude 200mm pod povrchem dlažby, včetně nákupu, dovozu na stavbu, urovnání a hutnění.</t>
  </si>
  <si>
    <t>0,6*1,1*0,6*7*2</t>
  </si>
  <si>
    <t>564861111</t>
  </si>
  <si>
    <t>Podklad ze štěrkodrtě ŠD tl 200 mm</t>
  </si>
  <si>
    <t>-652167132</t>
  </si>
  <si>
    <t>Zastávky - Zřízení podkladní vrstvy pod novou konstrukcí zastávek ze štěrkodrti fr. 0/32 ŠDA (ŠD nebude zahliněná) v min. tl. 200mm,</t>
  </si>
  <si>
    <t>včetně dodávky, urovnání a hutnění.</t>
  </si>
  <si>
    <t>447,80+14,20</t>
  </si>
  <si>
    <t>59245267R</t>
  </si>
  <si>
    <t>dlažba skladebná pro nevidomé 200x100x80 mm barevná</t>
  </si>
  <si>
    <t>377220044</t>
  </si>
  <si>
    <t>Zastávky - Nová cementobetonová zámková dlažba ve tvaru "cihla" červené barvy s reliéfem v tl. 80mm pro hmatové prvky</t>
  </si>
  <si>
    <t>((3,5+3,5+2)*2)*1,05</t>
  </si>
  <si>
    <t>59245005</t>
  </si>
  <si>
    <t>dlažba skladebná betonová 200x100x80mm barevná</t>
  </si>
  <si>
    <t>-1729059899</t>
  </si>
  <si>
    <t>Zastávky - Nová cementobetonová zámková dlažba ve tvaru "cihla" červené barvy v tl. 80mm pro kontrastní pás šířky 300mm u nástupních hran</t>
  </si>
  <si>
    <t>((66,50*0,3)*2)*1,05</t>
  </si>
  <si>
    <t>59245212</t>
  </si>
  <si>
    <t>dlažba zámková profilová základní 196x161x60mm přírodní</t>
  </si>
  <si>
    <t>-779935447</t>
  </si>
  <si>
    <t>Zastávky - Nová cementobetonová zámková dlažba ve tvaru "H" šedé barvy v tl. 60mm.</t>
  </si>
  <si>
    <t>(3,55*4)*1,05</t>
  </si>
  <si>
    <t>59245213</t>
  </si>
  <si>
    <t>dlažba zámková profilová základní 196x161x80mm přírodní</t>
  </si>
  <si>
    <t>287104213</t>
  </si>
  <si>
    <t>Zastávky - Nová cementobetonová zámková dlažba ve tvaru "H" šedé barvy v tl. 80mm</t>
  </si>
  <si>
    <t>(175*2)*1,05</t>
  </si>
  <si>
    <t>596211112</t>
  </si>
  <si>
    <t>Kladení zámkové dlažby komunikací pro pěší tl 60 mm skupiny A pl do 300 m2</t>
  </si>
  <si>
    <t>1861912456</t>
  </si>
  <si>
    <t>3,55*4</t>
  </si>
  <si>
    <t>596212213</t>
  </si>
  <si>
    <t>Kladení zámkové dlažby pozemních komunikací tl 80 mm skupiny A pl přes 300 m2</t>
  </si>
  <si>
    <t>-54638545</t>
  </si>
  <si>
    <t>(3,5+3,5+2)*2</t>
  </si>
  <si>
    <t>(66,50*0,3)*2</t>
  </si>
  <si>
    <t>175*2</t>
  </si>
  <si>
    <t>5838000R</t>
  </si>
  <si>
    <t>obrubník kamenný žulový přímý 250x250mm</t>
  </si>
  <si>
    <t>-91646830</t>
  </si>
  <si>
    <t>Obruby – Nové silniční kamenné obrubníky 250x250x1000mm z krajníků z šedé české žuly do betonového lože</t>
  </si>
  <si>
    <t>2*100,5</t>
  </si>
  <si>
    <t>Obruby - Nové obruby ve směrových obloucích R&lt;15m - kamenné krajníky budou opracovány do oblouku.</t>
  </si>
  <si>
    <t>4,25*4</t>
  </si>
  <si>
    <t>91613121R</t>
  </si>
  <si>
    <t>Osazení silničního obrubníku betonového stojatého s boční opěrou do lože z betonu prostého</t>
  </si>
  <si>
    <t>-2009799980</t>
  </si>
  <si>
    <t>Osazení bezbariérového železobetonového obrubníku HK 400/330/1000 s výškou nástupní hrany 200mm do betonového lože, včetně nákupu, dovozu a manipulace</t>
  </si>
  <si>
    <t>2*67</t>
  </si>
  <si>
    <t>HK</t>
  </si>
  <si>
    <t>Obrubník zastávkový HK 400/330/1000 (vč. náběhového)</t>
  </si>
  <si>
    <t>-813829846</t>
  </si>
  <si>
    <t xml:space="preserve">Obruby – Zastávkové obrubníky - Osazení bezbariérového železobetonového obrubníku HK 400/330/1000 s výškou nástupní hrany 200mm </t>
  </si>
  <si>
    <t xml:space="preserve"> včetně nákupu, dovozu a manipulace. Horní povrch prefabrikátů bude opatřen protiskluzovou úpravou. </t>
  </si>
  <si>
    <t>916241113</t>
  </si>
  <si>
    <t>Osazení obrubníku kamenného ležatého s boční opěrou do lože z betonu prostého</t>
  </si>
  <si>
    <t>2072384189</t>
  </si>
  <si>
    <t>SV</t>
  </si>
  <si>
    <t xml:space="preserve">Svítící dlažební kostky 100x200x60mm. Zdroj světla min. 18ks LED, napájení 12V DC (stabilizované), výkon 0,79W, Odběr 66mA, Stupeň ochrany – IP67, životnost LED min. 100 000hod, pracovní teplotu  -40°C až +50°C, povrch provedení – hladké, provedení svítiv</t>
  </si>
  <si>
    <t>103595731</t>
  </si>
  <si>
    <t>55*2</t>
  </si>
  <si>
    <t>11320211R</t>
  </si>
  <si>
    <t>Vytrhání obrub krajníků obrubníků stojatých</t>
  </si>
  <si>
    <t>-655886452</t>
  </si>
  <si>
    <t>Demolice - Obruby – Vybourání stávajících kamenných obrubníků 1000x250x200mm, včetně odvozu a uložení na skládku zhotovitele</t>
  </si>
  <si>
    <t>(2,10*4+51,00*4)*0,25*0,20</t>
  </si>
  <si>
    <t>914111111</t>
  </si>
  <si>
    <t>Montáž svislé dopravní značky do velikosti 1 m2 objímkami na sloupek nebo konzolu</t>
  </si>
  <si>
    <t>655881523</t>
  </si>
  <si>
    <t>Montáž označníku IJ4a</t>
  </si>
  <si>
    <t>1+1</t>
  </si>
  <si>
    <t>914511112</t>
  </si>
  <si>
    <t>Montáž sloupku dopravních značek délky do 3,5 m s betonovým základem a patkou</t>
  </si>
  <si>
    <t>-818324012</t>
  </si>
  <si>
    <t>IJ4a</t>
  </si>
  <si>
    <t>Svislé dopravní značení IJ4a, (FeZn prolis)</t>
  </si>
  <si>
    <t>-746834472</t>
  </si>
  <si>
    <t>40445230</t>
  </si>
  <si>
    <t>sloupek pro dopravní značku Zn D 70mm v 3,5m</t>
  </si>
  <si>
    <t>1218084047</t>
  </si>
  <si>
    <t>966006132</t>
  </si>
  <si>
    <t>Odstranění značek dopravních nebo orientačních se sloupky s betonovými patkami</t>
  </si>
  <si>
    <t>1142561450</t>
  </si>
  <si>
    <t>Svislé dopravní značení – Demontáž stávajícího svislého dopravního značení IJ4a „Označník zastávky“ i s informačními tabulkami,</t>
  </si>
  <si>
    <t>včetně demontáže sloupků a patek, včetně odvozu a uložení na skládku DPO v Martinově do vzdálenosti 12km.</t>
  </si>
  <si>
    <t>Svislé dopravní značení – Demontáž stávajícího svislého dopravního značení Z4b „Směrovací deska“,</t>
  </si>
  <si>
    <t>KOŠ</t>
  </si>
  <si>
    <t>D+M Odpadkového koše 350x250x500 mm</t>
  </si>
  <si>
    <t>1932627433</t>
  </si>
  <si>
    <t>2+2</t>
  </si>
  <si>
    <t>SKL</t>
  </si>
  <si>
    <t>D+M Dodávka a osazení skleněné výplně z bezpečnostního lepeného skla o tl. 8,4mm</t>
  </si>
  <si>
    <t>-1470847644</t>
  </si>
  <si>
    <t>(35-8,49)*1*2</t>
  </si>
  <si>
    <t>ZAB</t>
  </si>
  <si>
    <t>D+M bezpečnostního nerez zábradlí dle realizační dokumentace, vč. povrchové úpravy</t>
  </si>
  <si>
    <t>kg</t>
  </si>
  <si>
    <t>1352560281</t>
  </si>
  <si>
    <t>viz. výpis výrobků</t>
  </si>
  <si>
    <t>2509,61</t>
  </si>
  <si>
    <t>ZAB.01</t>
  </si>
  <si>
    <t>D+M bezpečnostního rozebíratelného nerez zábradlí dle realizační dokumentace, vč. povrchové úpravy</t>
  </si>
  <si>
    <t>881935039</t>
  </si>
  <si>
    <t>51,78</t>
  </si>
  <si>
    <t>ZAS</t>
  </si>
  <si>
    <t>D+M Zastávkových přístřešků s celkovými půdorysnými rozměry 4080x1760mm a výškou 2500mm, vč. povrchové úpravy</t>
  </si>
  <si>
    <t>631540416</t>
  </si>
  <si>
    <t>SO 14-01 - Kabelové komory CETIN</t>
  </si>
  <si>
    <t xml:space="preserve">    1 - Zemní práce</t>
  </si>
  <si>
    <t>Zemní práce</t>
  </si>
  <si>
    <t>115101201</t>
  </si>
  <si>
    <t>Čerpání vody na dopravní výšku do 10 m průměrný přítok do 500 l/min</t>
  </si>
  <si>
    <t>hod</t>
  </si>
  <si>
    <t>1603164579</t>
  </si>
  <si>
    <t>2*1</t>
  </si>
  <si>
    <t>119003227</t>
  </si>
  <si>
    <t>Mobilní plotová zábrana vyplněná dráty výšky do 2,2 m pro zabezpečení výkopu zřízení</t>
  </si>
  <si>
    <t>-356006038</t>
  </si>
  <si>
    <t>Oplocení - Provizorní oplocení z drátěnného pletiva výšky 2,000m s podstavci</t>
  </si>
  <si>
    <t>2*28</t>
  </si>
  <si>
    <t>119003228</t>
  </si>
  <si>
    <t>Mobilní plotová zábrana vyplněná dráty výšky do 2,2 m pro zabezpečení výkopu odstranění</t>
  </si>
  <si>
    <t>312793829</t>
  </si>
  <si>
    <t>Odkopávky a prokopávky nezapažené v hornině tř. 1 a 2 objem do 1000 m3</t>
  </si>
  <si>
    <t>-1466477924</t>
  </si>
  <si>
    <t>Výkopy - Odstranění zeminy třídy I dle ČSN 73 6133, včetně odvozu a uložení na skládku zhotovitele.</t>
  </si>
  <si>
    <t>2*25*4,3</t>
  </si>
  <si>
    <t>424444581</t>
  </si>
  <si>
    <t>Výkopy - Rozpěrné ocelové šachtové pažení o vnitřním půdorysném rozměru 6,000m x 5,000m, výšky 3,600m</t>
  </si>
  <si>
    <t>2*((2*(6,4+5,4))*3,6)</t>
  </si>
  <si>
    <t>111685223</t>
  </si>
  <si>
    <t>Výkopy - Rozpěrné ocelové šachtové pažení o vnitřním půdorysném rozměru 6,000m x 5,000m, výšky 3,600m - demontáž</t>
  </si>
  <si>
    <t>804840661</t>
  </si>
  <si>
    <t>Zásyp kabelových komor - zásyp zeminou vhodnou do násypu, hutněnou malou mechanizací po vrstvách max 300mm</t>
  </si>
  <si>
    <t>2*4,2*28</t>
  </si>
  <si>
    <t>181951102</t>
  </si>
  <si>
    <t>Úprava pláně v hornině tř. 1 až 4 se zhutněním</t>
  </si>
  <si>
    <t>662585378</t>
  </si>
  <si>
    <t>Přehutnění základové spáry na únosnost min 45MPa, Edef2/Edef1 &lt; 2</t>
  </si>
  <si>
    <t>2*30,00</t>
  </si>
  <si>
    <t>27153221R</t>
  </si>
  <si>
    <t>Podsyp pod základové konstrukce se zhutněním ze štěrkodrti frakce 0 až 32 mm</t>
  </si>
  <si>
    <t>-1908086936</t>
  </si>
  <si>
    <t>Podsyp ze štěrkodrti frakce 0/32, tloušťky 300mm</t>
  </si>
  <si>
    <t>60*0,3</t>
  </si>
  <si>
    <t>45131512R</t>
  </si>
  <si>
    <t>Podkladní nebo výplňová vrstva z betonu C 12/15 tl do 150 mm</t>
  </si>
  <si>
    <t>-1836169005</t>
  </si>
  <si>
    <t>Betonáž podkladního betonu - prostý beton C12/15, včetně dopravy materiálu</t>
  </si>
  <si>
    <t>2*14,5*0,15</t>
  </si>
  <si>
    <t>894608112</t>
  </si>
  <si>
    <t>Výztuž šachet z betonářské oceli 10 505</t>
  </si>
  <si>
    <t>1983789167</t>
  </si>
  <si>
    <t>Kabelové komory - výztuž B 500B spodní části (3%)</t>
  </si>
  <si>
    <t>0,03*14,68*7,85</t>
  </si>
  <si>
    <t>Kabelové komory - výztuž B 500B dobetonávky dna (1%)</t>
  </si>
  <si>
    <t>0,01*4,6*7,85</t>
  </si>
  <si>
    <t>Kabelové komory - výztuž B 500B horní části (3%)</t>
  </si>
  <si>
    <t>0,030*9,860*7,85</t>
  </si>
  <si>
    <t>01.R</t>
  </si>
  <si>
    <t>Zajištění inženýrských sítí - Konstrukce pro zavěšení stávajících kabelů Cetin v délce 7,500m, šířce 1,500m a ve výšce 2,500m</t>
  </si>
  <si>
    <t>-1069425668</t>
  </si>
  <si>
    <t>02.R</t>
  </si>
  <si>
    <t>Zajištění inženýrských sítí - Konstrukce pro podepření stávající tvárnicové tratě z prefabrikátů v místě výkopové jámy na vstupu i výstupu z kabelové komory v délce 0,500m, šířce 1,500m a výšce 2,500m</t>
  </si>
  <si>
    <t>-1834357670</t>
  </si>
  <si>
    <t xml:space="preserve">Zajištění inženýrských sítí - Konstrukce pro podepření stávající tvárnicové tratě z prefabrikátů v místě výkopové jámy na vstupu i výstupu z kabelové </t>
  </si>
  <si>
    <t>komory v délce 0,500m, šířce 1,500m a výšce 2,500m</t>
  </si>
  <si>
    <t>2*2</t>
  </si>
  <si>
    <t>03.R</t>
  </si>
  <si>
    <t>Odstranění stávajících kabelových konzol, včetně předání určené výkupní firmě kovových odpadů</t>
  </si>
  <si>
    <t>-997517842</t>
  </si>
  <si>
    <t>Demolice - Kabelové komory - Odstranění stávajících kabelových konzol, včetně předání určené výkupní firmě kovových odpadů</t>
  </si>
  <si>
    <t>2*2*8</t>
  </si>
  <si>
    <t>04.R</t>
  </si>
  <si>
    <t>Stejnosměrné a střídavé proměření 7ks metalických kabelů (400xN0,8) před a po výstavbě z hlediska jejich funkčnosti</t>
  </si>
  <si>
    <t>-1930603297</t>
  </si>
  <si>
    <t>2*2*7*400</t>
  </si>
  <si>
    <t>05.R</t>
  </si>
  <si>
    <t xml:space="preserve">Obousměrné proměření 4ks optických kabelů (96 vláken) přímou metodou OTDR  před a po výstavbě z hlediska jejich fukčnosti</t>
  </si>
  <si>
    <t>-1600037288</t>
  </si>
  <si>
    <t>2*2*4*96</t>
  </si>
  <si>
    <t>06.R</t>
  </si>
  <si>
    <t>Odstranění zajištění inženýrských sítí - konstrukce pro zavěšení stávajících kabelů CETIN</t>
  </si>
  <si>
    <t>-2101280240</t>
  </si>
  <si>
    <t>Odstranění zajištění inženýrských sítí - Konstrukce pro zavěšení stávajících kabelů Cetin</t>
  </si>
  <si>
    <t>07.R</t>
  </si>
  <si>
    <t>Odstranění zajištění inženýrských sítí - Konstrukce pro podepření stávající tvárnicové tratě z prefabrikátů v místě výkopové jámy na vstupu i výstupu z kabelové komory</t>
  </si>
  <si>
    <t>-1008811619</t>
  </si>
  <si>
    <t xml:space="preserve">Odstranění zajištění inženýrských sítí - Konstrukce pro podepření stávající tvárnicové tratě z prefabrikátů v místě </t>
  </si>
  <si>
    <t>výkopové jámy na vstupu i výstupu z kabelové komory</t>
  </si>
  <si>
    <t>08.R</t>
  </si>
  <si>
    <t>D+M Uzamykatelný vodotěsný litinový poklop 600x600 D400, včetně dodávky a montáže</t>
  </si>
  <si>
    <t>-1301157530</t>
  </si>
  <si>
    <t>Vybavení kabelových komor - uzamykatelný vodotěsný litinový poklop 600x600 D400, včetně dodávky a montáže</t>
  </si>
  <si>
    <t>09.R</t>
  </si>
  <si>
    <t>D+M nerezové šachtové stupadla s plastovým povlakem, včetně dovozu materiálu, vrtání a kotvení do stěn komor.</t>
  </si>
  <si>
    <t>-1469349923</t>
  </si>
  <si>
    <t>Vybavení kabelových komor - nerezové šachtové stupadla s plastovým povlakem, včetně dovozu materiálu, vrtání a kotvení do stěn komor.</t>
  </si>
  <si>
    <t>2*10</t>
  </si>
  <si>
    <t>10.R</t>
  </si>
  <si>
    <t>D+M Kabelové lávky složené z pásnice 200x20mm dl. 2,000m a 3ks U-profilů U100 dl. 0,500m, protikorozní ochrana, včetně dovozu materiálu a montáže.</t>
  </si>
  <si>
    <t>kpl</t>
  </si>
  <si>
    <t>-226730478</t>
  </si>
  <si>
    <t>11.R</t>
  </si>
  <si>
    <t>Obetonování chrániček plastmaltou na bázi pryskyřice, včetně dopravy materiálu</t>
  </si>
  <si>
    <t>1533473918</t>
  </si>
  <si>
    <t>Napojení stávajících inženýrských sítí do kabelových komor - obetonování chrániček plastmaltou na bázi pryskyřice, včetně dopravy materiálu</t>
  </si>
  <si>
    <t>2*2*0,35*0,7</t>
  </si>
  <si>
    <t>12.R</t>
  </si>
  <si>
    <t>Napojení stávajících inženýrských sítí do kabelových komor - 14ks chrániček (půlených z důvodu nasazení na přepřerušené kabely) DN=100, dl.700mm</t>
  </si>
  <si>
    <t>687120515</t>
  </si>
  <si>
    <t>Napojení stávajících inženýrských sítí do kabelových komor - 14ks chrániček (půlených z důvodu nasazení na přepřerušené kabely) DN=1000, dl.700mm</t>
  </si>
  <si>
    <t>2*2*14*0,7</t>
  </si>
  <si>
    <t>213141132</t>
  </si>
  <si>
    <t>Zřízení vrstvy z geotextilie ve sklonu do 1:1 š do 6 m</t>
  </si>
  <si>
    <t>-266153218</t>
  </si>
  <si>
    <t>Izolační souvrství na vnějším povrchu stěn a stropu - Ochranná geotextílie 900g/m2, netkaná</t>
  </si>
  <si>
    <t>2*((11,3*2,5)+(11,3*1,2)+6,5+(4,1*0,5)+(2*2,9*1))</t>
  </si>
  <si>
    <t>69311046</t>
  </si>
  <si>
    <t>geotextilie netkaná separační, ochranná, filtrační, drenážní PP 900g/m2</t>
  </si>
  <si>
    <t>-570973668</t>
  </si>
  <si>
    <t>46052311R</t>
  </si>
  <si>
    <t>Kabelová komora ze ŽB tř. C 30/37</t>
  </si>
  <si>
    <t>1869362343</t>
  </si>
  <si>
    <t>Kabelové komory - spodní část kabelových komor z železobetonu C30/37 (dno a stěny sahající do spodní úrovně kabelovodu)</t>
  </si>
  <si>
    <t>včetně uložení do výkopové jámy a následného podsunutí do finální polohy.</t>
  </si>
  <si>
    <t xml:space="preserve">Na ozub kabelových komor bude nanesena polymermalta tloušťky 10mm a spáry budou zatěsněny elastomerovými těsnícími profily. </t>
  </si>
  <si>
    <t>2*((3,5*2,15*0,25)+(2,8*1,95))</t>
  </si>
  <si>
    <t xml:space="preserve">Kabelové komory - dobetonávka dna z železobetonu C30/37 včetně vytvoření čerpací jímky čtvercového půdorysu 600mm x 600mm, výšky 500mm,  vč. dopravy</t>
  </si>
  <si>
    <t>2*4,6*0,5</t>
  </si>
  <si>
    <t xml:space="preserve">Kabelové komory - horní část kabelových komor z železobetonu C30/37 včetně osazení na spodní část. </t>
  </si>
  <si>
    <t>Na strop bude ještě ve výrobě nabetonován vstupní komín. Montážní spáry budou opatřeny vodou bobtnajícím páskem a cementovou maltou.</t>
  </si>
  <si>
    <t>2*((2,7*0,75)+(7,3*0,35)+(0,7*0,5))</t>
  </si>
  <si>
    <t>71114255R</t>
  </si>
  <si>
    <t>Izolace proti zemní vlhkosti pásy přitavením, penetrační nátěr</t>
  </si>
  <si>
    <t>246595475</t>
  </si>
  <si>
    <t>Izolační souvrství na vnějším povrchu stěn a stropu - Natavené asfaltové izolační pásy včetně penetračně adhezního nátěru</t>
  </si>
  <si>
    <t>981513114</t>
  </si>
  <si>
    <t>Demolice konstrukcí objektů z betonu železového těžkou mechanizací</t>
  </si>
  <si>
    <t>-724847558</t>
  </si>
  <si>
    <t>Demolice - Kabelové komory - Odstranění stávajících komor z ŽB, včetně jejich odvozu na skládku.</t>
  </si>
  <si>
    <t xml:space="preserve">Stávající litinové poklopy budou předány určené výkupní firmě kovových odpadů dle objednatele. </t>
  </si>
  <si>
    <t>Vybouraná betonová suť bude odvezena a uložena na skládku zhotovotele.</t>
  </si>
  <si>
    <t>2*((4,2*2,6*0,5)+(5,75*2,175)+(4,2*2,6*0,5)+(1,35*0,7))</t>
  </si>
  <si>
    <t>997013802</t>
  </si>
  <si>
    <t>484500362</t>
  </si>
  <si>
    <t>Demolice - Kabelové komory - Poplatek za uložení vybouraných kabelových komor na skládku</t>
  </si>
  <si>
    <t>48,74*2,5</t>
  </si>
  <si>
    <t>-1575577069</t>
  </si>
  <si>
    <t>Výkopy - Poplatek za uložení zeminy na skládku</t>
  </si>
  <si>
    <t>215*1,9</t>
  </si>
  <si>
    <t>011514000</t>
  </si>
  <si>
    <t>Stavebně-statický průzkum</t>
  </si>
  <si>
    <t>1024</t>
  </si>
  <si>
    <t>534150606</t>
  </si>
  <si>
    <t>SO 15-01 - VÝSTRAŽNÁ SVĚTLA V NÁSTUPNÍCH HRANÁCH NÁSTUPIŠŤ (DPO)</t>
  </si>
  <si>
    <t>0 - Všeobecné konstrukce a práce</t>
  </si>
  <si>
    <t>1 - Zemní práce</t>
  </si>
  <si>
    <t>132 - rýh</t>
  </si>
  <si>
    <t>4 - Vodorovné konstrukce</t>
  </si>
  <si>
    <t>5 - Komunikace</t>
  </si>
  <si>
    <t>7 - Přidružená stavební výroba</t>
  </si>
  <si>
    <t>74 - Elektroinstalace - silnoproud</t>
  </si>
  <si>
    <t>8 - Potrubí</t>
  </si>
  <si>
    <t>Všeobecné konstrukce a práce</t>
  </si>
  <si>
    <t>015111</t>
  </si>
  <si>
    <t xml:space="preserve">POPLATKY ZA LIKVIDACŮ ODPADŮ NEKONTAMINOVANÝCH - 17 05 04  VYTĚŽENÉ ZEMINY A HORNINY -  I. TŘÍDA TĚŽITELNOSTI</t>
  </si>
  <si>
    <t>T</t>
  </si>
  <si>
    <t>2019_OTSKP 2</t>
  </si>
  <si>
    <t>-1995825523</t>
  </si>
  <si>
    <t>015150</t>
  </si>
  <si>
    <t xml:space="preserve">POPLATKY ZA LIKVIDACŮ ODPADŮ NEKONTAMINOVANÝCH - 17 05 08  ŠTĚRK Z KOLEJIŠTĚ (ODPAD PO RECYKLACI)</t>
  </si>
  <si>
    <t>-686745436</t>
  </si>
  <si>
    <t>11090</t>
  </si>
  <si>
    <t>VŠEOBECNÉ VYKLIZENÍ OSTATNÍCH PLOCH</t>
  </si>
  <si>
    <t>M2</t>
  </si>
  <si>
    <t>-1488191919</t>
  </si>
  <si>
    <t>17481</t>
  </si>
  <si>
    <t>ZÁSYP JAM A RÝH Z NAKUPOVANÝCH MATERIÁLŮ</t>
  </si>
  <si>
    <t>M3</t>
  </si>
  <si>
    <t>-465552830</t>
  </si>
  <si>
    <t>18090</t>
  </si>
  <si>
    <t>VŠEOBECNÉ ÚPRAVY OSTATNÍCH PLOCH</t>
  </si>
  <si>
    <t>2017_OTSKP-ŽS</t>
  </si>
  <si>
    <t>-1732114325</t>
  </si>
  <si>
    <t>132</t>
  </si>
  <si>
    <t>rýh</t>
  </si>
  <si>
    <t>13273</t>
  </si>
  <si>
    <t>HLOUBENÍ RÝH ŠÍŘ DO 2M PAŽ I NEPAŽ TŘ. I</t>
  </si>
  <si>
    <t>-2084273048</t>
  </si>
  <si>
    <t>13273B</t>
  </si>
  <si>
    <t>HLOUBENÍ RÝH ŠÍŘ DO 2M PAŽ I NEPAŽ TŘ. I - DOPRAVA</t>
  </si>
  <si>
    <t>M3KM</t>
  </si>
  <si>
    <t>-723314305</t>
  </si>
  <si>
    <t>Vodorovné konstrukce</t>
  </si>
  <si>
    <t>45157</t>
  </si>
  <si>
    <t>PODKLADNÍ A VÝPLŇOVÉ VRSTVY Z KAMENIVA TĚŽENÉHO</t>
  </si>
  <si>
    <t>-831367133</t>
  </si>
  <si>
    <t>Komunikace</t>
  </si>
  <si>
    <t>56324</t>
  </si>
  <si>
    <t>VOZOVKOVÉ VRSTVY Z VIBROVANÉHO ŠTĚRKU TL. DO 200MM</t>
  </si>
  <si>
    <t>-92461192</t>
  </si>
  <si>
    <t>Přidružená stavební výroba</t>
  </si>
  <si>
    <t>702211</t>
  </si>
  <si>
    <t>KABELOVÁ CHRÁNIČKA ZEMNÍ DN DO 100 MM</t>
  </si>
  <si>
    <t>988289743</t>
  </si>
  <si>
    <t>702312</t>
  </si>
  <si>
    <t>ZAKRYTÍ KABELŮ VÝSTRAŽNOU FÓLIÍ ŠÍŘKY PŘES 20 DO 40 CM</t>
  </si>
  <si>
    <t>701905743</t>
  </si>
  <si>
    <t>703433</t>
  </si>
  <si>
    <t>ELEKTROINSTALAČNÍ TRUBKA PRO ULOŽENÍ DO BETONU VČETNĚ UPEVNĚNÍ KE KOLEJNICI A PŘÍSLUŠENSTVÍ DN PRŮMĚRU 63 MM</t>
  </si>
  <si>
    <t>611969581</t>
  </si>
  <si>
    <t>709210</t>
  </si>
  <si>
    <t>KŘIŽOVATKA KABELOVÝCH VEDENÍ SE STÁVAJÍCÍ INŽENÝRSKOU SÍTÍ (KABELEM, POTRUBÍM APOD.)</t>
  </si>
  <si>
    <t>KUS</t>
  </si>
  <si>
    <t>-31977805</t>
  </si>
  <si>
    <t>741172</t>
  </si>
  <si>
    <t>KRABICE (ROZVODKA) INSTALAČNÍ KABELOVÁ VE VYŠŠÍM KRYTÍ - MIN. IP 68 VČETNĚ PRŮCHODEK SE SVORKAMI DO 10 MM2 vč. zalévací hmoty</t>
  </si>
  <si>
    <t>1415258353</t>
  </si>
  <si>
    <t>742258</t>
  </si>
  <si>
    <t>VEDENÍ VENKOVNÍ NN, KABELOVÝ SVOD</t>
  </si>
  <si>
    <t>490352748</t>
  </si>
  <si>
    <t>742F41</t>
  </si>
  <si>
    <t>KABEL NN NEBO VODIČ JEDNOŽÍLOVÝ CU FLEXIBILNÍ DO 2,5 MM2</t>
  </si>
  <si>
    <t>374455562</t>
  </si>
  <si>
    <t>742F42</t>
  </si>
  <si>
    <t>KABEL NN NEBO VODIČ JEDNOŽÍLOVÝ CU FLEXIBILNÍ OD 4 DO 16 MM2</t>
  </si>
  <si>
    <t>-1935421126</t>
  </si>
  <si>
    <t>742G11</t>
  </si>
  <si>
    <t>KABEL NN DVOU- A TŘÍŽÍLOVÝ CU S PLASTOVOU IZOLACÍ DO 2,5 MM2</t>
  </si>
  <si>
    <t>-2048852147</t>
  </si>
  <si>
    <t>742G12</t>
  </si>
  <si>
    <t>KABEL NN DVOU- A TŘÍŽÍLOVÝ CU S PLASTOVOU IZOLACÍ OD 4 DO 16 MM2</t>
  </si>
  <si>
    <t>536690428</t>
  </si>
  <si>
    <t>742K11</t>
  </si>
  <si>
    <t>UKONČENÍ JEDNOŽÍLOVÉHO KABELU V ROZVADĚČI NEBO NA PŘÍSTROJI DO 2,5 MM2</t>
  </si>
  <si>
    <t>-937482009</t>
  </si>
  <si>
    <t>742K12</t>
  </si>
  <si>
    <t>UKONČENÍ JEDNOŽÍLOVÉHO KABELU V ROZVADĚČI NEBO NA PŘÍSTROJI OD 4 DO 16 MM2</t>
  </si>
  <si>
    <t>1349028391</t>
  </si>
  <si>
    <t>742L11</t>
  </si>
  <si>
    <t>UKONČENÍ DVOU AŽ PĚTIŽÍLOVÉHO KABELU V ROZVADĚČI NEBO NA PŘÍSTROJI DO 2,5 MM2</t>
  </si>
  <si>
    <t>1384237621</t>
  </si>
  <si>
    <t>742L12</t>
  </si>
  <si>
    <t>UKONČENÍ DVOU AŽ PĚTIŽÍLOVÉHO KABELU V ROZVADĚČI NEBO NA PŘÍSTROJI OD 4 DO 16 MM2</t>
  </si>
  <si>
    <t>572003834</t>
  </si>
  <si>
    <t>742O18</t>
  </si>
  <si>
    <t>NAPOJENÍ ZPĚTNÉHO VODIČE NA KOLEJ KOLÍKOVÝM SPOJEM</t>
  </si>
  <si>
    <t>2013_ŽS</t>
  </si>
  <si>
    <t>2016267160</t>
  </si>
  <si>
    <t>742O18.1</t>
  </si>
  <si>
    <t>NAPOJENÍ NAPÁJECÍHO VODIČE NA TV</t>
  </si>
  <si>
    <t>679160668</t>
  </si>
  <si>
    <t>747213</t>
  </si>
  <si>
    <t>CELKOVÁ PROHLÍDKA, ZKOUŠENÍ, MĚŘENÍ A VYHOTOVENÍ VÝCHOZÍ REVIZNÍ ZPRÁVY, PRO OBJEM IN PŘES 500 DO 1000 TIS. KČ</t>
  </si>
  <si>
    <t>-1180766174</t>
  </si>
  <si>
    <t>747301</t>
  </si>
  <si>
    <t>PROVEDENÍ PROHLÍDKY A ZKOUŠKY PRÁVNICKOU OSOBOU, VYDÁNÍ PRŮKAZU ZPŮSOBILOSTI</t>
  </si>
  <si>
    <t>335543289</t>
  </si>
  <si>
    <t>747511</t>
  </si>
  <si>
    <t>ZKOUŠKY VODIČŮ A KABELŮ NN PRŮŘEZU ŽÍLY DO 5X25 MM2</t>
  </si>
  <si>
    <t>-1661631412</t>
  </si>
  <si>
    <t>747703</t>
  </si>
  <si>
    <t>ZKUŠEBNÍ PROVOZ</t>
  </si>
  <si>
    <t>HOD</t>
  </si>
  <si>
    <t>1635966020</t>
  </si>
  <si>
    <t>747705</t>
  </si>
  <si>
    <t>MANIPULACE NA ZAŘÍZENÍCH PROVÁDĚNÉ PROVOZOVATELEM</t>
  </si>
  <si>
    <t>-1560717466</t>
  </si>
  <si>
    <t>74xxxR</t>
  </si>
  <si>
    <t>SKŘÍŇ S PŘEPĚŤOVOU OCHRANOU FV1 NA TV - VIZ. PD</t>
  </si>
  <si>
    <t>1754348298</t>
  </si>
  <si>
    <t>74xxxR.1</t>
  </si>
  <si>
    <t>MONTÁŽNÍ PLOŠINA PRO MONTÁŽ PRVKŮ NA TV</t>
  </si>
  <si>
    <t>-694290348</t>
  </si>
  <si>
    <t>74xxxR.2</t>
  </si>
  <si>
    <t>KOVOVÁ SKŘÍŇKA PRO PŘIPOJENÍ KABELÁŽE KE KOLEJNICI - DLE DPO</t>
  </si>
  <si>
    <t>823521281</t>
  </si>
  <si>
    <t>74xxxR.3</t>
  </si>
  <si>
    <t>ZAŘÍZENÍ PRO ZJIŠŤOVÁNÍ PŘÍTOMNOSTI TRAMVAJE/AUTOBUSU - KOMPLET VČ. SMYČKY A ČIDLA ( BSV-TR15 + BSV-RC )</t>
  </si>
  <si>
    <t>116878038</t>
  </si>
  <si>
    <t>74xxxR.4</t>
  </si>
  <si>
    <t>ŘÍDÍCÍ SKŘÍŇ ŘS PRO NAPÁJENÍ LED OSVĚTLENÍ NA TS - VIZ. PD</t>
  </si>
  <si>
    <t>643216079</t>
  </si>
  <si>
    <t>74xxxR.5</t>
  </si>
  <si>
    <t>PŘIPOJOVACÍ SKŘÍŇ POS, XT NA TV - VIZ. PD</t>
  </si>
  <si>
    <t>-1740636095</t>
  </si>
  <si>
    <t>75I221</t>
  </si>
  <si>
    <t>KABEL ZEMNÍ DVOUPLÁŠŤOVÝ BEZ PANCÍŘE PRŮMĚRU ŽÍLY 0,5 MM DO 5XN</t>
  </si>
  <si>
    <t>KMČTYŘKA</t>
  </si>
  <si>
    <t>1641344580</t>
  </si>
  <si>
    <t>75I22X</t>
  </si>
  <si>
    <t>KABEL ZEMNÍ DVOUPLÁŠŤOVÝ BEZ PANCÍŘE PRŮMĚRU ŽÍLY 0,8 MM - MONTÁŽ</t>
  </si>
  <si>
    <t>675868835</t>
  </si>
  <si>
    <t>75IH11</t>
  </si>
  <si>
    <t>UKONČENÍ KABELU CELOPLASTOVÉHO BEZ PANCÍŘE DO 40 ŽIL</t>
  </si>
  <si>
    <t>-1485251994</t>
  </si>
  <si>
    <t>Elektroinstalace - silnoproud</t>
  </si>
  <si>
    <t>742O13</t>
  </si>
  <si>
    <t>ZATAŽENÍ KABELU DO CHRÁNIČKY - KABEL DO 4 KG/M</t>
  </si>
  <si>
    <t>1414807605</t>
  </si>
  <si>
    <t>742O15</t>
  </si>
  <si>
    <t>OZNAČOVACÍ ŠTÍTEK NA KABEL</t>
  </si>
  <si>
    <t>5547060</t>
  </si>
  <si>
    <t>747701</t>
  </si>
  <si>
    <t>DOKONČOVACÍ MONTÁŽNÍ PRÁCE NA ELEKTRICKÉM ZAŘÍZENÍ</t>
  </si>
  <si>
    <t>-577586371</t>
  </si>
  <si>
    <t>Potrubí</t>
  </si>
  <si>
    <t>899524</t>
  </si>
  <si>
    <t>OBETONOVÁNÍ POTRUBÍ Z PROSTÉHO BETONU DO C25/30</t>
  </si>
  <si>
    <t>-1004551712</t>
  </si>
  <si>
    <t>SO 15-02 - SILOVÉ VEDENÍ NN (DPO)</t>
  </si>
  <si>
    <t>1006681704</t>
  </si>
  <si>
    <t>-130060281</t>
  </si>
  <si>
    <t>1978599969</t>
  </si>
  <si>
    <t>11110</t>
  </si>
  <si>
    <t>ODSTRANĚNÍ TRAVIN</t>
  </si>
  <si>
    <t>-1312737300</t>
  </si>
  <si>
    <t>2017_OTSKP-SPK</t>
  </si>
  <si>
    <t>258084608</t>
  </si>
  <si>
    <t>-1357778980</t>
  </si>
  <si>
    <t>1416764014</t>
  </si>
  <si>
    <t>-1808957939</t>
  </si>
  <si>
    <t>-1472013900</t>
  </si>
  <si>
    <t>1704259694</t>
  </si>
  <si>
    <t>128680474</t>
  </si>
  <si>
    <t>-1277068766</t>
  </si>
  <si>
    <t>702212</t>
  </si>
  <si>
    <t>KABELOVÁ CHRÁNIČKA ZEMNÍ DN PŘES 100 DO 200 MM</t>
  </si>
  <si>
    <t>-1617125046</t>
  </si>
  <si>
    <t>1233531323</t>
  </si>
  <si>
    <t>703412</t>
  </si>
  <si>
    <t>ELEKTROINSTALAČNÍ TRUBKA PLASTOVÁ VČETNĚ UPEVNĚNÍ A PŘÍSLUŠENSTVÍ DN PRŮMĚRU PŘES 25 DO 40 MM</t>
  </si>
  <si>
    <t>-1183414380</t>
  </si>
  <si>
    <t>1865070844</t>
  </si>
  <si>
    <t>-1540132509</t>
  </si>
  <si>
    <t>-604016787</t>
  </si>
  <si>
    <t>74xxxr</t>
  </si>
  <si>
    <t>SKŘÍŇ PLASTOVÁ KOMPAKTNÍ PILÍŘOVÁ RJ DLE PD, VENKOVNÍ KRYTÍ MIN. IP44</t>
  </si>
  <si>
    <t>-833626810</t>
  </si>
  <si>
    <t>741811</t>
  </si>
  <si>
    <t>UZEMŇOVACÍ VODIČ NA POVRCHU FEZN DO 120 MM2</t>
  </si>
  <si>
    <t>-1446086275</t>
  </si>
  <si>
    <t>741911</t>
  </si>
  <si>
    <t>UZEMŇOVACÍ VODIČ V ZEMI FEZN DO 120 MM2</t>
  </si>
  <si>
    <t>-2032663261</t>
  </si>
  <si>
    <t>741C05</t>
  </si>
  <si>
    <t>SPOJOVÁNÍ UZEMŇOVACÍCH VODIČŮ</t>
  </si>
  <si>
    <t>244341715</t>
  </si>
  <si>
    <t>742H12</t>
  </si>
  <si>
    <t>KABEL NN ČTYŘ- A PĚTIŽÍLOVÝ CU S PLASTOVOU IZOLACÍ OD 4 DO 16 MM2</t>
  </si>
  <si>
    <t>-1123732313</t>
  </si>
  <si>
    <t>-1389368329</t>
  </si>
  <si>
    <t>-1767045742</t>
  </si>
  <si>
    <t>-49558581</t>
  </si>
  <si>
    <t>743F21</t>
  </si>
  <si>
    <t>SKŘÍŇ ELEKTROMĚROVÁ V KOMPAKTNÍM PILÍŘI PRO PŘÍMÉ MĚŘENÍ DO 80 A JEDNOSAZBOVÉ VČETNĚ VÝSTROJE</t>
  </si>
  <si>
    <t>-481609837</t>
  </si>
  <si>
    <t>747212</t>
  </si>
  <si>
    <t>CELKOVÁ PROHLÍDKA, ZKOUŠENÍ, MĚŘENÍ A VYHOTOVENÍ VÝCHOZÍ REVIZNÍ ZPRÁVY, PRO OBJEM IN PŘES 100 DO 500 TIS. KČ</t>
  </si>
  <si>
    <t>1007850075</t>
  </si>
  <si>
    <t>-1027464682</t>
  </si>
  <si>
    <t>-1131411293</t>
  </si>
  <si>
    <t>-1635708693</t>
  </si>
  <si>
    <t>SO 15-21 - VEŘEJNÉ OSVĚTLENÍ (OKAS)</t>
  </si>
  <si>
    <t>2 - Základy</t>
  </si>
  <si>
    <t>96 - Bourání konstrukcí</t>
  </si>
  <si>
    <t>1788215082</t>
  </si>
  <si>
    <t>015140</t>
  </si>
  <si>
    <t xml:space="preserve">POPLATKY ZA LIKVIDACŮ ODPADŮ NEKONTAMINOVANÝCH - 17 01 01  BETON Z DEMOLIC OBJEKTŮ, ZÁKLADŮ TV</t>
  </si>
  <si>
    <t>-65618103</t>
  </si>
  <si>
    <t>273138664</t>
  </si>
  <si>
    <t>015240</t>
  </si>
  <si>
    <t xml:space="preserve">POPLATKY ZA LIKVIDACŮ ODPADŮ NEKONTAMINOVANÝCH - 20 03 99  ODPAD PODOBNÝ KOMUNÁLNÍMU ODPADU</t>
  </si>
  <si>
    <t>-1335742609</t>
  </si>
  <si>
    <t>015310</t>
  </si>
  <si>
    <t xml:space="preserve">POPLATKY ZA LIKVIDACŮ ODPADŮ NEKONTAMINOVANÝCH - 16 02 14  ELEKTROŠROT (VYŘAZENÁ EL. ZAŘÍZENÍ A PŘÍSTR. - AL, CU A VZ. KOVY)</t>
  </si>
  <si>
    <t>-1270238900</t>
  </si>
  <si>
    <t>-162707058</t>
  </si>
  <si>
    <t>-1046019486</t>
  </si>
  <si>
    <t>113328</t>
  </si>
  <si>
    <t>ODSTRAN PODKL ZPEVNĚNÝCH PLOCH Z KAMENIVA NESTMEL, ODVOZ DO 20KM</t>
  </si>
  <si>
    <t>-5271673</t>
  </si>
  <si>
    <t>13173</t>
  </si>
  <si>
    <t>HLOUBENÍ JAM ZAPAŽ I NEPAŽ TŘ. I</t>
  </si>
  <si>
    <t>-773275002</t>
  </si>
  <si>
    <t>13173B</t>
  </si>
  <si>
    <t>HLOUBENÍ JAM ZAPAŽ I NEPAŽ TŘ. I - DOPRAVA</t>
  </si>
  <si>
    <t>348546257</t>
  </si>
  <si>
    <t>-447651762</t>
  </si>
  <si>
    <t>-77232103</t>
  </si>
  <si>
    <t>18241</t>
  </si>
  <si>
    <t>ZALOŽENÍ TRÁVNÍKU RUČNÍM VÝSEVEM</t>
  </si>
  <si>
    <t>-2108062167</t>
  </si>
  <si>
    <t>-944123883</t>
  </si>
  <si>
    <t>-1632002421</t>
  </si>
  <si>
    <t>Základy</t>
  </si>
  <si>
    <t>272314</t>
  </si>
  <si>
    <t>ZÁKLADY Z PROSTÉHO BETONU DO C25/30 (B30)</t>
  </si>
  <si>
    <t>-1085131475</t>
  </si>
  <si>
    <t>-474506304</t>
  </si>
  <si>
    <t>561462</t>
  </si>
  <si>
    <t>KAMENIVO ZPEVNĚNÉ CEMENTEM TŘ. II TL. DO 300MM</t>
  </si>
  <si>
    <t>-1134542103</t>
  </si>
  <si>
    <t>-458493558</t>
  </si>
  <si>
    <t>-1724404201</t>
  </si>
  <si>
    <t>1337537504</t>
  </si>
  <si>
    <t>1897914759</t>
  </si>
  <si>
    <t>KRABICE (ROZVODKA) INSTALAČNÍ KABELOVÁ VE VYŠŠÍM KRYTÍ - MIN. IP 44 VČETNĚ PRŮCHODEK SE SVORKAMI 3-F DO 10 MM2</t>
  </si>
  <si>
    <t>-547154531</t>
  </si>
  <si>
    <t>742F12</t>
  </si>
  <si>
    <t>KABEL NN NEBO VODIČ JEDNOŽÍLOVÝ CU S PLASTOVOU IZOLACÍ OD 4 DO 16 MM2</t>
  </si>
  <si>
    <t>567677329</t>
  </si>
  <si>
    <t>-1369439812</t>
  </si>
  <si>
    <t>742Z23</t>
  </si>
  <si>
    <t>DEMONTÁŽ KABELOVÉHO VEDENÍ NN</t>
  </si>
  <si>
    <t>-1259122354</t>
  </si>
  <si>
    <t>743122</t>
  </si>
  <si>
    <t>OSVĚTLOVACÍ STOŽÁR PEVNÝ ŽÁROVĚ ZINKOVANÝ DÉLKY PŘES 6,5 DO 12 M</t>
  </si>
  <si>
    <t>1500556129</t>
  </si>
  <si>
    <t>743141</t>
  </si>
  <si>
    <t xml:space="preserve">OSVĚTLOVACÍ STOŽÁR  PŘECHODOVÝ DÉLKY DO 8 M - TYP DLE PD</t>
  </si>
  <si>
    <t>-1419737656</t>
  </si>
  <si>
    <t>743142</t>
  </si>
  <si>
    <t>OSVĚTLOVACÍ STOŽÁR PŘECHODOVÝ - VÝLOŽNÍK S DÉLKOU VYLOŽENÍ DO 3 M</t>
  </si>
  <si>
    <t>566328119</t>
  </si>
  <si>
    <t>743143</t>
  </si>
  <si>
    <t xml:space="preserve">OSVĚTLOVACÍ STOŽÁR  PŘECHODOVÝ - VÝLOŽNÍK S DÉLKOU VYLOŽENÍ do 4m - ATYP dle PD</t>
  </si>
  <si>
    <t>1808499197</t>
  </si>
  <si>
    <t>743151</t>
  </si>
  <si>
    <t>OSVĚTLOVACÍ STOŽÁR - STOŽÁROVÁ ROZVODNICE S 1-2 JISTÍCÍMI PRVKY</t>
  </si>
  <si>
    <t>-474441249</t>
  </si>
  <si>
    <t>743312</t>
  </si>
  <si>
    <t>VÝLOŽNÍK PRO MONTÁŽ SVÍTIDLA NA STOŽÁR JEDNORAMENNÝ DÉLKA VYLOŽENÍ PŘES 1 DO 2 M</t>
  </si>
  <si>
    <t>2119099692</t>
  </si>
  <si>
    <t>743531</t>
  </si>
  <si>
    <t>SVÍTIDLO VENKOVNÍ LED PRO OSVĚTLENÍ PŘECHODU PRO CHODCE 51W dle PD</t>
  </si>
  <si>
    <t>-546260574</t>
  </si>
  <si>
    <t>743553</t>
  </si>
  <si>
    <t>SVÍTIDLO VENKOVNÍ ULIČNÍ LED, MIN. IP 44, 75 W dle PD</t>
  </si>
  <si>
    <t>386690700</t>
  </si>
  <si>
    <t>743Z11</t>
  </si>
  <si>
    <t>DEMONTÁŽ OSVĚTLOVACÍHO STOŽÁRU ULIČNÍHO VÝŠKY DO 15 M</t>
  </si>
  <si>
    <t>1468600857</t>
  </si>
  <si>
    <t>743Z31</t>
  </si>
  <si>
    <t>DEMONTÁŽ ELEKTROVÝZBROJE OSVĚTLOVACÍHO STOŽÁRU VÝŠKY DO 15 M</t>
  </si>
  <si>
    <t>-1198012136</t>
  </si>
  <si>
    <t>1145377543</t>
  </si>
  <si>
    <t xml:space="preserve">OSVĚTLOVACÍ STOŽÁR  PŘECHODOVÝ - VÝLOŽNÍK S DÉLKOU VYLOŽENÍ DO 3 M - úprava pro montáž na TS vč. třmenů, lanka a uchycení na TS</t>
  </si>
  <si>
    <t>1823286925</t>
  </si>
  <si>
    <t>75I911</t>
  </si>
  <si>
    <t>OPTOTRUBKA HDPE PRŮMĚRU DO 40 MM</t>
  </si>
  <si>
    <t>-279585638</t>
  </si>
  <si>
    <t>1710077484</t>
  </si>
  <si>
    <t>964009808</t>
  </si>
  <si>
    <t>-532767929</t>
  </si>
  <si>
    <t>741C06</t>
  </si>
  <si>
    <t>VYVEDENÍ UZEMŇOVACÍCH VODIČŮ NA POVRCH/KONSTRUKCI</t>
  </si>
  <si>
    <t>1859275730</t>
  </si>
  <si>
    <t>-1120733795</t>
  </si>
  <si>
    <t>-186956484</t>
  </si>
  <si>
    <t>-1633268133</t>
  </si>
  <si>
    <t>742K12.1</t>
  </si>
  <si>
    <t>-464894965</t>
  </si>
  <si>
    <t>742K22</t>
  </si>
  <si>
    <t>UKONČENÍ DVOU AŽ PĚTIŽÍLOVÉHO KABELU KABELOVOU SPOJKOU OD 4 DO 16 MM2</t>
  </si>
  <si>
    <t>-831795026</t>
  </si>
  <si>
    <t>-2009310156</t>
  </si>
  <si>
    <t>1549762877</t>
  </si>
  <si>
    <t>743Z92</t>
  </si>
  <si>
    <t>DEMONTÁŽ - ODVOZ (NA LIKVIDACI ODPADŮ NEBO JINÉ URČENÉ MÍSTO)</t>
  </si>
  <si>
    <t>T.KM</t>
  </si>
  <si>
    <t>1143205542</t>
  </si>
  <si>
    <t>1410982694</t>
  </si>
  <si>
    <t>-271609299</t>
  </si>
  <si>
    <t>747541</t>
  </si>
  <si>
    <t>MĚŘENÍ INTENZITY OSVĚTLENÍ INSTALOVANÉHO V ROZSAHU TOHOTO SO/PS</t>
  </si>
  <si>
    <t>2129001295</t>
  </si>
  <si>
    <t>-1535928841</t>
  </si>
  <si>
    <t>747702</t>
  </si>
  <si>
    <t>ÚPRAVA ZAPOJENÍ STÁVAJÍCÍCH KABELOVÝCH SKŘÍNÍ/ROZVADĚČŮ</t>
  </si>
  <si>
    <t>-1506853161</t>
  </si>
  <si>
    <t>748242</t>
  </si>
  <si>
    <t>PÍSMENA A ČÍSLICE VÝŠKY PŘES 40 DO 100 MM</t>
  </si>
  <si>
    <t>-354287927</t>
  </si>
  <si>
    <t>87646</t>
  </si>
  <si>
    <t>CHRÁNIČKY Z TRUB PLASTOVÝCH DN DO 400MM</t>
  </si>
  <si>
    <t>-1365918377</t>
  </si>
  <si>
    <t>-1319220639</t>
  </si>
  <si>
    <t>96</t>
  </si>
  <si>
    <t>Bourání konstrukcí</t>
  </si>
  <si>
    <t>966158</t>
  </si>
  <si>
    <t>BOURÁNÍ KONSTRUKCÍ Z PROST BETONU S ODVOZEM DO 20KM</t>
  </si>
  <si>
    <t>-80728559</t>
  </si>
  <si>
    <t xml:space="preserve">SO 15-61 - POPLACHOVÝ ZABEZPEČOVACÍ SYSTÉM (THERM) </t>
  </si>
  <si>
    <t>PSV - Práce a dodávky PSV</t>
  </si>
  <si>
    <t xml:space="preserve">    742 - Elektroinstalace - slaboproud</t>
  </si>
  <si>
    <t>Vytyčení trati kabel.ved.v zast.prostoru</t>
  </si>
  <si>
    <t>-31536138</t>
  </si>
  <si>
    <t>Hloubení kabelové rýhy 20cm šir.,50cm hlub.,zem.tř.4</t>
  </si>
  <si>
    <t>1323959913</t>
  </si>
  <si>
    <t>Zř.kab.lože,kop.pís.,tl.zás.vrst.10cm,1x krycí deska 20cm</t>
  </si>
  <si>
    <t>-1354696812</t>
  </si>
  <si>
    <t>Ruční zához kabelové rýhy 20cm šir.,50cm hlub.,zem.tř.4</t>
  </si>
  <si>
    <t>-559263757</t>
  </si>
  <si>
    <t>PSV</t>
  </si>
  <si>
    <t>Práce a dodávky PSV</t>
  </si>
  <si>
    <t>742</t>
  </si>
  <si>
    <t>Elektroinstalace - slaboproud</t>
  </si>
  <si>
    <t>Montáž infrazávory</t>
  </si>
  <si>
    <t>-1852438463</t>
  </si>
  <si>
    <t>Nastavení paprsku</t>
  </si>
  <si>
    <t>-1099554845</t>
  </si>
  <si>
    <t>Funkční zkouška systému</t>
  </si>
  <si>
    <t>2088364503</t>
  </si>
  <si>
    <t>Úložný kabel demontáž</t>
  </si>
  <si>
    <t>-1746458408</t>
  </si>
  <si>
    <t>Úložný kabel montáž</t>
  </si>
  <si>
    <t>-1380694551</t>
  </si>
  <si>
    <t>Demontáž sloupku pro infrazávory</t>
  </si>
  <si>
    <t>-1679364873</t>
  </si>
  <si>
    <t>Montáž sloupku pro infrazávory</t>
  </si>
  <si>
    <t>-1393551084</t>
  </si>
  <si>
    <t>Demontáž infrazávory</t>
  </si>
  <si>
    <t>508393204</t>
  </si>
  <si>
    <t xml:space="preserve">SO 15-62 - SDĚLOVACÍ VEDENÍ (UPC) </t>
  </si>
  <si>
    <t>SO 15-62.1</t>
  </si>
  <si>
    <t>568768210</t>
  </si>
  <si>
    <t>SO 15-62.2</t>
  </si>
  <si>
    <t>Hloubení kabelové rýhy 60cm šir.,120cm hlub.,zem.tř.4</t>
  </si>
  <si>
    <t>-1953907366</t>
  </si>
  <si>
    <t>SO 15-62.3</t>
  </si>
  <si>
    <t>1012238131</t>
  </si>
  <si>
    <t>SO 15-62.4</t>
  </si>
  <si>
    <t>Rýha pro spojku kabelu, zemina třídy 4</t>
  </si>
  <si>
    <t>711142581</t>
  </si>
  <si>
    <t>SO 15-62.5</t>
  </si>
  <si>
    <t>1258936047</t>
  </si>
  <si>
    <t>SO 15-62.6</t>
  </si>
  <si>
    <t>Oddělení kabelových tras cihlou</t>
  </si>
  <si>
    <t>-291522707</t>
  </si>
  <si>
    <t>SO 15-62.7</t>
  </si>
  <si>
    <t>Betonový základ do rostlé zeminy bez bednění</t>
  </si>
  <si>
    <t>1781663520</t>
  </si>
  <si>
    <t>SO 15-62.8</t>
  </si>
  <si>
    <t>Doprava betonu na stavbu</t>
  </si>
  <si>
    <t>-2030977960</t>
  </si>
  <si>
    <t>SO 15-62.9</t>
  </si>
  <si>
    <t>Kabelový prostup z PE rour pevných, ø 160</t>
  </si>
  <si>
    <t>-846374801</t>
  </si>
  <si>
    <t>SO 15-62.10</t>
  </si>
  <si>
    <t>Kabelový žlab TK1, víko</t>
  </si>
  <si>
    <t>566857812</t>
  </si>
  <si>
    <t>SO 15-62.11</t>
  </si>
  <si>
    <t>Ruční zához kabelové rýhy 60cm šir.,120cm hlub.,zem.tř.4</t>
  </si>
  <si>
    <t>-1765502904</t>
  </si>
  <si>
    <t>SO 15-62.12</t>
  </si>
  <si>
    <t>2137355158</t>
  </si>
  <si>
    <t>SO 15-62.13</t>
  </si>
  <si>
    <t>Kontrola a revize chráničky</t>
  </si>
  <si>
    <t>1248425037</t>
  </si>
  <si>
    <t>SO 15-62.14</t>
  </si>
  <si>
    <t>Odvoz zeminy</t>
  </si>
  <si>
    <t>-1574201328</t>
  </si>
  <si>
    <t>SO 15-62.15</t>
  </si>
  <si>
    <t>Hutnění zeminy,vrstva zeminy do 20 cm</t>
  </si>
  <si>
    <t>-639732970</t>
  </si>
  <si>
    <t>SO 15-62.16</t>
  </si>
  <si>
    <t>Doprava písku na stavbu</t>
  </si>
  <si>
    <t>894761186</t>
  </si>
  <si>
    <t>SO 15-62.17</t>
  </si>
  <si>
    <t>Ruční zához rýhy pro spojku</t>
  </si>
  <si>
    <t>-465629282</t>
  </si>
  <si>
    <t>SO 15-62.18</t>
  </si>
  <si>
    <t>Úložný kabel montáž-koaxiální kabel</t>
  </si>
  <si>
    <t>-1705727561</t>
  </si>
  <si>
    <t>SO 15-62.19</t>
  </si>
  <si>
    <t xml:space="preserve">Koax. kabel C3 </t>
  </si>
  <si>
    <t>-1012364911</t>
  </si>
  <si>
    <t>SO 15-62.20</t>
  </si>
  <si>
    <t>Přerušení . koax kab.</t>
  </si>
  <si>
    <t>-1897500143</t>
  </si>
  <si>
    <t>SO 15-62.21</t>
  </si>
  <si>
    <t>Spojka SP17</t>
  </si>
  <si>
    <t>-1110555861</t>
  </si>
  <si>
    <t>SO 15-62.22</t>
  </si>
  <si>
    <t>Montáž spojky na koax. kabel</t>
  </si>
  <si>
    <t>1889379280</t>
  </si>
  <si>
    <t>SO 15-62.23</t>
  </si>
  <si>
    <t xml:space="preserve">Ukončení kabelu v  zemi (rozvaděči)</t>
  </si>
  <si>
    <t>489730896</t>
  </si>
  <si>
    <t>SO 15-62.24</t>
  </si>
  <si>
    <t>Minimarker 1255 3M</t>
  </si>
  <si>
    <t>1563201532</t>
  </si>
  <si>
    <t>SO 15-62.25</t>
  </si>
  <si>
    <t>Montáž detekčního markeru</t>
  </si>
  <si>
    <t>1606141313</t>
  </si>
  <si>
    <t>SO 15-62.26</t>
  </si>
  <si>
    <t>Dozor správců dotčených sítí</t>
  </si>
  <si>
    <t>646583670</t>
  </si>
  <si>
    <t>SO 15-64.27</t>
  </si>
  <si>
    <t>Zakreslení skutečného stavu</t>
  </si>
  <si>
    <t>283467186</t>
  </si>
  <si>
    <t>SO 15-62.28</t>
  </si>
  <si>
    <t>Geodetické zaměření</t>
  </si>
  <si>
    <t>km</t>
  </si>
  <si>
    <t>706590024</t>
  </si>
  <si>
    <t>SO 15-62.29</t>
  </si>
  <si>
    <t>Pomocné montážní práce</t>
  </si>
  <si>
    <t>310579497</t>
  </si>
  <si>
    <t>SO 15-62.30</t>
  </si>
  <si>
    <t>Nezměřitelné pracovní výkony</t>
  </si>
  <si>
    <t>-744806235</t>
  </si>
  <si>
    <t>SO 15-62.31</t>
  </si>
  <si>
    <t>Předběžný průzkum staveniště</t>
  </si>
  <si>
    <t>671827458</t>
  </si>
  <si>
    <t>SO 15-62.32</t>
  </si>
  <si>
    <t>Trubka HDPE do pr. 75mm volně uložená</t>
  </si>
  <si>
    <t>-457617667</t>
  </si>
  <si>
    <t>SO 15-62.33</t>
  </si>
  <si>
    <t>Spojka 40mm na trubku HDPE</t>
  </si>
  <si>
    <t>1994250101</t>
  </si>
  <si>
    <t>SO 15-62.34</t>
  </si>
  <si>
    <t>Rozlomení sváru</t>
  </si>
  <si>
    <t>vl.</t>
  </si>
  <si>
    <t>-1494512081</t>
  </si>
  <si>
    <t>SO 15-62.35</t>
  </si>
  <si>
    <t>Za/vyfukování OK do 144 vl. do HDPE trubky</t>
  </si>
  <si>
    <t>-477761130</t>
  </si>
  <si>
    <t>SO 15-62.36</t>
  </si>
  <si>
    <t>Svaření 1 vl. svetlovod.kabelu</t>
  </si>
  <si>
    <t>965631045</t>
  </si>
  <si>
    <t>SO 15-62.37</t>
  </si>
  <si>
    <t xml:space="preserve">Příprava svetlovod.kab. k ukonč., spojk.  nad 24vl.</t>
  </si>
  <si>
    <t>-1789944987</t>
  </si>
  <si>
    <t>SO 15-62.38</t>
  </si>
  <si>
    <t>Ochrana sváru vlákna</t>
  </si>
  <si>
    <t>1424016509</t>
  </si>
  <si>
    <t>SO 15-62.39</t>
  </si>
  <si>
    <t>Měření OTDR před překládkou</t>
  </si>
  <si>
    <t>-91997937</t>
  </si>
  <si>
    <t>SO 15-62.40</t>
  </si>
  <si>
    <t>Měření OTDR po překládce</t>
  </si>
  <si>
    <t>1874045873</t>
  </si>
  <si>
    <t xml:space="preserve">SO 15-64 - SDĚLOVACÍ VEDENÍ (OVANET) </t>
  </si>
  <si>
    <t>SO 15-64.1</t>
  </si>
  <si>
    <t>-2098604747</t>
  </si>
  <si>
    <t>SO 15-64.2</t>
  </si>
  <si>
    <t>Vytrhání dlažby</t>
  </si>
  <si>
    <t>-1761886119</t>
  </si>
  <si>
    <t>SO 15-64.3</t>
  </si>
  <si>
    <t>-609580174</t>
  </si>
  <si>
    <t>SO 15-64.4</t>
  </si>
  <si>
    <t>1026290442</t>
  </si>
  <si>
    <t>SO 15-64.5</t>
  </si>
  <si>
    <t>Řízený protlak pod komunikací</t>
  </si>
  <si>
    <t>1309126222</t>
  </si>
  <si>
    <t>SO 15-64.6</t>
  </si>
  <si>
    <t>Startovací a cílová jáma</t>
  </si>
  <si>
    <t>-939035485</t>
  </si>
  <si>
    <t>SO 15-64.7</t>
  </si>
  <si>
    <t>1641357807</t>
  </si>
  <si>
    <t>SO 15-64.8</t>
  </si>
  <si>
    <t>-2046073921</t>
  </si>
  <si>
    <t>SO 15-64.9</t>
  </si>
  <si>
    <t>-1806911104</t>
  </si>
  <si>
    <t>SO 15-64.10</t>
  </si>
  <si>
    <t>497104307</t>
  </si>
  <si>
    <t>SO 15-64.11</t>
  </si>
  <si>
    <t>-1791307118</t>
  </si>
  <si>
    <t>SO 15-64.12</t>
  </si>
  <si>
    <t>-707333508</t>
  </si>
  <si>
    <t>SO 15-64.13</t>
  </si>
  <si>
    <t>-1864269934</t>
  </si>
  <si>
    <t>SO 15-64.14</t>
  </si>
  <si>
    <t>1699526911</t>
  </si>
  <si>
    <t>SO 15-64.15</t>
  </si>
  <si>
    <t>2042574257</t>
  </si>
  <si>
    <t>SO 15-64.16</t>
  </si>
  <si>
    <t>1079569574</t>
  </si>
  <si>
    <t>SO 15-64.17</t>
  </si>
  <si>
    <t>Položení dlažby, dlažba betonová, zámková</t>
  </si>
  <si>
    <t>292772726</t>
  </si>
  <si>
    <t>SO 15-64.18</t>
  </si>
  <si>
    <t>Litý asfalt, podklad beton</t>
  </si>
  <si>
    <t>653677236</t>
  </si>
  <si>
    <t>SO 15-64.19</t>
  </si>
  <si>
    <t>Krytí kab.fólie výstražné z PVC, šířka 33 cm</t>
  </si>
  <si>
    <t>285753179</t>
  </si>
  <si>
    <t>SO 15-64.20</t>
  </si>
  <si>
    <t>1278285483</t>
  </si>
  <si>
    <t>SO 15-64.21</t>
  </si>
  <si>
    <t>131386454</t>
  </si>
  <si>
    <t>SO 15-64.22</t>
  </si>
  <si>
    <t>Závěrečné práce ve skříni</t>
  </si>
  <si>
    <t>-828229935</t>
  </si>
  <si>
    <t>SO 15-64.23</t>
  </si>
  <si>
    <t>-1452356662</t>
  </si>
  <si>
    <t>SO 15-64.24</t>
  </si>
  <si>
    <t>1568759784</t>
  </si>
  <si>
    <t>SO 15-64.25</t>
  </si>
  <si>
    <t>-1677396560</t>
  </si>
  <si>
    <t>SO 15-64.26</t>
  </si>
  <si>
    <t>588037231</t>
  </si>
  <si>
    <t>1698471912</t>
  </si>
  <si>
    <t>SO 15-64.28</t>
  </si>
  <si>
    <t>-1725096923</t>
  </si>
  <si>
    <t>SO 15-64.29</t>
  </si>
  <si>
    <t>842603497</t>
  </si>
  <si>
    <t>SO 15-64.30</t>
  </si>
  <si>
    <t>-622603458</t>
  </si>
  <si>
    <t>SO 15-64.31</t>
  </si>
  <si>
    <t>Montáž koncovky na trubku HDPE do pr. 75mm</t>
  </si>
  <si>
    <t>-949915136</t>
  </si>
  <si>
    <t>SO 15-64.32</t>
  </si>
  <si>
    <t>Koncovka plastová PLASSON pr.40</t>
  </si>
  <si>
    <t>1933657300</t>
  </si>
  <si>
    <t>SO 15-64.33</t>
  </si>
  <si>
    <t>Tlakování trubky HDPE do pr. 75mm</t>
  </si>
  <si>
    <t>-377053752</t>
  </si>
  <si>
    <t>SO 15-64.34</t>
  </si>
  <si>
    <t>Kalibrace trubky HDPE do pr. 75mm</t>
  </si>
  <si>
    <t>783580734</t>
  </si>
  <si>
    <t xml:space="preserve">SO 15-65 - WIFI ANTÉNA A PŘÍPRAVA PRO KAMEROVÝ SYSTÉM (DPO) </t>
  </si>
  <si>
    <t>-883004061</t>
  </si>
  <si>
    <t>-1991255918</t>
  </si>
  <si>
    <t>366962302</t>
  </si>
  <si>
    <t>-470818355</t>
  </si>
  <si>
    <t>Zř.kab.lože,kop.pís.,tl.zás.vrst.10cm,2x krycí fólie 30cm</t>
  </si>
  <si>
    <t>-862267887</t>
  </si>
  <si>
    <t>1643017611</t>
  </si>
  <si>
    <t>-355999094</t>
  </si>
  <si>
    <t>Kabelový prostup z PE rour pevných, ø 110</t>
  </si>
  <si>
    <t>1721620747</t>
  </si>
  <si>
    <t>Výkop pro stožár 0,6 x 0,6 x 1,2 m</t>
  </si>
  <si>
    <t>-1946072313</t>
  </si>
  <si>
    <t>Stupňovitý ocelový stožár 159/133/114 pro kamerové systémy, výška 8m, žárově zinkovaný</t>
  </si>
  <si>
    <t>-489061100</t>
  </si>
  <si>
    <t>-750571676</t>
  </si>
  <si>
    <t>-1328739155</t>
  </si>
  <si>
    <t>324727892</t>
  </si>
  <si>
    <t>-1908177153</t>
  </si>
  <si>
    <t>-667209699</t>
  </si>
  <si>
    <t>-959734293</t>
  </si>
  <si>
    <t>1796838732</t>
  </si>
  <si>
    <t>Kabel FTP cat. 5E, PE, dvojitý plášť, izolační odolnost 4kV</t>
  </si>
  <si>
    <t>-1757378758</t>
  </si>
  <si>
    <t>Přístupový bod FortiAP 222C</t>
  </si>
  <si>
    <t>1102161258</t>
  </si>
  <si>
    <t>Zakončení kabelu konektorem</t>
  </si>
  <si>
    <t>223213525</t>
  </si>
  <si>
    <t>Zatažení kabelu UTP do trubek, montáž na rošt, žlab</t>
  </si>
  <si>
    <t>-800904275</t>
  </si>
  <si>
    <t>Ukončení kabelu UTP</t>
  </si>
  <si>
    <t>-822181813</t>
  </si>
  <si>
    <t>Montáž a nastavení AP</t>
  </si>
  <si>
    <t>689021366</t>
  </si>
  <si>
    <t>MĚŘENÍ 1 KABELU K5E,VYHOT. PROTOKOLU</t>
  </si>
  <si>
    <t>2097448328</t>
  </si>
  <si>
    <t>Žlab MARS 50x50</t>
  </si>
  <si>
    <t>375515865</t>
  </si>
  <si>
    <t>Rozvodnice 847x636x300, IP66, s podstavcem do výkopu, vč. montáže</t>
  </si>
  <si>
    <t>1240963769</t>
  </si>
  <si>
    <t>-36490706</t>
  </si>
  <si>
    <t>-1834948772</t>
  </si>
  <si>
    <t>SO 15-66 - SDĚLOVACÍ VEDENÍ (SŽDC)</t>
  </si>
  <si>
    <t>891950328</t>
  </si>
  <si>
    <t>1113348771</t>
  </si>
  <si>
    <t>-204798517</t>
  </si>
  <si>
    <t>-2132759060</t>
  </si>
  <si>
    <t>771350580</t>
  </si>
  <si>
    <t>363851556</t>
  </si>
  <si>
    <t>784829034</t>
  </si>
  <si>
    <t>-1911530496</t>
  </si>
  <si>
    <t>1463396935</t>
  </si>
  <si>
    <t>662041446</t>
  </si>
  <si>
    <t>Úložný kabel montáž- TCEPKPFLE do 100 XN</t>
  </si>
  <si>
    <t>96032454</t>
  </si>
  <si>
    <t>Přepojení kabelu za provozu</t>
  </si>
  <si>
    <t>pár</t>
  </si>
  <si>
    <t>2115172780</t>
  </si>
  <si>
    <t>Střídavá měření na míst.kabelu</t>
  </si>
  <si>
    <t>-1958356851</t>
  </si>
  <si>
    <t>Stejnosměrná měření na míst.kabelu</t>
  </si>
  <si>
    <t>-1452780023</t>
  </si>
  <si>
    <t>Zapojení vodičů po měření</t>
  </si>
  <si>
    <t>695836675</t>
  </si>
  <si>
    <t>1363166593</t>
  </si>
  <si>
    <t>1273087723</t>
  </si>
  <si>
    <t>Obstarání mapových podkladů inženýr. sítí</t>
  </si>
  <si>
    <t>-298732321</t>
  </si>
  <si>
    <t>Vytyčení stáv. sítí</t>
  </si>
  <si>
    <t>574931705</t>
  </si>
  <si>
    <t>-1128239505</t>
  </si>
  <si>
    <t>1814727679</t>
  </si>
  <si>
    <t>1051129445</t>
  </si>
  <si>
    <t>-29553021</t>
  </si>
  <si>
    <t>-1562876815</t>
  </si>
  <si>
    <t>-948239739</t>
  </si>
  <si>
    <t>TCEPKPFLEY – 25XN0,8</t>
  </si>
  <si>
    <t>-1916110717</t>
  </si>
  <si>
    <t>Spojka XAGA 500 55/12-300/FLE</t>
  </si>
  <si>
    <t>1037213349</t>
  </si>
  <si>
    <t>Spojka rovná montáž</t>
  </si>
  <si>
    <t>1016743109</t>
  </si>
  <si>
    <t>Forma do délky 0,5 m kabelová TCEPKPFLE do 100 XN</t>
  </si>
  <si>
    <t>306352417</t>
  </si>
  <si>
    <t xml:space="preserve">SO 16-01 - DEŠŤOVÁ KANALIZACE (DPO) </t>
  </si>
  <si>
    <t>11 - Přípravné a přidružené práce</t>
  </si>
  <si>
    <t>119 - Ostatní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</si>
  <si>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</si>
  <si>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</si>
  <si>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</si>
  <si>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</si>
  <si>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</si>
  <si>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19 - Hloubení pro podzemní stěny, ražení a hloubení důlní</t>
  </si>
  <si>
    <t>21 - Úprava podloží a základové spáry</t>
  </si>
  <si>
    <t>45 - Podkladní a vedlejší konstrukce (kromě vozovek a železničního svršku)</t>
  </si>
  <si>
    <t>83 - Potrubí z trub kameninových</t>
  </si>
  <si>
    <t>89 - Ostatní konstrukce a práce na trubním vedení</t>
  </si>
  <si>
    <t>97 - Prorážení otvorů a ostatní bourací práce</t>
  </si>
  <si>
    <t>H27 - Vedení trubní dálková a přípojná</t>
  </si>
  <si>
    <t>S - Přesuny sutí</t>
  </si>
  <si>
    <t>Z99999 - Ostatní materiál</t>
  </si>
  <si>
    <t>Přípravné a přidružené práce</t>
  </si>
  <si>
    <t>115100001RAA.A</t>
  </si>
  <si>
    <t>Čerpání vody na výšku 10 m, do 500 l</t>
  </si>
  <si>
    <t>h</t>
  </si>
  <si>
    <t>RTS II / 2019</t>
  </si>
  <si>
    <t>442730233</t>
  </si>
  <si>
    <t>119001411R00.A</t>
  </si>
  <si>
    <t>Dočasné zajištění beton.a plast. potrubí do DN 200</t>
  </si>
  <si>
    <t>-1668875338</t>
  </si>
  <si>
    <t>119001421R00.A</t>
  </si>
  <si>
    <t>Dočasné zajištění kabelů - do počtu 3 kabelů</t>
  </si>
  <si>
    <t>558868716</t>
  </si>
  <si>
    <t>119</t>
  </si>
  <si>
    <t>Ostatní</t>
  </si>
  <si>
    <t>119001421VD.A</t>
  </si>
  <si>
    <t>Dodatečná ochrana kabelů tvárnicemi</t>
  </si>
  <si>
    <t>vlastní</t>
  </si>
  <si>
    <t>1067158552</t>
  </si>
  <si>
    <t>Odkopávky a prokopávky</t>
  </si>
  <si>
    <t>120001101R00.A</t>
  </si>
  <si>
    <t>Příplatek za ztížení vykopávky v blízkosti vedení</t>
  </si>
  <si>
    <t>1847004739</t>
  </si>
  <si>
    <t>120901121RT3.A</t>
  </si>
  <si>
    <t>Bourání konstrukcí z prostého betonu v odkopávkách</t>
  </si>
  <si>
    <t>631185540</t>
  </si>
  <si>
    <t>Hloubené vykopávky</t>
  </si>
  <si>
    <t>132201213R00.A</t>
  </si>
  <si>
    <t>Hloubení rýh š.do 200 cm hor.3 do 10000 m3,STROJNĚ</t>
  </si>
  <si>
    <t>307211909</t>
  </si>
  <si>
    <t>132201219R00.A</t>
  </si>
  <si>
    <t>Přípl.za lepivost,hloubení rýh 200cm,hor.3,STROJNĚ</t>
  </si>
  <si>
    <t>1967415669</t>
  </si>
  <si>
    <t>Roubení</t>
  </si>
  <si>
    <t>151811317R00.A</t>
  </si>
  <si>
    <t>Montáž pažicího boxu standard dl.3m, š.2m,hl.3,57m</t>
  </si>
  <si>
    <t>-542990369</t>
  </si>
  <si>
    <t>151811321R00.A</t>
  </si>
  <si>
    <t>Montáž pažicího boxu extra dl.3,7m, š.2m, hl.4,6 m</t>
  </si>
  <si>
    <t>569304595</t>
  </si>
  <si>
    <t>151813317R00.A</t>
  </si>
  <si>
    <t>Dmtž pažicího boxu standard dl.3m, š.2m, hl.3,57m</t>
  </si>
  <si>
    <t>2025616111</t>
  </si>
  <si>
    <t>151813321R00.A</t>
  </si>
  <si>
    <t>Dmtž pažicího boxu extra dl.3,7m, š.2m, hl.4,6 m</t>
  </si>
  <si>
    <t>-1065117840</t>
  </si>
  <si>
    <t>Přemístění výkopku</t>
  </si>
  <si>
    <t>161101102R00.A</t>
  </si>
  <si>
    <t>Svislé přemístění výkopku z hor.1-4 do 4,0 m</t>
  </si>
  <si>
    <t>558194447</t>
  </si>
  <si>
    <t>161101103R00.A</t>
  </si>
  <si>
    <t>Svislé přemístění výkopku z hor.1-4 do 6,0 m</t>
  </si>
  <si>
    <t>-1525349506</t>
  </si>
  <si>
    <t>162701105R00.A</t>
  </si>
  <si>
    <t>Vodorovné přemístění výkopku z hor.1-4 do 10000 m</t>
  </si>
  <si>
    <t>945515825</t>
  </si>
  <si>
    <t>162701105R00.A.1</t>
  </si>
  <si>
    <t>Vodorovné přemístění recyklátu do 10000 m</t>
  </si>
  <si>
    <t>1745607373</t>
  </si>
  <si>
    <t>Konstrukce ze zemin</t>
  </si>
  <si>
    <t>171201201R00.A</t>
  </si>
  <si>
    <t>Uložení sypaniny na skl.-sypanina na výšku přes 2m</t>
  </si>
  <si>
    <t>348211872</t>
  </si>
  <si>
    <t>175101101R00.A</t>
  </si>
  <si>
    <t>Obsyp potrubí bez prohození sypaniny</t>
  </si>
  <si>
    <t>914399529</t>
  </si>
  <si>
    <t>174101101R00.A</t>
  </si>
  <si>
    <t>Zásyp jam, rýh, šachet se zhutněním</t>
  </si>
  <si>
    <t>-380671689</t>
  </si>
  <si>
    <t>Hloubení pro podzemní stěny, ražení a hloubení důlní</t>
  </si>
  <si>
    <t>199000002R00.A</t>
  </si>
  <si>
    <t>Poplatek za skládku horniny 1- 4</t>
  </si>
  <si>
    <t>517235359</t>
  </si>
  <si>
    <t>Úprava podloží a základové spáry</t>
  </si>
  <si>
    <t>212750010RAB.A</t>
  </si>
  <si>
    <t>Trativody z drenážních trubek</t>
  </si>
  <si>
    <t>403351647</t>
  </si>
  <si>
    <t>Podkladní a vedlejší konstrukce (kromě vozovek a železničního svršku)</t>
  </si>
  <si>
    <t>451572111RK6.A</t>
  </si>
  <si>
    <t>Lože pod potrubí z kameniva těženého 0 - 4 mm</t>
  </si>
  <si>
    <t>-657066783</t>
  </si>
  <si>
    <t>452311131R00.A</t>
  </si>
  <si>
    <t>Desky podkladní pod potrubí z betonu C 12/15</t>
  </si>
  <si>
    <t>-1782729474</t>
  </si>
  <si>
    <t>452111111R00.A</t>
  </si>
  <si>
    <t>Osazení betonových pražců plochy do 250 cm2</t>
  </si>
  <si>
    <t>-1720848253</t>
  </si>
  <si>
    <t>Potrubí z trub kameninových</t>
  </si>
  <si>
    <t>831392121RT2.A</t>
  </si>
  <si>
    <t>Montáž trub kameninových, pryž. kroužek, DN 400</t>
  </si>
  <si>
    <t>5888960</t>
  </si>
  <si>
    <t>837391221RT2.A</t>
  </si>
  <si>
    <t>Montáž tvarov. kamenin. odboč. pryž. krouž. DN 400</t>
  </si>
  <si>
    <t>1803031140</t>
  </si>
  <si>
    <t>Ostatní konstrukce a práce na trubním vedení</t>
  </si>
  <si>
    <t>899623161R00.A</t>
  </si>
  <si>
    <t>Obetonování potrubí nebo zdiva stok betonem C20/25</t>
  </si>
  <si>
    <t>-382706809</t>
  </si>
  <si>
    <t>894411131RT2.A</t>
  </si>
  <si>
    <t>Zřízení šachet z dílců, dno C25/30, potrubí DN 400</t>
  </si>
  <si>
    <t>1662435586</t>
  </si>
  <si>
    <t>894118001RT3.A</t>
  </si>
  <si>
    <t>Přípl.za dalších 0,60m výšky vstupu,šachty na potr</t>
  </si>
  <si>
    <t>-1432055011</t>
  </si>
  <si>
    <t>899104111RT2.A</t>
  </si>
  <si>
    <t>Osazení poklopu s rámem nad 150 kg</t>
  </si>
  <si>
    <t>-1160351834</t>
  </si>
  <si>
    <t>899331111R00.A</t>
  </si>
  <si>
    <t>Výšková úprava vstupu do 20 cm, zvýšení poklopu</t>
  </si>
  <si>
    <t>1639817109</t>
  </si>
  <si>
    <t>892855115R00.A</t>
  </si>
  <si>
    <t>Kontrola kanalizace TV kamerou do 500 m</t>
  </si>
  <si>
    <t>-66161905</t>
  </si>
  <si>
    <t>892916111R00.A</t>
  </si>
  <si>
    <t>Utěsnění přípojek do DN 200 při zkoušce kanal.</t>
  </si>
  <si>
    <t>sada</t>
  </si>
  <si>
    <t>-406396193</t>
  </si>
  <si>
    <t>892595111R00.A</t>
  </si>
  <si>
    <t>Zabezpečení konců a zkouška vzduch. kan. DN do 400</t>
  </si>
  <si>
    <t>úsek</t>
  </si>
  <si>
    <t>28909315</t>
  </si>
  <si>
    <t>969021132vd.A</t>
  </si>
  <si>
    <t>Vybourání kanalizačního potrubí DN do 400 mm</t>
  </si>
  <si>
    <t>49161132</t>
  </si>
  <si>
    <t>97</t>
  </si>
  <si>
    <t>Prorážení otvorů a ostatní bourací práce</t>
  </si>
  <si>
    <t>979100012RA0.A</t>
  </si>
  <si>
    <t>Odvoz suti a vyb.hmot do 10 km, vnitrost. 25 m</t>
  </si>
  <si>
    <t>1429837843</t>
  </si>
  <si>
    <t>H27</t>
  </si>
  <si>
    <t>Vedení trubní dálková a přípojná</t>
  </si>
  <si>
    <t>998275101R00.A</t>
  </si>
  <si>
    <t>Přesun hmot, kanalizace kameninové, otevřený výkop</t>
  </si>
  <si>
    <t>-517844685</t>
  </si>
  <si>
    <t>S</t>
  </si>
  <si>
    <t>Přesuny sutí</t>
  </si>
  <si>
    <t>979990104R00.A</t>
  </si>
  <si>
    <t>Poplatek za skládku suti - beton nad 30x30 cm</t>
  </si>
  <si>
    <t>-354284512</t>
  </si>
  <si>
    <t>Z99999</t>
  </si>
  <si>
    <t>Ostatní materiál</t>
  </si>
  <si>
    <t>59691002.A.A</t>
  </si>
  <si>
    <t xml:space="preserve">Recyklát betonový   fr.16 - 32 mm</t>
  </si>
  <si>
    <t>138720654</t>
  </si>
  <si>
    <t>59217421.A</t>
  </si>
  <si>
    <t>Obrubník chodníkový ABO 1000/100/250</t>
  </si>
  <si>
    <t>-1826602875</t>
  </si>
  <si>
    <t xml:space="preserve">SO 16-02 - JEDNOTNÁ KANALIZACE (OVAK) </t>
  </si>
  <si>
    <t>767 - Konstrukce doplňkové stavební (zámečnické)</t>
  </si>
  <si>
    <t>82 - Potrubí z trub železobetonových a předpjatých</t>
  </si>
  <si>
    <t>1341862495</t>
  </si>
  <si>
    <t>133201101R00.A</t>
  </si>
  <si>
    <t>Hloubení šachet v hor.3 do 100 m3</t>
  </si>
  <si>
    <t>354794096</t>
  </si>
  <si>
    <t>133201109R00.A</t>
  </si>
  <si>
    <t>Příplatek za lepivost - hloubení šachet v hor.3</t>
  </si>
  <si>
    <t>-1589502390</t>
  </si>
  <si>
    <t>139601102R00.A</t>
  </si>
  <si>
    <t>Ruční výkop jam, rýh a šachet v hornině tř. 3</t>
  </si>
  <si>
    <t>1391110504</t>
  </si>
  <si>
    <t>151201202R00.A</t>
  </si>
  <si>
    <t>Pažení stěn výkopu - zátažné - hloubky do 8 m</t>
  </si>
  <si>
    <t>923867633</t>
  </si>
  <si>
    <t>151201212R00.A</t>
  </si>
  <si>
    <t>Odstranění pažení stěn - zátažné - hl. do 8 m</t>
  </si>
  <si>
    <t>1714099921</t>
  </si>
  <si>
    <t>151201302R00.A</t>
  </si>
  <si>
    <t xml:space="preserve">Rozepření stěn pažení - zátažné -  hl. do 8 m</t>
  </si>
  <si>
    <t>1094637327</t>
  </si>
  <si>
    <t>151201312R00.A</t>
  </si>
  <si>
    <t>Odstranění rozepření stěn - zátažné - hl. do 8 m</t>
  </si>
  <si>
    <t>-1658234844</t>
  </si>
  <si>
    <t>151201402R00.A</t>
  </si>
  <si>
    <t>Vzepření stěn pažení - zátažné - hl. do 8 m</t>
  </si>
  <si>
    <t>-721430597</t>
  </si>
  <si>
    <t>151201412R00.A</t>
  </si>
  <si>
    <t>Odstranění vzepření stěn - zátažné - hl. do 8 m</t>
  </si>
  <si>
    <t>-435002712</t>
  </si>
  <si>
    <t>1120673809</t>
  </si>
  <si>
    <t>201072670</t>
  </si>
  <si>
    <t>1326784068</t>
  </si>
  <si>
    <t>-1311401449</t>
  </si>
  <si>
    <t>175101101RT2.A</t>
  </si>
  <si>
    <t>-92961132</t>
  </si>
  <si>
    <t>126480882</t>
  </si>
  <si>
    <t>-802990208</t>
  </si>
  <si>
    <t>-2131283392</t>
  </si>
  <si>
    <t>767</t>
  </si>
  <si>
    <t>Konstrukce doplňkové stavební (zámečnické)</t>
  </si>
  <si>
    <t>767999801R00.A</t>
  </si>
  <si>
    <t>Demontáž doplňků staveb o hmotnosti do 50 kg</t>
  </si>
  <si>
    <t>636386137</t>
  </si>
  <si>
    <t>Potrubí z trub železobetonových a předpjatých</t>
  </si>
  <si>
    <t>822392111RT2.A</t>
  </si>
  <si>
    <t>Montáž trub ŽB těs. pryžovými kroužky DN 400</t>
  </si>
  <si>
    <t>-394333950</t>
  </si>
  <si>
    <t>899521411RT1.A</t>
  </si>
  <si>
    <t>Stupadla šacht. vidlicová oceloplast, vysek. beton</t>
  </si>
  <si>
    <t>-1387831729</t>
  </si>
  <si>
    <t>894402111R00.A</t>
  </si>
  <si>
    <t>Osazení beton. skruží přechodových 59/80/60/9</t>
  </si>
  <si>
    <t>1881011871</t>
  </si>
  <si>
    <t>899104111R00.A</t>
  </si>
  <si>
    <t>1214145332</t>
  </si>
  <si>
    <t>RS3   </t>
  </si>
  <si>
    <t>1935755205</t>
  </si>
  <si>
    <t>28508744</t>
  </si>
  <si>
    <t>1387844969</t>
  </si>
  <si>
    <t>894411231RT2.A</t>
  </si>
  <si>
    <t>Zřízení šachet z dílců, dno kamen., potrubí DN 400</t>
  </si>
  <si>
    <t>-448057982</t>
  </si>
  <si>
    <t>970041200R00.A</t>
  </si>
  <si>
    <t>Vrtání jádrové do prostého betonu do D 200 mm</t>
  </si>
  <si>
    <t>87243653</t>
  </si>
  <si>
    <t>970051200R00.A</t>
  </si>
  <si>
    <t>Vrtání jádrové do ŽB do D 200 mm</t>
  </si>
  <si>
    <t>1816488664</t>
  </si>
  <si>
    <t>137339886</t>
  </si>
  <si>
    <t>58954270vd.A</t>
  </si>
  <si>
    <t>Suspenze popílkocementová stav. pevnost v tl. 2,0 Mpa</t>
  </si>
  <si>
    <t>414722430</t>
  </si>
  <si>
    <t>230sedla002VD.A</t>
  </si>
  <si>
    <t>Napojovací sedlo DN150 pro hl. potrubí z betonu vč. montáže</t>
  </si>
  <si>
    <t>80948539</t>
  </si>
  <si>
    <t>283VD.A</t>
  </si>
  <si>
    <t>Vyvložkování a oprava kanalizace BT DN400</t>
  </si>
  <si>
    <t>-199634909</t>
  </si>
  <si>
    <t xml:space="preserve">SO 16-31 - VODOVOD (OVAK) </t>
  </si>
  <si>
    <t>27 - Základy</t>
  </si>
  <si>
    <t>85 - Potrubí z trub litinových</t>
  </si>
  <si>
    <t>87 - Potrubí z trub plastických, skleněných a čedičových</t>
  </si>
  <si>
    <t>1758326694</t>
  </si>
  <si>
    <t>1028392650</t>
  </si>
  <si>
    <t>-1072829097</t>
  </si>
  <si>
    <t>1119576631</t>
  </si>
  <si>
    <t>132201212R00.A</t>
  </si>
  <si>
    <t>Hloubení rýh š.do 200 cm hor.3 do 1000m3,STROJNĚ</t>
  </si>
  <si>
    <t>-86037134</t>
  </si>
  <si>
    <t>-564925663</t>
  </si>
  <si>
    <t>151101101R00.A</t>
  </si>
  <si>
    <t>Pažení a rozepření stěn rýh - příložné - hl.do 2 m</t>
  </si>
  <si>
    <t>-1265732370</t>
  </si>
  <si>
    <t>151101111R00.A</t>
  </si>
  <si>
    <t>Odstranění pažení stěn rýh - příložné - hl. do 2 m</t>
  </si>
  <si>
    <t>-347408729</t>
  </si>
  <si>
    <t>161101101R00.A</t>
  </si>
  <si>
    <t>Svislé přemístění výkopku z hor.1-4 do 2,5 m</t>
  </si>
  <si>
    <t>-492932530</t>
  </si>
  <si>
    <t>-97080372</t>
  </si>
  <si>
    <t>32542261</t>
  </si>
  <si>
    <t>922293754</t>
  </si>
  <si>
    <t>1544807463</t>
  </si>
  <si>
    <t>174100050RAC.A</t>
  </si>
  <si>
    <t>Zásyp jam,rýh a šachet přírodním lomovým kamenivem</t>
  </si>
  <si>
    <t>-1210827396</t>
  </si>
  <si>
    <t>-1058929131</t>
  </si>
  <si>
    <t>-479560405</t>
  </si>
  <si>
    <t>275362021R00.A</t>
  </si>
  <si>
    <t>Výztuž základových patek ze svařovaných sítí KARI</t>
  </si>
  <si>
    <t>1103926834</t>
  </si>
  <si>
    <t>0,00444   </t>
  </si>
  <si>
    <t>-792597177</t>
  </si>
  <si>
    <t>452313151R00.A</t>
  </si>
  <si>
    <t>Bloky pro potrubí z betonu C 20/25</t>
  </si>
  <si>
    <t>631581435</t>
  </si>
  <si>
    <t>452353101R00.A</t>
  </si>
  <si>
    <t>Bednění bloků pod potrubí</t>
  </si>
  <si>
    <t>-721375247</t>
  </si>
  <si>
    <t>Potrubí z trub litinových</t>
  </si>
  <si>
    <t>852242121R00.A</t>
  </si>
  <si>
    <t>Montáž trub litin. tlak. přír.do 1 m, výkop DN 80</t>
  </si>
  <si>
    <t>-171525617</t>
  </si>
  <si>
    <t>857601102RT1.A</t>
  </si>
  <si>
    <t>Montáž tvarovek jednoosých, tvárná litina DN 100</t>
  </si>
  <si>
    <t>-1612019972</t>
  </si>
  <si>
    <t>857242121R00.A</t>
  </si>
  <si>
    <t>Montáž tvarovek litin. jednoos.přír. výkop DN 80</t>
  </si>
  <si>
    <t>576007608</t>
  </si>
  <si>
    <t>857701102RT1.A</t>
  </si>
  <si>
    <t>Montáž tvarovek odbočných, tvárná litina DN 100</t>
  </si>
  <si>
    <t>1083998654</t>
  </si>
  <si>
    <t>851651102R00.A</t>
  </si>
  <si>
    <t>Montáž potrubí litinového,jištěný spoj BLS, DN 100</t>
  </si>
  <si>
    <t>1867901129</t>
  </si>
  <si>
    <t>Potrubí z trub plastických, skleněných a čedičových</t>
  </si>
  <si>
    <t>871171121R00.A</t>
  </si>
  <si>
    <t>Montáž trubek polyetylenových ve výkopu d 40 mm</t>
  </si>
  <si>
    <t>-737598944</t>
  </si>
  <si>
    <t>877172121R00.A</t>
  </si>
  <si>
    <t>Přirážka za 1 spoj elektrotvarovky d 40 mm</t>
  </si>
  <si>
    <t>-208831025</t>
  </si>
  <si>
    <t>891241111R00.A</t>
  </si>
  <si>
    <t>Montáž vodovodních šoupátek ve výkopu DN 80</t>
  </si>
  <si>
    <t>608173149</t>
  </si>
  <si>
    <t>891247111R00.A</t>
  </si>
  <si>
    <t>Montáž hydrantů podzemních DN 80</t>
  </si>
  <si>
    <t>-1032172480</t>
  </si>
  <si>
    <t>891269111vd.A</t>
  </si>
  <si>
    <t>Montáž navrtávacích pasů DN 100</t>
  </si>
  <si>
    <t>1183589196</t>
  </si>
  <si>
    <t>899401112R00.A</t>
  </si>
  <si>
    <t>Osazení poklopů litinových šoupátkových</t>
  </si>
  <si>
    <t>-2103628875</t>
  </si>
  <si>
    <t>899401113R00.A</t>
  </si>
  <si>
    <t>Osazení poklopů litinových hydrantových</t>
  </si>
  <si>
    <t>1955707978</t>
  </si>
  <si>
    <t>899431111R00.A</t>
  </si>
  <si>
    <t>Výšková úprava do 20 cm, zvýšení krytu šoupěte</t>
  </si>
  <si>
    <t>1005430161</t>
  </si>
  <si>
    <t>899731113R00.A</t>
  </si>
  <si>
    <t>Vodič signalizační CYY 4 mm2</t>
  </si>
  <si>
    <t>978849305</t>
  </si>
  <si>
    <t>892271111R00.A</t>
  </si>
  <si>
    <t>Tlaková zkouška vodovodního potrubí DN 125</t>
  </si>
  <si>
    <t>-37830713</t>
  </si>
  <si>
    <t>892233111R00.A</t>
  </si>
  <si>
    <t>Desinfekce vodovodního potrubí DN 70</t>
  </si>
  <si>
    <t>-1084991750</t>
  </si>
  <si>
    <t>892241111R00.A</t>
  </si>
  <si>
    <t>Tlaková zkouška vodovodního potrubí DN 80</t>
  </si>
  <si>
    <t>2052277613</t>
  </si>
  <si>
    <t>892273111R00.A</t>
  </si>
  <si>
    <t>Desinfekce vodovodního potrubí DN 125</t>
  </si>
  <si>
    <t>131591096</t>
  </si>
  <si>
    <t>969011131R00.A</t>
  </si>
  <si>
    <t>Vybourání vodovod., plynového vedení DN do 125 mm</t>
  </si>
  <si>
    <t>2085885055</t>
  </si>
  <si>
    <t>979100011RA0.A</t>
  </si>
  <si>
    <t>Odvoz suti a vyb.hmot do 10 km, vnitrost. 15 m</t>
  </si>
  <si>
    <t>1591907412</t>
  </si>
  <si>
    <t>998273101R00.A</t>
  </si>
  <si>
    <t>Přesun hmot, trubní vedení litinové, otevř. výkop</t>
  </si>
  <si>
    <t>-556112930</t>
  </si>
  <si>
    <t>979951121R00.A</t>
  </si>
  <si>
    <t>Výkup kovů - litina, velikost do 40 x 40 cm</t>
  </si>
  <si>
    <t>-597224438</t>
  </si>
  <si>
    <t>979990001R00.A</t>
  </si>
  <si>
    <t>Poplatek za skládku stavební suti</t>
  </si>
  <si>
    <t>-1026033613</t>
  </si>
  <si>
    <t>-2079341000</t>
  </si>
  <si>
    <t>673909991034.A</t>
  </si>
  <si>
    <t>Fólie výstražná šířka 34 cm modrá síťovina</t>
  </si>
  <si>
    <t>964558676</t>
  </si>
  <si>
    <t>422736068.A</t>
  </si>
  <si>
    <t>Hydrant podz.dvojité jištění,krytí 1,5m</t>
  </si>
  <si>
    <t>-465661717</t>
  </si>
  <si>
    <t>42291353.A</t>
  </si>
  <si>
    <t>Poklop litinový ČSN 504 - šoupátkový</t>
  </si>
  <si>
    <t>1029800499</t>
  </si>
  <si>
    <t>42291452.A</t>
  </si>
  <si>
    <t>Poklop litinový 522 - hydrantový DN 80</t>
  </si>
  <si>
    <t>-296814707</t>
  </si>
  <si>
    <t>42293140.A</t>
  </si>
  <si>
    <t>souprava zemní - voda, L=1,3-1,8 m</t>
  </si>
  <si>
    <t>690104249</t>
  </si>
  <si>
    <t>42293200.A</t>
  </si>
  <si>
    <t>souprava zemní DN50 -100, 1,5m</t>
  </si>
  <si>
    <t>-307285244</t>
  </si>
  <si>
    <t>42228310.A</t>
  </si>
  <si>
    <t>šoupátko 4000E2 DN 80 přírubové, voda</t>
  </si>
  <si>
    <t>309248127</t>
  </si>
  <si>
    <t>28613103.M.A</t>
  </si>
  <si>
    <t xml:space="preserve">Elektrospojka d  40 mm SDR 11 PE 100 ELGEF Plus</t>
  </si>
  <si>
    <t>-568882205</t>
  </si>
  <si>
    <t>286134313.A</t>
  </si>
  <si>
    <t>Trubka tl. ROBUST PE100 40x3,7 mm PN16</t>
  </si>
  <si>
    <t>-1186445941</t>
  </si>
  <si>
    <t>55251211.A</t>
  </si>
  <si>
    <t>Trouba přír.litin. FF DN 80 mm EWS</t>
  </si>
  <si>
    <t>-138359458</t>
  </si>
  <si>
    <t>55259452.A</t>
  </si>
  <si>
    <t>Koleno hrdlové MK DN100/30° EWS</t>
  </si>
  <si>
    <t>169574854</t>
  </si>
  <si>
    <t>55259471.A</t>
  </si>
  <si>
    <t>Koleno hrdlové MMK DN100/45° EWS</t>
  </si>
  <si>
    <t>-111389488</t>
  </si>
  <si>
    <t>55258534.A</t>
  </si>
  <si>
    <t>Tvar. hrdl.s přír.odb. MMA DN100/ 80 EWS VP</t>
  </si>
  <si>
    <t>-1692377214</t>
  </si>
  <si>
    <t>55259711.A</t>
  </si>
  <si>
    <t>Přesuvka hrdl. U DN 100 Lu160 mm EWS</t>
  </si>
  <si>
    <t>1011613405</t>
  </si>
  <si>
    <t>5526009702.A</t>
  </si>
  <si>
    <t>Koleno přír.s patkou N DN 80</t>
  </si>
  <si>
    <t>101809754</t>
  </si>
  <si>
    <t>5525116021.A</t>
  </si>
  <si>
    <t>TL vod.tlak. Duktus OCM/ZMU DN 100 mm spoj BLS</t>
  </si>
  <si>
    <t>1580359903</t>
  </si>
  <si>
    <t>jámy</t>
  </si>
  <si>
    <t>30,4</t>
  </si>
  <si>
    <t>jámyruč</t>
  </si>
  <si>
    <t>15,2</t>
  </si>
  <si>
    <t>jámystr</t>
  </si>
  <si>
    <t>kamenivo</t>
  </si>
  <si>
    <t>1,697</t>
  </si>
  <si>
    <t>odvoz</t>
  </si>
  <si>
    <t>6,945</t>
  </si>
  <si>
    <t>ornp</t>
  </si>
  <si>
    <t>22,3</t>
  </si>
  <si>
    <t>otrysk</t>
  </si>
  <si>
    <t>7,536</t>
  </si>
  <si>
    <t>SO 16-61 - STL plynovod</t>
  </si>
  <si>
    <t>pás</t>
  </si>
  <si>
    <t>písek</t>
  </si>
  <si>
    <t>16,89</t>
  </si>
  <si>
    <t>přesun2</t>
  </si>
  <si>
    <t>26,155</t>
  </si>
  <si>
    <t>rýhy</t>
  </si>
  <si>
    <t>15,795</t>
  </si>
  <si>
    <t>rýhyruč</t>
  </si>
  <si>
    <t>7,898</t>
  </si>
  <si>
    <t>rýhystr</t>
  </si>
  <si>
    <t>serviwrap</t>
  </si>
  <si>
    <t>skládka</t>
  </si>
  <si>
    <t>20,04</t>
  </si>
  <si>
    <t>štěrk</t>
  </si>
  <si>
    <t>3,15</t>
  </si>
  <si>
    <t>zajištění</t>
  </si>
  <si>
    <t>89,85</t>
  </si>
  <si>
    <t>živice</t>
  </si>
  <si>
    <t>1,418</t>
  </si>
  <si>
    <t>PLYNPROJEKT MB, spol. sr.o.</t>
  </si>
  <si>
    <t xml:space="preserve">    3 - Svislé a kompletní konstrukce</t>
  </si>
  <si>
    <t xml:space="preserve">    9 - Ostatní konstrukce a práce-bourání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</si>
  <si>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</si>
  <si>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</si>
  <si>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</si>
  <si>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 xml:space="preserve">    23-M - Montáže potrubí</t>
  </si>
  <si>
    <t>HZS - Hodinové zúčtovací sazby</t>
  </si>
  <si>
    <t xml:space="preserve">    997 - Přesun sutě</t>
  </si>
  <si>
    <t>113106123</t>
  </si>
  <si>
    <t>Rozebrání dlažeb ze zámkových dlaždic komunikací pro pěší ručně</t>
  </si>
  <si>
    <t>-743989590</t>
  </si>
  <si>
    <t>"chodník dlažba</t>
  </si>
  <si>
    <t>3*0,9</t>
  </si>
  <si>
    <t>113107122</t>
  </si>
  <si>
    <t>Odstranění podkladu z kameniva drceného tl 200 mm ručně</t>
  </si>
  <si>
    <t>CS ÚRS 2019 02</t>
  </si>
  <si>
    <t>2034204625</t>
  </si>
  <si>
    <t>"asfaltová komunikace</t>
  </si>
  <si>
    <t>3,5*0,9</t>
  </si>
  <si>
    <t>113107132</t>
  </si>
  <si>
    <t>Odstranění podkladu z betonu prostého tl 300 mm ručně</t>
  </si>
  <si>
    <t>-1216100451</t>
  </si>
  <si>
    <t>113107144</t>
  </si>
  <si>
    <t>Odstranění podkladu živičného tl 200 mm ručně</t>
  </si>
  <si>
    <t>2085040939</t>
  </si>
  <si>
    <t>113201112</t>
  </si>
  <si>
    <t>Vytrhání obrub silničních ležatých</t>
  </si>
  <si>
    <t>-1799486431</t>
  </si>
  <si>
    <t>121101101</t>
  </si>
  <si>
    <t>Sejmutí ornice s přemístěním na vzdálenost do 50 m</t>
  </si>
  <si>
    <t>CS ÚRS 2018 01</t>
  </si>
  <si>
    <t>78802225</t>
  </si>
  <si>
    <t>"rýhy</t>
  </si>
  <si>
    <t>7*0,9</t>
  </si>
  <si>
    <t>"šachty</t>
  </si>
  <si>
    <t>4*2*2</t>
  </si>
  <si>
    <t>ornp*0,1</t>
  </si>
  <si>
    <t>131201101</t>
  </si>
  <si>
    <t>Hloubení jam nezapažených v hornině tř. 3 objemu do 100 m3</t>
  </si>
  <si>
    <t>207231831</t>
  </si>
  <si>
    <t>131203101</t>
  </si>
  <si>
    <t>Hloubení jam ručním nebo pneum nářadím v soudržných horninách tř. 3</t>
  </si>
  <si>
    <t>-1641976132</t>
  </si>
  <si>
    <t>4*2*(2-0,1)*2</t>
  </si>
  <si>
    <t>jámy*0,5</t>
  </si>
  <si>
    <t>132201201</t>
  </si>
  <si>
    <t>Hloubení rýh š do 2000 mm v hornině tř. 3 objemu do 100 m3</t>
  </si>
  <si>
    <t>1992072806</t>
  </si>
  <si>
    <t>132212201</t>
  </si>
  <si>
    <t>Hloubení rýh š přes 600 do 2000 mm ručním nebo pneum nářadím v soudržných horninách tř. 3</t>
  </si>
  <si>
    <t>-2136712725</t>
  </si>
  <si>
    <t>3,5*0,9*(1,55-0,55)</t>
  </si>
  <si>
    <t>3*0,9*(1,55-0,25)</t>
  </si>
  <si>
    <t>7*0,9*(1,55-0,1)</t>
  </si>
  <si>
    <t>rýhy*0,5</t>
  </si>
  <si>
    <t>151101101</t>
  </si>
  <si>
    <t>Zřízení příložného pažení a rozepření stěn rýh hl do 2 m</t>
  </si>
  <si>
    <t>CS ÚRS 2014 02</t>
  </si>
  <si>
    <t>583587081</t>
  </si>
  <si>
    <t>2*13,5*1,55</t>
  </si>
  <si>
    <t>Mezisoučet</t>
  </si>
  <si>
    <t>(4+4+2+2)*2*2</t>
  </si>
  <si>
    <t>151101111</t>
  </si>
  <si>
    <t>Odstranění příložného pažení a rozepření stěn rýh hl do 2 m</t>
  </si>
  <si>
    <t>-1171800272</t>
  </si>
  <si>
    <t>162301101</t>
  </si>
  <si>
    <t>Vodorovné přemístění do 500 m výkopku/sypaniny z horniny tř. 1 až 4</t>
  </si>
  <si>
    <t>-975855026</t>
  </si>
  <si>
    <t>"zásyp zpětný zeminou</t>
  </si>
  <si>
    <t>7*0,9*(1,55-0,6-0,1)</t>
  </si>
  <si>
    <t>4*2*(2-0,6-0,1)*2</t>
  </si>
  <si>
    <t>162701105</t>
  </si>
  <si>
    <t>Vodorovné přemístění do 10000 m výkopku/sypaniny z horniny tř. 1 až 4</t>
  </si>
  <si>
    <t>857885498</t>
  </si>
  <si>
    <t>-přesun2</t>
  </si>
  <si>
    <t>167101101</t>
  </si>
  <si>
    <t>Nakládání výkopku z hornin tř. 1 až 4 do 100 m3</t>
  </si>
  <si>
    <t>-1772848636</t>
  </si>
  <si>
    <t>171201211R</t>
  </si>
  <si>
    <t>Poplatek za uložení odpadu ze sypaniny na skládce</t>
  </si>
  <si>
    <t>777610248</t>
  </si>
  <si>
    <t>skládka*1,8</t>
  </si>
  <si>
    <t>-1982516618</t>
  </si>
  <si>
    <t>-písek</t>
  </si>
  <si>
    <t>58344197</t>
  </si>
  <si>
    <t>štěrkodrť frakce 0/63</t>
  </si>
  <si>
    <t>CS ÚRS 2018 02</t>
  </si>
  <si>
    <t>-1014397218</t>
  </si>
  <si>
    <t>štěrk*1,8</t>
  </si>
  <si>
    <t>175111101</t>
  </si>
  <si>
    <t>Obsypání potrubí ručně sypaninou bez prohození sítem, uloženou do 3 m</t>
  </si>
  <si>
    <t>CS ÚRS 2017 01</t>
  </si>
  <si>
    <t>-1213373401</t>
  </si>
  <si>
    <t>13,5*0,9*0,6</t>
  </si>
  <si>
    <t>4*2*0,6*2</t>
  </si>
  <si>
    <t>písek/2</t>
  </si>
  <si>
    <t>175151101</t>
  </si>
  <si>
    <t>Obsypání potrubí strojně sypaninou bez prohození, uloženou do 3 m</t>
  </si>
  <si>
    <t>979403664</t>
  </si>
  <si>
    <t>58331289</t>
  </si>
  <si>
    <t>kamenivo těžené drobné frakce 0/2</t>
  </si>
  <si>
    <t>-142001616</t>
  </si>
  <si>
    <t>písek*1,8</t>
  </si>
  <si>
    <t>181301101</t>
  </si>
  <si>
    <t>Rozprostření ornice tl vrstvy do 100 mm pl do 500 m2 v rovině nebo ve svahu do 1:5</t>
  </si>
  <si>
    <t>-1144787231</t>
  </si>
  <si>
    <t>181411131</t>
  </si>
  <si>
    <t>Založení parkového trávníku výsevem plochy do 1000 m2 v rovině a ve svahu do 1:5</t>
  </si>
  <si>
    <t>-1513951515</t>
  </si>
  <si>
    <t>00572470</t>
  </si>
  <si>
    <t>osivo směs travní univerzál</t>
  </si>
  <si>
    <t>442181172</t>
  </si>
  <si>
    <t>ornp*0,03</t>
  </si>
  <si>
    <t>19901001xR</t>
  </si>
  <si>
    <t>Poplatky za zábory pozemků</t>
  </si>
  <si>
    <t>-841829131</t>
  </si>
  <si>
    <t>19901002xR</t>
  </si>
  <si>
    <t>Dočasné dopravní značení</t>
  </si>
  <si>
    <t>1271017374</t>
  </si>
  <si>
    <t>19901004xR</t>
  </si>
  <si>
    <t>Poplatky za vytýčení sítí</t>
  </si>
  <si>
    <t>-959588610</t>
  </si>
  <si>
    <t>Svislé a kompletní konstrukce</t>
  </si>
  <si>
    <t>360365131</t>
  </si>
  <si>
    <t>Svařované nosné spoje aluminotermické pruty D do 22mm</t>
  </si>
  <si>
    <t>871888710</t>
  </si>
  <si>
    <t>Ostatní konstrukce a práce-bourání</t>
  </si>
  <si>
    <t>919735116</t>
  </si>
  <si>
    <t>Řezání stávajícího živičného krytu hl do 300 mm</t>
  </si>
  <si>
    <t>80081598</t>
  </si>
  <si>
    <t>3,5*2</t>
  </si>
  <si>
    <t>789</t>
  </si>
  <si>
    <t>Povrchové úpravy ocelových konstrukcí a technologických zařízení</t>
  </si>
  <si>
    <t>789234112</t>
  </si>
  <si>
    <t>Provedení otryskání potrubí do DN 600 stupeň zarezavění A stupeň přípravy Sa 2 1/2</t>
  </si>
  <si>
    <t>-99387624</t>
  </si>
  <si>
    <t>58153682</t>
  </si>
  <si>
    <t>písek technický filtrační sušený PR PAP frakce 0,5/1</t>
  </si>
  <si>
    <t>-1767932933</t>
  </si>
  <si>
    <t>otrysk*0,025</t>
  </si>
  <si>
    <t>Práce a dodávky M</t>
  </si>
  <si>
    <t>21-M</t>
  </si>
  <si>
    <t>Elektromontáže</t>
  </si>
  <si>
    <t>210812033</t>
  </si>
  <si>
    <t>Montáž kabel Cu plný kulatý do 1 kV 4x6 až 10 mm2 uložený volně nebo v liště (CYKY)</t>
  </si>
  <si>
    <t>-2114121837</t>
  </si>
  <si>
    <t>34111076</t>
  </si>
  <si>
    <t>kabel silový s Cu jádrem 1 kV 4x10mm2</t>
  </si>
  <si>
    <t>128</t>
  </si>
  <si>
    <t>-1638140929</t>
  </si>
  <si>
    <t>23-M</t>
  </si>
  <si>
    <t>Montáže potrubí</t>
  </si>
  <si>
    <t>230083120</t>
  </si>
  <si>
    <t>Demontáž potrubí do šrotu do 250 kg D 324 mm, tl 6,0 mm</t>
  </si>
  <si>
    <t>917930903</t>
  </si>
  <si>
    <t>230083140</t>
  </si>
  <si>
    <t>Demontáž potrubí do šrotu do 250 kg D 426 mm, tl 6,0 mm</t>
  </si>
  <si>
    <t>73396197</t>
  </si>
  <si>
    <t>23020021xR</t>
  </si>
  <si>
    <t>Přeprava demont. potrubí na skládku</t>
  </si>
  <si>
    <t>1278813233</t>
  </si>
  <si>
    <t>230170005</t>
  </si>
  <si>
    <t>Tlakové zkoušky těsnosti potrubí - příprava DN do 350</t>
  </si>
  <si>
    <t>1457795982</t>
  </si>
  <si>
    <t>230170015</t>
  </si>
  <si>
    <t>Tlakové zkoušky těsnosti potrubí - zkouška DN do 350</t>
  </si>
  <si>
    <t>-2069056968</t>
  </si>
  <si>
    <t>230200123</t>
  </si>
  <si>
    <t>Nasunutí potrubní sekce do ocelové chráničky DN 300</t>
  </si>
  <si>
    <t>2092332076</t>
  </si>
  <si>
    <t>100mat3</t>
  </si>
  <si>
    <t>Manžeta na chráničku/ochranno trubku dn 450 / dn 315</t>
  </si>
  <si>
    <t>256</t>
  </si>
  <si>
    <t>-1464236896</t>
  </si>
  <si>
    <t>230200213R</t>
  </si>
  <si>
    <t>Odstavení ocelového potrubí pomocí balónovací soupravy - Fastra RVB 2010 - F1</t>
  </si>
  <si>
    <t>-89246515</t>
  </si>
  <si>
    <t>100mat9</t>
  </si>
  <si>
    <t>Balónovací návarek na ocelové potrubí DN 300</t>
  </si>
  <si>
    <t>-1865844252</t>
  </si>
  <si>
    <t>23020030xR</t>
  </si>
  <si>
    <t>Profouknutí potrubí inertním plynem do DN 300 - odplynění</t>
  </si>
  <si>
    <t>145777109</t>
  </si>
  <si>
    <t>230201142</t>
  </si>
  <si>
    <t>Montáž trubních dílů přivařovacích D 324,6 mm tl stěny 6,0 mm</t>
  </si>
  <si>
    <t>-1804846379</t>
  </si>
  <si>
    <t>100mat6</t>
  </si>
  <si>
    <t>Přesuvka SCHUCK SMU DN 300</t>
  </si>
  <si>
    <t>107456478</t>
  </si>
  <si>
    <t>100mat7</t>
  </si>
  <si>
    <t>Přechodka PE/ocel dn315/DN300</t>
  </si>
  <si>
    <t>405372203</t>
  </si>
  <si>
    <t>230205155</t>
  </si>
  <si>
    <t>Montáž potrubí plastového svařovaného na tupo nebo elektrospojkou dn 315 mm en 12,1 mm</t>
  </si>
  <si>
    <t>-1393091866</t>
  </si>
  <si>
    <t>100mat4</t>
  </si>
  <si>
    <t>Trubka dn 315 PE 100 RC SDR 17,6 s ochranným pláštěm</t>
  </si>
  <si>
    <t>1656044619</t>
  </si>
  <si>
    <t>100mat10</t>
  </si>
  <si>
    <t>Elektrospojka PE dn 315</t>
  </si>
  <si>
    <t>1072161562</t>
  </si>
  <si>
    <t>230205171</t>
  </si>
  <si>
    <t>Montáž potrubí plastového svařovaného na tupo nebo elektrospojkou dn 450 mm en 25,5 mm</t>
  </si>
  <si>
    <t>742651711</t>
  </si>
  <si>
    <t>100mat5</t>
  </si>
  <si>
    <t>Chránička dn 450 PE 100 SDR 17,6</t>
  </si>
  <si>
    <t>1849949818</t>
  </si>
  <si>
    <t>230205441</t>
  </si>
  <si>
    <t>Montáž trubního dílu PE svařovaného na tupo nebo elektrospojkou dn 315 mm en 12,1 mm</t>
  </si>
  <si>
    <t>-1928759349</t>
  </si>
  <si>
    <t>100mat8</t>
  </si>
  <si>
    <t>Záslepka PE dn 315 SDR 17,6</t>
  </si>
  <si>
    <t>-486831518</t>
  </si>
  <si>
    <t>230210013</t>
  </si>
  <si>
    <t>Oprava opláštění ruční ovinem páskou za studena 2vrstvy</t>
  </si>
  <si>
    <t>1804705772</t>
  </si>
  <si>
    <t>"plocha + překrytí 50% + ztratné 15%"</t>
  </si>
  <si>
    <t>(2*3,14*0,15)*4*2" propoje na potrubí DN 300</t>
  </si>
  <si>
    <t>pás*1,5*1,15</t>
  </si>
  <si>
    <t>100mat58</t>
  </si>
  <si>
    <t>Ochranná izolační páska Serviwrap R30A na ocelové potrubí a tvarovky, š=100 mm I=15 m</t>
  </si>
  <si>
    <t>-2144569490</t>
  </si>
  <si>
    <t xml:space="preserve">" páska Serviwrap š=100 mm I=15 m - 1,5 m2 </t>
  </si>
  <si>
    <t>serviwrap/1,5</t>
  </si>
  <si>
    <t>9"ks</t>
  </si>
  <si>
    <t>230220006</t>
  </si>
  <si>
    <t>Montáž litinového poklopu</t>
  </si>
  <si>
    <t>-1655678451</t>
  </si>
  <si>
    <t>"čichačka</t>
  </si>
  <si>
    <t>100mat2</t>
  </si>
  <si>
    <t>Poklop zemní vč. podkladní desky</t>
  </si>
  <si>
    <t>555609117</t>
  </si>
  <si>
    <t>230220031</t>
  </si>
  <si>
    <t>Montáž čichačky na chráničku PN 38 6724</t>
  </si>
  <si>
    <t>1862545635</t>
  </si>
  <si>
    <t>100mat1</t>
  </si>
  <si>
    <t>Čichačka na chráničku</t>
  </si>
  <si>
    <t>-785673943</t>
  </si>
  <si>
    <t>230230078</t>
  </si>
  <si>
    <t>Čištění potrubí PN 38 6416 DN 300</t>
  </si>
  <si>
    <t>-953580471</t>
  </si>
  <si>
    <t>HZS</t>
  </si>
  <si>
    <t>Hodinové zúčtovací sazby</t>
  </si>
  <si>
    <t>HZS20051xR</t>
  </si>
  <si>
    <t>Revize plynovod</t>
  </si>
  <si>
    <t>-1894285164</t>
  </si>
  <si>
    <t>997</t>
  </si>
  <si>
    <t>Přesun sutě</t>
  </si>
  <si>
    <t>997221551</t>
  </si>
  <si>
    <t>Vodorovná doprava suti ze sypkých materiálů do 1 km</t>
  </si>
  <si>
    <t>-1472699040</t>
  </si>
  <si>
    <t>997221559</t>
  </si>
  <si>
    <t>Příplatek ZKD 1 km u vodorovné dopravy suti ze sypkých materiálů</t>
  </si>
  <si>
    <t>121949108</t>
  </si>
  <si>
    <t>odvoz*9</t>
  </si>
  <si>
    <t>997221815xR</t>
  </si>
  <si>
    <t>Poplatek za uložení betonového odpadu na skládce</t>
  </si>
  <si>
    <t>2134835780</t>
  </si>
  <si>
    <t>-kamenivo</t>
  </si>
  <si>
    <t>-živice</t>
  </si>
  <si>
    <t>997221816xR</t>
  </si>
  <si>
    <t>Poplatek za uložení asfaltového odpadu na skládce</t>
  </si>
  <si>
    <t>-1245846092</t>
  </si>
  <si>
    <t>997221817xR</t>
  </si>
  <si>
    <t>Poplatek za uložení štěrku na skládce</t>
  </si>
  <si>
    <t>-395676452</t>
  </si>
  <si>
    <t>012002000</t>
  </si>
  <si>
    <t>Geodetické práce</t>
  </si>
  <si>
    <t>-60177550</t>
  </si>
  <si>
    <t>030001000</t>
  </si>
  <si>
    <t>Zařízení staveniště</t>
  </si>
  <si>
    <t>CS ÚRS 2017 02</t>
  </si>
  <si>
    <t>1699819655</t>
  </si>
  <si>
    <t>045002000</t>
  </si>
  <si>
    <t>Kompletační a koordinační činnost</t>
  </si>
  <si>
    <t>-797147377</t>
  </si>
  <si>
    <t>SO 18-01 - Místní komunikace (OKAS)</t>
  </si>
  <si>
    <t>11310616R</t>
  </si>
  <si>
    <t>Rozebrání dlažeb pěší komunikace ze zámkové dlažby s ložem z kameniva s odvozem na skládku zhotovitele</t>
  </si>
  <si>
    <t>-831188737</t>
  </si>
  <si>
    <t>Demolice - Dlažba - Odstranění cementobetonové dlažby tl.60mm z dělícího ostrůvku, včetně odvozu a uložení na skládku zhotovitele.</t>
  </si>
  <si>
    <t>(10,8+9,8+8,2+11,1+10,2+8,6)</t>
  </si>
  <si>
    <t>1028251188</t>
  </si>
  <si>
    <t>Demolice - Dlažba - Odstranění stávajících žulových kostek 125x125x125mm ze stávající přídlažby,</t>
  </si>
  <si>
    <t>četně jejího očištění - předpoklad 10% bude odvezeno a uloženo na skládku zhotovitele (likvidace v režii zhotovitele).</t>
  </si>
  <si>
    <t>(10,6+104,3+35,1+123,4+1,5+0,8*4+1,5)*0,125*0,1</t>
  </si>
  <si>
    <t>Demolice - Dlažba - Šetrné odstranění stávajících drobných žulových kostek 125x125x125mm z plochy dělícího ostrůvku,</t>
  </si>
  <si>
    <t xml:space="preserve"> včetně jejího očištění - předpoklad 10% procent bude odvezeno a uloženo na skládku zhotovitele (likvidace v režii zhotovitele).</t>
  </si>
  <si>
    <t>4,43*0,1</t>
  </si>
  <si>
    <t>1986420608</t>
  </si>
  <si>
    <t xml:space="preserve">Demolice - Dlažba - Šetrné odstranění stávajících žulových kostek 125x125x125mm ze stávající přídlažby, včetně jejího očištění. </t>
  </si>
  <si>
    <t>Žulové kostky budou uloženy v blízkosti stavby pro opětovné uložení - předpoklad využití 90% stávajících žulových kostek.</t>
  </si>
  <si>
    <t>(10,6+104,3+35,1+123,4+1,5+0,8*4+1,5)*0,125*0,9</t>
  </si>
  <si>
    <t xml:space="preserve">Demolice - Dlažba - Šetrné odstranění stávajících drobných žulových kostek 125x125x125mm z plochy dělícího ostrůvku, včetně jejího očištění. </t>
  </si>
  <si>
    <t>4,43*0,9</t>
  </si>
  <si>
    <t>-724601204</t>
  </si>
  <si>
    <t>Demolice - Vozovka - Vybourání ložné asfaltobetonové vrstvy vozovky v tl. 60mm, včetně odvozu a uložení na skládku zhotovitele.</t>
  </si>
  <si>
    <t>(637,4+692,8+17,2+23,1+2,5)*0,06</t>
  </si>
  <si>
    <t>Demolice - Vozovka - Vybourání podkladní asfaltobetonové vrstvy vozovky v tl. 90mm, včetně odvozu a uložení na skládku zhotovitele.</t>
  </si>
  <si>
    <t>(637,4+692,8+17,2+23,1+2,5)*0,09</t>
  </si>
  <si>
    <t>1416678363</t>
  </si>
  <si>
    <t>Demolice - Výkopy - Odstranění sypkých podkladních vrstev (štěrkodrť, zemina třídy I dle ČSN 73 6133) pro demolici stávajících UV a přípojek</t>
  </si>
  <si>
    <t>18,55*1,2*2,1+1,8*1,8*2,1*6</t>
  </si>
  <si>
    <t>Demolice - Výkopy - Odstranění sypkých podkladních vrstev (štěrkodrť, zemina třídy I dle ČSN 73 6133) v tl. dle nového souvrství</t>
  </si>
  <si>
    <t>(9,8+10,2+5,3)*0,76+(10,8+8,2+11,1+8,6)*0,94+(637,4+692,8+17,2+23,1+2,5)*0,4</t>
  </si>
  <si>
    <t>113154122.R</t>
  </si>
  <si>
    <t>Frézování živičného krytu tl 40 mm pruh š 1 m pl do 500 m2 bez překážek v trase</t>
  </si>
  <si>
    <t>-2004678473</t>
  </si>
  <si>
    <t>Demolice - Vozovka - Frézování obrusné vrstvy vozovky v tl. 40mm, včetně odvozu a uložení na skládku Martinov do vzdálenosti 12km.</t>
  </si>
  <si>
    <t>(754,8+713,8+17,2+35,8+15,2)</t>
  </si>
  <si>
    <t>120951123.r</t>
  </si>
  <si>
    <t>Bourání zdiva z ŽB nebo předpjatého betonu v odkopávkách nebo prokopávkách strojně s odvozem na skládku zhotovitele</t>
  </si>
  <si>
    <t>487496368</t>
  </si>
  <si>
    <t>Demolice - Inženýrské sítě - Vybourání stávajících ŽB uličních vpustí, včetně jejich odvozu a uložení na skládku zhotovitele.</t>
  </si>
  <si>
    <t>vybouraná betonová suť bude odvezena a uložena na skládku zhotovotele (likvidace v režii zhotovitele)</t>
  </si>
  <si>
    <t>- průměrná hloubka dna stávajících UV - 3,0m</t>
  </si>
  <si>
    <t>- dílce o vnitřním Ø 500mm</t>
  </si>
  <si>
    <t>- stěny dílce tl. 65mm</t>
  </si>
  <si>
    <t>- počet stávajících UV = 6ks</t>
  </si>
  <si>
    <t>- tloušťka dna UV = 80mm</t>
  </si>
  <si>
    <t>(3,14*0,32^2*3-3,14*0,25^2*3+3,14*0,32^2*0,08)*6</t>
  </si>
  <si>
    <t>-1229008372</t>
  </si>
  <si>
    <t>Demolice - Výkopy - Odstranění zeminy třídy I dle ČSN 73 6133 pro zřízení nových uličních vpustí, včetně odvozu a uložení na skládku zhotovitele</t>
  </si>
  <si>
    <t>12*1,8*1,8*2,3</t>
  </si>
  <si>
    <t>544612339</t>
  </si>
  <si>
    <t>Demolice - Sanace - Odstranění zeminy třídy I dle ČSN 73 6133 v tl. 500mm pro zřízení sananční vrstvy</t>
  </si>
  <si>
    <t>1336*0,5</t>
  </si>
  <si>
    <t>132101101.R</t>
  </si>
  <si>
    <t>Hloubení rýh šířky do 600 mm v hornině tř. 1 a 2 objemu do 100 m3</t>
  </si>
  <si>
    <t>563580358</t>
  </si>
  <si>
    <t>Demolice - Výkopy - Odstranění zeminy třídy I dle ČSN 73 6133 pro zřízení nových kanalizačních přípojek uličních vpustí</t>
  </si>
  <si>
    <t>111,3*0,5*1</t>
  </si>
  <si>
    <t>Demolice - Výkopy - Odstranění zeminy třídy I dle ČSN 73 6133 pro zřízení trativodního žebra š. 400mm a výšky 500mm</t>
  </si>
  <si>
    <t>(125,7+143,5)*0,4*0,5</t>
  </si>
  <si>
    <t>-1055899359</t>
  </si>
  <si>
    <t>Demolice - Výkopy - Zřízení rozpěrného pažaní u výkopů pro nové UV výšky 2,00m a kanalizační přípojky</t>
  </si>
  <si>
    <t>2*279,80</t>
  </si>
  <si>
    <t>Demolice - Výkopy - Zřízení rozpěrného pažaní u výkopů pro odstarnění stávajících UV a kanalizačních přípojek o výšce 2,10m</t>
  </si>
  <si>
    <t>(2*(18,55+1,2)+4*1,8*2,1*6)*2,1</t>
  </si>
  <si>
    <t>1776138797</t>
  </si>
  <si>
    <t>174101101.R</t>
  </si>
  <si>
    <t>Zásyp jam, šachet rýh nebo kolem objektů štěrkodrtí se zhutněním</t>
  </si>
  <si>
    <t>722781747</t>
  </si>
  <si>
    <t>Dělící ostrůvek - Zásyp ze štěrkodrtí fr. 0/63mmn pro novou konstrukci dělícího ostrůvku, včetně nákupu, dovozu na stavbu a hutnění.</t>
  </si>
  <si>
    <t>Dělící ostrůvek v úrovní vozovky tl. 200mm</t>
  </si>
  <si>
    <t>Dělící ostrůvek nad úrovní vozovky tl. 400mm</t>
  </si>
  <si>
    <t>Obruby tl. 500mm</t>
  </si>
  <si>
    <t>(10,4+10,7+4,4)*0,2+(11,4+8,5+11,6+8,9)*0,4+15*0,5</t>
  </si>
  <si>
    <t>933357405</t>
  </si>
  <si>
    <t>Sanace podloží vozovky – Úprava parapláně včetně hutnění v zeminách tř. I dle ČSN 73 6133 (E0,2=&gt;45MPa, E0/E0,1&lt;2,3)</t>
  </si>
  <si>
    <t>1336</t>
  </si>
  <si>
    <t>Souvrství vozovky - Úprava zemní pláně včetně hutnění v zeminách tř. I dle ČSN 73 6133 (E0,2=&gt;45MPa, E0/E0,1&lt;2,3)</t>
  </si>
  <si>
    <t>Dělící ostrůvek - Úprava zemní pláně včetně hutnění v zeminách tř. I dle ČSN 73 6133 (E0,2=&gt;30MPa, E0/E0,1&lt;2,3)</t>
  </si>
  <si>
    <t>11,4+10,4+8,5+11,6+10,7+8,9+4,4+15</t>
  </si>
  <si>
    <t>Dělící ostrůvek - Úprava parapláně včetně hutnění v zeminách tř. I dle ČSN 73 6133 (E0,2=&gt;45MPa, E0/E0,1&lt;2,3)</t>
  </si>
  <si>
    <t>11,4+10,4+8,5+11,6+10,7+8,9+5,3+15</t>
  </si>
  <si>
    <t>469000334</t>
  </si>
  <si>
    <t xml:space="preserve">Sanace podloží vozovky - Separační/výztužná tkaná geotextílie uložena na upravenou parapláň. </t>
  </si>
  <si>
    <t>Geotextílie bude mít pevnost v tahu pv příčném i podélném směru 80kN/m a odolnost proti přetržení CBR-10kN</t>
  </si>
  <si>
    <t>1336,00</t>
  </si>
  <si>
    <t>-2010816460</t>
  </si>
  <si>
    <t>2001984629</t>
  </si>
  <si>
    <t>Demolice - Inženýrské sítě - Odstranění (vybourání) kanaliazčních přípojek od stávajícíh UV</t>
  </si>
  <si>
    <t>Předpoklad materiálu přípojky je kamenina DN200.</t>
  </si>
  <si>
    <t>8,9+3,5+2,15+4</t>
  </si>
  <si>
    <t>-249754577</t>
  </si>
  <si>
    <t xml:space="preserve">Demolice - Vozovka - Nařezání obrusné vrstvy asfaltového krytu (začátek a konec úseku, podél rekonstruované tramvajové tratě, v místech styků </t>
  </si>
  <si>
    <t xml:space="preserve"> křižovatek a při překopech). Nařezání bude provedeno kotoučovou pilou do hloubky 40mm.</t>
  </si>
  <si>
    <t>33,8+25+16+4,1+37,9+83,9+33,7+44,3+34,1+93,5</t>
  </si>
  <si>
    <t>-1471489872</t>
  </si>
  <si>
    <t>Demolice - Obruby - Poplatek za uložení betonového lože na skládku zhotovitele.</t>
  </si>
  <si>
    <t>15,09*2,3</t>
  </si>
  <si>
    <t>7,46*2,3</t>
  </si>
  <si>
    <t>Demolice - Obruby - Poplatek za uložení betonových obrubníků na skládku.</t>
  </si>
  <si>
    <t>(0,12+0,17)*2,3</t>
  </si>
  <si>
    <t>Demolice - Dlažba - Poplatek za uložení cementobetonové dlažba na skládku</t>
  </si>
  <si>
    <t>3,52*2,0</t>
  </si>
  <si>
    <t>Demolice - Inženýrské sítě - Poplatek za uložení vybouraných uličních vpustí na skládku</t>
  </si>
  <si>
    <t>2,41*2,5</t>
  </si>
  <si>
    <t>Svislé dopravní zančení - Poplatek za uložení betonové sutě na skládku zhotovitele</t>
  </si>
  <si>
    <t>1,54*2,3</t>
  </si>
  <si>
    <t>-886304126</t>
  </si>
  <si>
    <t>Demolice - Vozovka - Poplatek za uložení vybouraných asfaltových vrstev vozovky na skládku.</t>
  </si>
  <si>
    <t>(82,38+123,57)*2,4</t>
  </si>
  <si>
    <t>-1580222411</t>
  </si>
  <si>
    <t>Demolice - Inženýrské sítě - Poplatek za uložení přípojky z kameninového potrubí na skládku</t>
  </si>
  <si>
    <t>18,55*37/1000</t>
  </si>
  <si>
    <t>Demolice - Obruby - Poplatek za uložení kamenných obrubníků na skládku zhotovitele.</t>
  </si>
  <si>
    <t>1,29*0,25*2,6</t>
  </si>
  <si>
    <t>Demolice - Dalžba - Poplatek za uložení žulových kostek na skládku zhotovitele</t>
  </si>
  <si>
    <t>(3,5+0,44)*0,125*2,6</t>
  </si>
  <si>
    <t>Demolice - Výkopy - Poplatek za uložení sypkých podkladních vrstev na skládku.</t>
  </si>
  <si>
    <t>(604,81+668+57,57+53,84+116,64+26,5)*1,9</t>
  </si>
  <si>
    <t>13R</t>
  </si>
  <si>
    <t>Jádrové vrtání do DN 200</t>
  </si>
  <si>
    <t>-1466379481</t>
  </si>
  <si>
    <t>Inženýrské sítě – UV - Zřízení jádrových vývrtů DN170 ve stěnách uličních vpustí pro napojení trativodní trouby DN150, včetně zatěsnění</t>
  </si>
  <si>
    <t>451541111R</t>
  </si>
  <si>
    <t>Lože pod potrubí otevřený výkop ze štěrkodrtě</t>
  </si>
  <si>
    <t>-233364898</t>
  </si>
  <si>
    <t>Inženýrské sítě – UV - Podsyp ze štěrkodrti fr 0/32mm tl. 100mm, včetně nákupu, dovozu na stavbu a hutnění</t>
  </si>
  <si>
    <t>12*1,8*1,8*0,1</t>
  </si>
  <si>
    <t>56468111R</t>
  </si>
  <si>
    <t>Sanace podloží z kameniva hrubého drceného vel. 0-125 mm tl 300 mm</t>
  </si>
  <si>
    <t>-767785402</t>
  </si>
  <si>
    <t>Sanace podloží vozovky – Kamenitá sypanina z drceného přírodního kameniva fr.0/250mm (příp. 0/125mm) v tl. 0,500m</t>
  </si>
  <si>
    <t>včetně nákupu, dovozu na stavbu a hutnění</t>
  </si>
  <si>
    <t xml:space="preserve">Na základě návrhu sanace proveden nejprve zkušební úsek. Rozměr zkušebního úseku určí TDI. Počet zkoušek určí TDI. </t>
  </si>
  <si>
    <t>Pokud by nebyly splněny požadované parametry na zemní pláni - bude přistoupeno k návrhu sanace aktivní zóny na základě</t>
  </si>
  <si>
    <t>naměřených výsledků zatěžovacích zkoušek.</t>
  </si>
  <si>
    <t>1336,00*0,5</t>
  </si>
  <si>
    <t>564841111</t>
  </si>
  <si>
    <t>Podklad ze štěrkodrtě ŠD tl 120 mm</t>
  </si>
  <si>
    <t>1310890064</t>
  </si>
  <si>
    <t>Dělící ostrůvek - Podkladní vrstva ze štěrkodrti ŠDa fr. 0/32mm tl. 120mm, včetně nákupu, dovozu na stavbu a hutnění.</t>
  </si>
  <si>
    <t>(11,4+10,4+8,5+11,6+10,7+8,9+15)</t>
  </si>
  <si>
    <t>564851113</t>
  </si>
  <si>
    <t>Podklad ze štěrkodrtě ŠD tl 170 mm</t>
  </si>
  <si>
    <t>-1648458320</t>
  </si>
  <si>
    <t>Dělící ostrůvek - Podkladní vrstva ze štěrkodrti ŠDa fr. 0/32mm tl. min. 150mm, pro výpočet uvažována s průměrnou tloušťkou vrstvy 170mm.</t>
  </si>
  <si>
    <t>Včetně nákupu, dovozu na stavbu, urovnání do požadovaného sklonu a hutnění.</t>
  </si>
  <si>
    <t>(11,4+10,4+8,5+11,6+10,7+8,9+4,4+15)</t>
  </si>
  <si>
    <t>564851114</t>
  </si>
  <si>
    <t>Podklad ze štěrkodrtě ŠD tl 180 mm</t>
  </si>
  <si>
    <t>-24602287</t>
  </si>
  <si>
    <t>Souvrství vozovky - Podkladní vrstva ze štěrkodrti Šda fr. 0/32 v tl. min. 150mm, pro výpočet uvažována s průměrnou tloušťkou vrstvy 180mm.</t>
  </si>
  <si>
    <t>259889193</t>
  </si>
  <si>
    <t>Dělící ostrůvek - Podkladní vrstva ze štěrkodrti ŠDa fr. 0/32mm tl. 200mm, včetně nákupu, dovozu na stavbu a hutnění.</t>
  </si>
  <si>
    <t>Souvrství vozovky - Podkladní vrstva ze štěrkodrti ŠDa fr. 0/32 v tl. 200mm, včetně nákupu, dovozu na stavbu a hutnění.</t>
  </si>
  <si>
    <t>1316</t>
  </si>
  <si>
    <t>565166112</t>
  </si>
  <si>
    <t>Asfaltový beton vrstva podkladní ACP 22 (obalované kamenivo OKH) tl 90 mm š do 3 m</t>
  </si>
  <si>
    <t>1974338663</t>
  </si>
  <si>
    <t>Souvrství vozovky - Asfaltový beton pro podkladní vrstvy ACP 22+ v tl. 90mm, včetně nákupu a dovozu na stavbu.</t>
  </si>
  <si>
    <t>56714211R</t>
  </si>
  <si>
    <t>Podklad ze směsi stmelené cementem SC C 8/10 (KSC I) tl 270 mm</t>
  </si>
  <si>
    <t>1793847883</t>
  </si>
  <si>
    <t>Dělící ostrůvek - Podkladní vrstva z kameniva zpevněného cementem SC C8/10 v tl. 270mm, včetně nákupu, dovozu na stavbu a hutnění.</t>
  </si>
  <si>
    <t>4,43</t>
  </si>
  <si>
    <t>573111112</t>
  </si>
  <si>
    <t>Postřik živičný infiltrační s posypem z asfaltu množství 1 kg/m2</t>
  </si>
  <si>
    <t>1956024774</t>
  </si>
  <si>
    <t>Souvrství vozovky - Infiltrační postřik 1,0kg/m2, včetně nákupu a dovozu na stavbu</t>
  </si>
  <si>
    <t>573231107</t>
  </si>
  <si>
    <t>Postřik živičný spojovací ze silniční emulze v množství 0,40 kg/m2</t>
  </si>
  <si>
    <t>375063654</t>
  </si>
  <si>
    <t>Souvrství vozovky - Spojovací postřik 0,4kg/m2, včetně nákupu a dovozu na stavbu</t>
  </si>
  <si>
    <t>2*1461,30</t>
  </si>
  <si>
    <t>1861884388</t>
  </si>
  <si>
    <t>Souvrství vozovky - Asfaltový beton pro obrusné vrstvy ACO 11+ modifikovaný v tl. 40mm.</t>
  </si>
  <si>
    <t>1461,30</t>
  </si>
  <si>
    <t>577155132</t>
  </si>
  <si>
    <t>Asfaltový beton vrstva ložní ACL 16 (ABH) tl 60 mm š do 3 m z modifikovaného asfaltu</t>
  </si>
  <si>
    <t>523007953</t>
  </si>
  <si>
    <t>Souvrství vozovky - Asfaltový beton pro ložné vrstvy ACL 16+ modifikovaný v tl. 60mm.</t>
  </si>
  <si>
    <t>591211111</t>
  </si>
  <si>
    <t>Kladení dlažby z kostek drobných z kamene do lože z kameniva těženého tl 50 mm</t>
  </si>
  <si>
    <t>-621722057</t>
  </si>
  <si>
    <t>Dělící ostrůvek - Dlažba - Dlažba z drobných žulových kostek 125x125x125mm.</t>
  </si>
  <si>
    <t>Tato položka zahrnuje uložení užitých žulových kostek do ložné vrstvy, včetně zásypu spár drceným kamenivem fr. 0/4mm.</t>
  </si>
  <si>
    <t>3,99</t>
  </si>
  <si>
    <t>Tato položka zahrnuje uložení a nákupu nových žulových kostek do ložné vrstvy, včetně zásypu spár drceným kamenivem fr. 0/4mm.</t>
  </si>
  <si>
    <t>4,43-3,99</t>
  </si>
  <si>
    <t>-1593516523</t>
  </si>
  <si>
    <t>-528590208</t>
  </si>
  <si>
    <t>Přídlažba - Uložení přídlažba tvořená jednou řadou užitých žulových kostek 0,125x0,125x0,125 do betonového lože</t>
  </si>
  <si>
    <t>včetně vyplnění spár cementovou maltou MC25-XF4.</t>
  </si>
  <si>
    <t>31,46</t>
  </si>
  <si>
    <t>Přídlažba - Uložení přídlažby tvořené jednou řadou nových žulových kostek 0,125x0,125x0,125 do betonového lože</t>
  </si>
  <si>
    <t>53,85-31,46</t>
  </si>
  <si>
    <t>-2077887802</t>
  </si>
  <si>
    <t>Přídlažba - Přídlažba tvořená jednou řadou žulových kostek 125x125x125mm.</t>
  </si>
  <si>
    <t>Tato položka zahrnuje nákup nových žulových kostek</t>
  </si>
  <si>
    <t>Bude užito 10% nových žulových kostek</t>
  </si>
  <si>
    <t>596211111</t>
  </si>
  <si>
    <t>Kladení zámkové dlažby komunikací pro pěší tl 60 mm skupiny A pl do 100 m2</t>
  </si>
  <si>
    <t>58729657</t>
  </si>
  <si>
    <t>Dělící ostrůvek - Dlažba - Uložení cementobetonové dlažby z betonu C35/45-XF4 ve tvaru H šedé barvy tl. 60mm pro chodník a odrazné části ostrůvku</t>
  </si>
  <si>
    <t xml:space="preserve"> včetně zásypu spár jemným křemičitým pískem.</t>
  </si>
  <si>
    <t>11,4+2,8+8,5+11,6+2,6+8,9</t>
  </si>
  <si>
    <t>Dělící ostrůvek - Dlažba - Uložení cementobetonové dlažby z betonu C35/45-XF4 ve tvaru H červené barvy tl. 60mm bez dezénu/hladké pro cyklopruh</t>
  </si>
  <si>
    <t>3,4+3,4</t>
  </si>
  <si>
    <t>Dělící ostrůvek - Dlažba - Uložení cementobetonové dlažby z betonu C35/45-XF4 ve tvaru cihla červené barvy s reliéfem tl. 60mm pro hmatné prvky</t>
  </si>
  <si>
    <t>4,2+4,2</t>
  </si>
  <si>
    <t>Dělící ostrůvek - Dlažba - Uložení cementobetonové dlažby z betonu C35/45-XF4 ve tvaru cihla žluté barvy tl. 60mm bez dezénu/hladké pro pru šíř. 100mm</t>
  </si>
  <si>
    <t>3,6*0,1</t>
  </si>
  <si>
    <t>obrubník kamenný žulový přímý 1000x250x250mm</t>
  </si>
  <si>
    <t>1587499043</t>
  </si>
  <si>
    <t xml:space="preserve">Dělící ostrůvek - Obruby - Kamenné obrubníky 1000x250x250mm. </t>
  </si>
  <si>
    <t>(10,1+6+7,3+10,2+6,5+8,1+1,5)*0,1</t>
  </si>
  <si>
    <t>59217029</t>
  </si>
  <si>
    <t>obrubník betonový silniční nájezdový 1000x150x150mm</t>
  </si>
  <si>
    <t>-971111318</t>
  </si>
  <si>
    <t>Dělící ostrůvek - Obruby - Betonové přejízdné obrubníky 1000x150x150 z betonu C35/45-XF4.</t>
  </si>
  <si>
    <t>Včetně nákupu, dovozu na stavbu, uložení do sedlového betonového lože a vyplnění spár cementovou maltou MC25-XF4 v tl. 5-10mm.</t>
  </si>
  <si>
    <t>5,5</t>
  </si>
  <si>
    <t>59217017</t>
  </si>
  <si>
    <t>obrubník betonový chodníkový 1000x100x250mm</t>
  </si>
  <si>
    <t>1491541364</t>
  </si>
  <si>
    <t xml:space="preserve">Dělící ostrůvek - Obruby - Betonové chodníkové obrubníky 1000x100x250mm z betonu C35/45-XF4. </t>
  </si>
  <si>
    <t>Včetně nákupu, dovozu na stavbu a uložení do sedlového betonového lože a vyplnění spár cementovou maltou MC25-XF4 v tl. 5-10mm.</t>
  </si>
  <si>
    <t>4*1,7</t>
  </si>
  <si>
    <t>-766418840</t>
  </si>
  <si>
    <t>Dělící ostrůvek - Obruby - Kamenné obrubníky 1000x250x250mm. Tato položka zahrnuje uložení a nákup nových kamenných obrubníků do sedlového bet. lože</t>
  </si>
  <si>
    <t>včetně vyplnění spár cementovou maltou MC25-XF4 v tl. 5-10mm. Obruby nebudou vybaveny zámky.</t>
  </si>
  <si>
    <t>Obruby budou kamenicky opracovány a na viditelných površích pemrlovány.</t>
  </si>
  <si>
    <t>U směrových oblouků R&lt;15m budou opracovány do oblouku. U směrových oblouků R&gt;15m můžou být kladeny polygonálně. Všechny ostré hrany budou zaobleny.</t>
  </si>
  <si>
    <t>Dělící ostrůvek - Obruby - Kamenné obrubníky 1000x250x250mm. Tato položka zahrnuje uložení užitých kamenných obrubníků do sedlového betonového lože.</t>
  </si>
  <si>
    <t>(10,1+6+7,3+10,2+6,5+8,1+1,5)*0,9</t>
  </si>
  <si>
    <t>91972112R</t>
  </si>
  <si>
    <t>Geomříž pro stabilizaci podkladu tuhá dvouosá z PP podélná pevnost v tahu do 50 kN/m</t>
  </si>
  <si>
    <t>400350423</t>
  </si>
  <si>
    <t>Souvrství vozovky - Uložení geomříže š. 1,00m proti prokopírování trhlin z rozhraní spodních vozovkových vrstev pod obrusnou vrstvu.</t>
  </si>
  <si>
    <t>Výztužná geomříž bude mít pevnost v tahu podélně i příčně 50kN/m a bod měknutí min. 210°C, včetně nákupu a dovozu na stavbu.</t>
  </si>
  <si>
    <t>1*(65,2+65+157,1+157,1+37+38,8)</t>
  </si>
  <si>
    <t>-1137133935</t>
  </si>
  <si>
    <t>Inženýrské sítě – UV - Nátěr ploch na styku se zeminou Np+2xNa</t>
  </si>
  <si>
    <t>12*(3,7*3,16*0,6)</t>
  </si>
  <si>
    <t>-1090596556</t>
  </si>
  <si>
    <t>Inženýrské sítě – UV - Obsyp uličních vpustí štěrkodrtí fr. 0/63mm hutněné po vrstvách (0,300mm) na ID=0,85; 100%PS</t>
  </si>
  <si>
    <t>12*((1,8*1,8)-(3,16*0,3^2))*3,0</t>
  </si>
  <si>
    <t>Inženýrské sítě - Kanalizační přípojka - Zásyp štěrkodrtí fr. 0/63, hutněn po vrstvách (300mm) min. 95% PS, včetně nákupu a dovozu na stavbu.</t>
  </si>
  <si>
    <t>111,3*1,1*0,5</t>
  </si>
  <si>
    <t>-947598675</t>
  </si>
  <si>
    <t>Trativod - Obsyp drenážní trouby trativodu štěrkem fr. 11/22mm, včetně nákupu, dovozu na stavbu a hutnění</t>
  </si>
  <si>
    <t>-1150428077</t>
  </si>
  <si>
    <t>Trativod - Stěny drenážního žebra budou vždy vyloženy separační/filtrační geotextílií min. 300g/m2</t>
  </si>
  <si>
    <t>(125,7+143,5)*(0,4+0,8+0,5+0,5)</t>
  </si>
  <si>
    <t>1537830106</t>
  </si>
  <si>
    <t>Trativod - Stěny drenážního žebra budou vždy vyloženy separační/filtrační geotextílií min. 300g/m2, včetně nákupu a dovozu na stavbu</t>
  </si>
  <si>
    <t>-1532091311</t>
  </si>
  <si>
    <t>Trativod - Podkladní beton C25/30-XF3 v tloušťce 50mm pro uložení trativodní trouby, včetně nákupu a dovozu na stavbu</t>
  </si>
  <si>
    <t>(125,7+143,5)*0,4*0,05</t>
  </si>
  <si>
    <t>-1390609954</t>
  </si>
  <si>
    <t xml:space="preserve">Trativod - Trativodní žebro o výšce min.500m a šířce 0,400m. Drenážní žebro bude vždy tvořeno drenážní troubou DN150 </t>
  </si>
  <si>
    <t>vhodnou do dynamicky zatížených konstrukcí, včetně nákupu, dovozu na stavbu, manipulace a případného zavíčkování konců drenážní trouby (4ks).</t>
  </si>
  <si>
    <t>125,7+143,5</t>
  </si>
  <si>
    <t>-66556152</t>
  </si>
  <si>
    <t>Inženýrské sítě - Kanalizační přípojka - Zřízení podsypu z písku fr. 0/4 tl. 200mm pro uložení potrubí, včetně nákupu a dovozu na stavbu.</t>
  </si>
  <si>
    <t>111,3*1,1*0,2</t>
  </si>
  <si>
    <t>-1113623188</t>
  </si>
  <si>
    <t>Inženýrské sítě - Kanalizační přípojka - Uložení potrubí kanalizační přípojky z HDPE DN150 SN16, včetně nákupu a dovozu na stavbu</t>
  </si>
  <si>
    <t>111,3</t>
  </si>
  <si>
    <t>539693657</t>
  </si>
  <si>
    <t>Inženýrské sítě – UV - Podkladní beton C12/15 tl. 100 mm pro uložení uličních vpustí, včetně nákupu, dovozu a zhutnění do výkopu</t>
  </si>
  <si>
    <t>12*1,8*0,1</t>
  </si>
  <si>
    <t>899623141</t>
  </si>
  <si>
    <t>Obetonování potrubí nebo zdiva stok betonem prostým tř. C 12/15 otevřený výkop</t>
  </si>
  <si>
    <t>1615359291</t>
  </si>
  <si>
    <t>Inženýrské sítě - Kanaliační přípojka - Obetonování kanalizační přípojky betonem C12/15 v min. tloušťce 100mm</t>
  </si>
  <si>
    <t>včetně nákupu a dovozu betonu na stavbu.</t>
  </si>
  <si>
    <t>111,3*0,8</t>
  </si>
  <si>
    <t>-1349527035</t>
  </si>
  <si>
    <t>Inženýrské sítě - Kanalizační přípojka - Navrtávka DN170 kanalizace pro nové kanalizační přípojky DN150, včetně utěsnění.</t>
  </si>
  <si>
    <t>UTE</t>
  </si>
  <si>
    <t>D+M Utěsnění kanalizačních přípojek od potrubí kanalizace OVAK</t>
  </si>
  <si>
    <t>-2048992388</t>
  </si>
  <si>
    <t>Demolice - Inženýrské sítě - Utěsnění kanalizačních přípojek od potrubí kanalizace OVAK</t>
  </si>
  <si>
    <t>UV</t>
  </si>
  <si>
    <t>D+M Uliční vpusti</t>
  </si>
  <si>
    <t>2141563516</t>
  </si>
  <si>
    <t>Zřízení nových betonových uličních vpustí. Uliční vpusti budou o vnitřním průměru DN 500mm s odkalovacím prostorem a litinovým rámem.</t>
  </si>
  <si>
    <t>Uliční vpustě budou vybaveny vpusťovou mříží z kompozitních materiálů o rozměru 500/500mm a zatěžovací třídy D400 s kruhovým kalovým košem.</t>
  </si>
  <si>
    <t xml:space="preserve"> Předpokládaná výška UV je 3,20m. Včetně nákupu, dovozu na stvabu a manipulace.</t>
  </si>
  <si>
    <t>UZA</t>
  </si>
  <si>
    <t>D+M Opatření kanalizačních přípojek pachovou uzávěrou z HDPE DN150 (kolena), včetně nákupu a dovozu na stavbu</t>
  </si>
  <si>
    <t>-1292906584</t>
  </si>
  <si>
    <t>Inženýrské sítě - Kanalizační přípojka - Opatření kanalizačních přípojek pachovou uzávěrou z HDPE DN150 (kolena), včetně nákupu a dovozu na stavbu.</t>
  </si>
  <si>
    <t>12*2</t>
  </si>
  <si>
    <t>Vytrhání obrub krajníků obrubníků betonových stojatých</t>
  </si>
  <si>
    <t>482722311</t>
  </si>
  <si>
    <t xml:space="preserve">Demolice – Obruby - Šetrné odstranění stávajících kamenných obrubníků 1000x250x250mm v oblasti dělícího ostrůvku, včetně jejich očištění. </t>
  </si>
  <si>
    <t>Obrubníky budou uloženy v blízkosti stavby pro opětovné uložení - předpoklad využití 90% stávajících kamenných obrubníků</t>
  </si>
  <si>
    <t>Demolice – Obruby - Odstranění stávajících kamenných obrubníků 1000x250x250mm v oblasti dělícího ostrůvku, včetně jejich očištění - předpoklad 10%</t>
  </si>
  <si>
    <t>bude odvezeno a uloženo na skládku zhotovitele (likvidace v režii zhotovitele)</t>
  </si>
  <si>
    <t>Demolice - Obruby - Vybourání betonových obrubníků nájezdových 1000x150x150mm v oblasti dělícího ostrůvku, včetně odvozu a uložení na skládku</t>
  </si>
  <si>
    <t>5,5*0,15*0,15</t>
  </si>
  <si>
    <t>Demolice - Obruby - Vybourání betonových chodníkových obrubníků 1000x100x250mm v oblasti dělícího ostrůvku, vč. odvozu a uložení na skládku zhotovitel</t>
  </si>
  <si>
    <t>4*1,7*0,1*0,25</t>
  </si>
  <si>
    <t>11320212R</t>
  </si>
  <si>
    <t>Vytrhání obrub krajníků obrubníků kamenných stojatých</t>
  </si>
  <si>
    <t>746132401</t>
  </si>
  <si>
    <t>(10,1+6+7,3+10,2+6,5+8,1+1,5)*0,25*0,25*0,9</t>
  </si>
  <si>
    <t>(10,1+6+7,3+10,2+6,5+8,1+1,5)*0,25*0,25*0,1</t>
  </si>
  <si>
    <t>899203211</t>
  </si>
  <si>
    <t>Demontáž mříží litinových včetně rámů hmotnosti přes 100 do 150 kg</t>
  </si>
  <si>
    <t>-2058852456</t>
  </si>
  <si>
    <t xml:space="preserve">Demolice - Inženýrské sítě - Odstranění stávajících litinových mříží UV, včetně rámu. </t>
  </si>
  <si>
    <t>Litinová konstrukce budou předány určené výkupní firmě kovových odpadů dle objednatele.</t>
  </si>
  <si>
    <t>- hmotnost ks litinové mříže s rámem 105 kg</t>
  </si>
  <si>
    <t>6*105/1000</t>
  </si>
  <si>
    <t>899431111</t>
  </si>
  <si>
    <t>Výšková úprava uličního vstupu nebo vpusti do 200 mm zvýšením krycího hrnce, šoupěte nebo hydrantu</t>
  </si>
  <si>
    <t>-1687651862</t>
  </si>
  <si>
    <t>Inženýrské sítě - Výšková úprava krycích hrnců a povrchových znaků inženýrských sítí</t>
  </si>
  <si>
    <t>821507050</t>
  </si>
  <si>
    <t>Montáž nových a stávajícíh tabulí svislého dopravního značení na sloupky, popř. na sloupy VO a TV.</t>
  </si>
  <si>
    <t>(Typy a množství z grafického programu AutoCad z projektové dokumentace)</t>
  </si>
  <si>
    <t>- 1x B12 „Zákaz vjezdu vyznačených vozidel“</t>
  </si>
  <si>
    <t>- 1x B28 „Zákaz zastavení“</t>
  </si>
  <si>
    <t>- 1x C2b „Přikázaný směr jízdy vpravo“</t>
  </si>
  <si>
    <t>- 4x C4a (zmenšená) „Přikázaný směr objíždění vpravo“</t>
  </si>
  <si>
    <t>- 1x E8a „Začátek úseku“</t>
  </si>
  <si>
    <t>- 2x E13 „Dodatková tabulka“ text MIMO MHD</t>
  </si>
  <si>
    <t>- 6x IP6 „Přechod pro chodce“</t>
  </si>
  <si>
    <t>- 2x IP20b „Konec vyhrazeného jízdního pruhu“</t>
  </si>
  <si>
    <t>- 1x IP20a „Vyhrazený jízdní pruh“</t>
  </si>
  <si>
    <t>- 2x P2 „Hlavní pozemní komunikace“</t>
  </si>
  <si>
    <t>- 4x P4 „Dej přednost v jízdě“</t>
  </si>
  <si>
    <t>- 1x P6 „Stůj, dej přednost v jízdě!“</t>
  </si>
  <si>
    <t>554909413</t>
  </si>
  <si>
    <t>S novými litinovými kotevními patkami s 4-mi kotevními šrouby nerez A4, včetně nákupu, dovozu na stavbu a montáže.</t>
  </si>
  <si>
    <t>Kotevní šrouby budou zabetonovány do základů s využitím matrice a montážním materiálem pro uchycení značek.</t>
  </si>
  <si>
    <t>C4a</t>
  </si>
  <si>
    <t>Svislé dopravní značení C4a, (FeZn prolis)</t>
  </si>
  <si>
    <t>-1974277452</t>
  </si>
  <si>
    <t>IP6</t>
  </si>
  <si>
    <t>Svislé dopravní značení IP6, (FeZn prolis)</t>
  </si>
  <si>
    <t>-804526425</t>
  </si>
  <si>
    <t>P4</t>
  </si>
  <si>
    <t>Svislé dopravní značení P4, (FeZn prolis)</t>
  </si>
  <si>
    <t>-1445894757</t>
  </si>
  <si>
    <t>C2b</t>
  </si>
  <si>
    <t>Svislé dopravní značení C2b, (FeZn prolis)</t>
  </si>
  <si>
    <t>-635768538</t>
  </si>
  <si>
    <t>E13</t>
  </si>
  <si>
    <t>Svislé dopravní značení E13, (FeZn prolis)</t>
  </si>
  <si>
    <t>1084573753</t>
  </si>
  <si>
    <t>-600950611</t>
  </si>
  <si>
    <t>Sloupky z ocelových žárově zinkovaných trubek DN70mm</t>
  </si>
  <si>
    <t>915111111</t>
  </si>
  <si>
    <t>Vodorovné dopravní značení dělící čáry souvislé š 125 mm základní bílá barva</t>
  </si>
  <si>
    <t>237312254</t>
  </si>
  <si>
    <t>- Podélná čára souvislá (V1a – 0,125m) o celkové délce 177,7m</t>
  </si>
  <si>
    <t>177,7</t>
  </si>
  <si>
    <t>-2130474673</t>
  </si>
  <si>
    <t>- Podélná čára přerušovaná (V2b – 1,5/1,5-0,125m) o celkové délce 47,0m</t>
  </si>
  <si>
    <t>- Podélná čára přerušovaná (V2b – 3,0/1,5-0,125m) o celkové délce 362,7m</t>
  </si>
  <si>
    <t>47+362,7</t>
  </si>
  <si>
    <t>915121111</t>
  </si>
  <si>
    <t>Vodorovné dopravní značení vodící čáry souvislé š 250 mm základní bílá barva</t>
  </si>
  <si>
    <t>-728360304</t>
  </si>
  <si>
    <t>- Podélná čára souvislá (V1a – 0,250m) o celkové délce 48,4m</t>
  </si>
  <si>
    <t>48,4</t>
  </si>
  <si>
    <t>915121121</t>
  </si>
  <si>
    <t>Vodorovné dopravní značení vodící čáry přerušované š 250 mm základní bílá barva</t>
  </si>
  <si>
    <t>-91533336</t>
  </si>
  <si>
    <t>- Podélná čára přerušovaná (V2b – 1,5/1,5-0,250m) o celkové délce 94,2m</t>
  </si>
  <si>
    <t>94,2</t>
  </si>
  <si>
    <t>91513110R</t>
  </si>
  <si>
    <t>Vodorovné dopravní značení přechody pro chodce, šipky, symboly dvousložkový plast</t>
  </si>
  <si>
    <t>1071064082</t>
  </si>
  <si>
    <t xml:space="preserve">Vodorovné dopravní značení - Druhá fáze pomocí dvousložkového plastu litého, nanášeného za studena barvy bílé.  Nebo pomocí termoplastické matrice.</t>
  </si>
  <si>
    <t>- Nápis na vozovce – text POZOR BUS (V15) o celkové ploše 10,2m2</t>
  </si>
  <si>
    <t>- Symbol svislé dopravní značky – SDZ P4 (V15) o celkové ploše 1,2m2</t>
  </si>
  <si>
    <t>10,2+1,2</t>
  </si>
  <si>
    <t>91513111R</t>
  </si>
  <si>
    <t>Vodorovné dopravní značení přechody pro chodce, šipky, symboly základní barva</t>
  </si>
  <si>
    <t>1401273996</t>
  </si>
  <si>
    <t>- Přechod pro chodce (V7a) o celkové ploše 18,0m2</t>
  </si>
  <si>
    <t>- Šikmé rovnoběžné čáry (V13 – 0,5/1,0m) o celkové ploše 32,8m2</t>
  </si>
  <si>
    <t>18,0+32,8+10,2+1,2</t>
  </si>
  <si>
    <t>915211111</t>
  </si>
  <si>
    <t>Vodorovné dopravní značení dělící čáry souvislé š 125 mm bílý plast</t>
  </si>
  <si>
    <t>-2073350433</t>
  </si>
  <si>
    <t>Vodorovné dopravní značení - Druhá fáze pomocí dvousložkového strukturálního plastu nanášeného za studena barvy bílé.</t>
  </si>
  <si>
    <t>915211121</t>
  </si>
  <si>
    <t>Vodorovné dopravní značení dělící čáry přerušované š 125 mm bílý plast</t>
  </si>
  <si>
    <t>-1050628446</t>
  </si>
  <si>
    <t>47,0+362,7</t>
  </si>
  <si>
    <t>915221111</t>
  </si>
  <si>
    <t>Vodorovné dopravní značení vodící čáry souvislé š 250 mm bílý plast</t>
  </si>
  <si>
    <t>51255246</t>
  </si>
  <si>
    <t>915221121</t>
  </si>
  <si>
    <t>Vodorovné dopravní značení vodící čáry přerušované š 250 mm bílý plast</t>
  </si>
  <si>
    <t>685056298</t>
  </si>
  <si>
    <t>-2050899989</t>
  </si>
  <si>
    <t>18+32,8</t>
  </si>
  <si>
    <t>91911223R</t>
  </si>
  <si>
    <t>-1756082824</t>
  </si>
  <si>
    <t>Spáry – Profrézování spáry 40x20mm mezi novým a stávajícím krytem vozovky, včetně vyfoukání od zbytků živice a předehřátí okolí.</t>
  </si>
  <si>
    <t>Spáry – Profrézování spáry 40x20mm při hranách uličních vpustí, včetně vyfoukání od zbytků živice a předehřátí okolí.</t>
  </si>
  <si>
    <t>12*1,3</t>
  </si>
  <si>
    <t>919121233</t>
  </si>
  <si>
    <t>Těsnění spár zálivkou za studena pro komůrky š 20 mm hl 40 mm bez těsnicího profilu</t>
  </si>
  <si>
    <t>-318114537</t>
  </si>
  <si>
    <t>Spáry – Zřízení asfaltové zálivky mezi novým a stávajícím krytem vozovky do spáry 40x20mm.</t>
  </si>
  <si>
    <t>Asfaltová modifikovaná zálivka bude provedena s přelivem 60mm a povápněna.</t>
  </si>
  <si>
    <t>Spáry -Zřízení asfaltové zalivky při hranách uličních vpustí do spáry 40x20mm.</t>
  </si>
  <si>
    <t>Asfaltová modifikovaná zálivka bude provedena bez přelivu a povápněna.</t>
  </si>
  <si>
    <t>-1366899075</t>
  </si>
  <si>
    <t>Svislé dopravní značení - Demontáž stávajících sloupků, včetně kotevních patek a kotevních šroubů.</t>
  </si>
  <si>
    <t>Včetně odvozu a uložení na skldáku OKAS do vzdálenosti 9km.</t>
  </si>
  <si>
    <t>966007123</t>
  </si>
  <si>
    <t>Odstranění vodorovného značení frézováním plastu z plochy</t>
  </si>
  <si>
    <t>752325760</t>
  </si>
  <si>
    <t>(21,7+22,7)</t>
  </si>
  <si>
    <t>SO 18-02 - Místní komunikace, chodníky, cyklostezky (ÚMO OJ)</t>
  </si>
  <si>
    <t>111201101.R</t>
  </si>
  <si>
    <t>Odstranění křovin a stromů průměru kmene do 100 mm i s kořeny z celkové plochy do 1000 m2</t>
  </si>
  <si>
    <t>-1294133743</t>
  </si>
  <si>
    <t>Odstranění dřevin - Smýcení křovin, včetně odstranění kořenů, odvozu a uložení na skládku zhotovitele (likvidace v režii zhotovitele)</t>
  </si>
  <si>
    <t>112151017.R</t>
  </si>
  <si>
    <t>Kácení stromů s rozřezáním a odvětvením, odstraněnín pařezu D kmene do 800 mm</t>
  </si>
  <si>
    <t>2099776226</t>
  </si>
  <si>
    <t>Odstranění dřevin - Kácení stromů s obovodem kmene &lt;80cm, včetně odstranění pařezů a kořenů, včetně odvozu a uložení na skládku zhotovitele</t>
  </si>
  <si>
    <t>112151019.R</t>
  </si>
  <si>
    <t>Kácení stromů s rozřezáním a odvětvením, odstraněním pařezu a kořenů D kmene do 1000 mm</t>
  </si>
  <si>
    <t>221775197</t>
  </si>
  <si>
    <t>Odstranění dřevin - Kácení stromů s obovodem kmene &gt;80cm, včetně odstranění pařezů a kořenů, odvozu a uložení na skládku zhotovitele</t>
  </si>
  <si>
    <t xml:space="preserve"> (likvidace v režii zhotovitele)</t>
  </si>
  <si>
    <t>Rozebrání dlažebpěší komunikace ze zámkové dlažby s ložem z kameniva s odvozem na skládku zhotovitele</t>
  </si>
  <si>
    <t>-451632379</t>
  </si>
  <si>
    <t>Demolice - Dlažba - Odstranění cementobetonové zámkové dlažby tl. 60mm, včetně odvozu a uložení na skládku zhotovitele</t>
  </si>
  <si>
    <t>(50,3+53,1+458,3+1,5+71,8+318,4)</t>
  </si>
  <si>
    <t>11310617R</t>
  </si>
  <si>
    <t>Rozebrání dlažeb vozovek ze zámkové dlažby s ložem z kameniva s odvozem na skládku zhotovitele</t>
  </si>
  <si>
    <t>589722734</t>
  </si>
  <si>
    <t>Demolice - Dlažba - Odstranění cementobetonové zámkové dlažby tl. 80mm v ulici Abrahamova, včetně odvozu a uložení na skládku zhotovitele</t>
  </si>
  <si>
    <t>26,6+2,7</t>
  </si>
  <si>
    <t>Rozebrání dlažeb při překopech vozovek ze žulových kostek s očištěním pro zpětné použití, s odvozem na skládku zhotovitele</t>
  </si>
  <si>
    <t>836799225</t>
  </si>
  <si>
    <t>Demolice - Dlažba - Odstranění stávajících žulových kostek 125x125x125mm ze stávající přídlažby, včetně jejího očištění</t>
  </si>
  <si>
    <t>předpoklad 10% bude odvezeno a uloženo na skládku zhotovitele</t>
  </si>
  <si>
    <t>(5,7+5,6+5,6)*0,125*0,1</t>
  </si>
  <si>
    <t>1311536857</t>
  </si>
  <si>
    <t>Demolice - Dlažba - Šetrné odstranění stávajících žulových kostek 125x125x125mm ze stávající přídlažby, včetně jejího očištění.</t>
  </si>
  <si>
    <t>(5,7+5,6+5,6)*0,125*0,9</t>
  </si>
  <si>
    <t>-2028035195</t>
  </si>
  <si>
    <t>Demolice - Asfaltový beton - Vybourání ložné a podkladní vrstvy vozovky v tl. 150mm</t>
  </si>
  <si>
    <t>včetně odvozu a uložení na skládku zhotovitele (likvidace v režii zhotovitele).</t>
  </si>
  <si>
    <t>(24,2+38,8+7,6+4,5+4,7+4,3)*0,15</t>
  </si>
  <si>
    <t>Demolice - Asfaltový beton - Vybourání ložné vrstvy chodníků v tl. 60mm, včetně odvozu a uložení na skládku zhotovitele(likvidace v režii zhotovitele)</t>
  </si>
  <si>
    <t>(29,3+17,7)*0,06</t>
  </si>
  <si>
    <t>-634528818</t>
  </si>
  <si>
    <t>Chodníky tl. 320mm</t>
  </si>
  <si>
    <t>Vozovky tl. 500mm</t>
  </si>
  <si>
    <t>(17,6+29,2+10,7+18,9+16+295,5+53,8+458,5+73,5+6,8+9,9)*0,32+(4,3+4,8+4,4+28,6+60,9+8)*0,5</t>
  </si>
  <si>
    <t>Demolice - Dlažba - Odstranění ložné vrstvy v tl. 40mm pod cementobetonovou zámkovou dlažbou z drceného kameniva 0/4mm</t>
  </si>
  <si>
    <t>(50,3+53,1+458,3+1,5+71,8+318,4+26,6+2,7)*0,04</t>
  </si>
  <si>
    <t>-1184305194</t>
  </si>
  <si>
    <t>Demolice - Asfaltová beton - Frézování obrusné vrstvy vozovky a chodníků v tl. 40mm, včetně odvozu a uložení na skládku</t>
  </si>
  <si>
    <t>(50,8+38,6+7,6+4,4+4,7+4,3+28,8+17,5)*0,04</t>
  </si>
  <si>
    <t>113201110.R</t>
  </si>
  <si>
    <t>Šetrné vytrhání obrub silničních stojatých kamenných s očištěním pro zpětné použití</t>
  </si>
  <si>
    <t>-1320275461</t>
  </si>
  <si>
    <t>Demolice – Obruby - Šetrné odstranění stávajících kamenných obrubníků 1000x250x200mm, včetně jejich očištění. 297</t>
  </si>
  <si>
    <t>297*0,9</t>
  </si>
  <si>
    <t>113201111.R</t>
  </si>
  <si>
    <t>Vytrhání obrub chodníkových stojatých betonových</t>
  </si>
  <si>
    <t>123867718</t>
  </si>
  <si>
    <t>Demolice - Obruby - Odstranění betonových chodníkových obrubníků 1000x100x250mm, včetně odvozu a uložení na skládku zhotovitele</t>
  </si>
  <si>
    <t>515</t>
  </si>
  <si>
    <t>113201112.R</t>
  </si>
  <si>
    <t xml:space="preserve">Vytrhání obrub silničních stojatých kamenných s očištěním pro zpětné použití </t>
  </si>
  <si>
    <t>1423995288</t>
  </si>
  <si>
    <t>Demolice – Obruby - Odstranění stávajících kamenných obrubníků 1000x250x200mm v oblasti dělícího ostrůvku</t>
  </si>
  <si>
    <t>včetně jejich očištění - předpokld 10% bude odvezeno a uloženo na skládku zhotovitele (likvidace v režii zhotovitele)</t>
  </si>
  <si>
    <t>297*0,1</t>
  </si>
  <si>
    <t>113202111.R</t>
  </si>
  <si>
    <t>Vytrhání obrub silničních stojatých betonových</t>
  </si>
  <si>
    <t>1069336421</t>
  </si>
  <si>
    <t>Demolice - Obruby - Odstranění betonových silničních obrubníků 1000x150x250mm, včetně odvozu a uložení na skládku zhotovitele</t>
  </si>
  <si>
    <t>30,0</t>
  </si>
  <si>
    <t>2006553748</t>
  </si>
  <si>
    <t>Demolice - Inženýrské sítě - Vybourání betonového lože pod odvodňovacím žlabem, včetně odvozu a uložení na skládku zhotovitele</t>
  </si>
  <si>
    <t>11*0,7</t>
  </si>
  <si>
    <t>-1429187890</t>
  </si>
  <si>
    <t>Demolice - Inženýrské sítě - Vybourání stávajícího ŽB žlabu š.400mm v.500mm, včetně demontáže.</t>
  </si>
  <si>
    <t>Vybouraná betonová suť bude odvezena a uložena na skládku zhotovitele (likvidace v režii zhotovitele).</t>
  </si>
  <si>
    <t>- délka žlabu = 11,0m</t>
  </si>
  <si>
    <t>- plocha žlabu = 0,165m2</t>
  </si>
  <si>
    <t>11*0,18</t>
  </si>
  <si>
    <t xml:space="preserve">Demolice - Inženýrské sítě - Vybourání stávajících ŽB uličních vpustí, včetně jejich odvozu a uložení na skládku zhotovitele. </t>
  </si>
  <si>
    <t>Vybouraná betonová suť bude odvezena a uložena na skládku zhotovotele (likvidace v režii zhotovitele)</t>
  </si>
  <si>
    <t>- počet stávajících UV = 3ks</t>
  </si>
  <si>
    <t>(3,14*0,32^2*3-3,14*0,25^2*3+3,14*0,32^2*0,08)*3</t>
  </si>
  <si>
    <t>12110110.R</t>
  </si>
  <si>
    <t>Sejmutí ornice s přemístěním na vzdálenost do 1000 m</t>
  </si>
  <si>
    <t>997961006</t>
  </si>
  <si>
    <t>Demolice - Odhumusování - Odstranění humózní zeminy v tl. 100mm</t>
  </si>
  <si>
    <t>Sejmutá humózní zemina bude po dohodě s investorem a prokázání vhodnosti na opětovné ohumusování přesunuta na mezideponii do vzdálenosti 1km, která</t>
  </si>
  <si>
    <t>bude umístěna v obvodu staveniště.</t>
  </si>
  <si>
    <t>581*0,1</t>
  </si>
  <si>
    <t>121101101.R</t>
  </si>
  <si>
    <t>Sejmutí ornice s přemístěním na skládku zhotovitele</t>
  </si>
  <si>
    <t>432732244</t>
  </si>
  <si>
    <t xml:space="preserve"> Sejmutá humózní zemina, která nebude vhodná  na opětovné ohumusování bude odvezena na skládku zhotovitele</t>
  </si>
  <si>
    <t>1950*0,1</t>
  </si>
  <si>
    <t>12210110.R</t>
  </si>
  <si>
    <t>2084644913</t>
  </si>
  <si>
    <t>1*1,8*1,8*2,3</t>
  </si>
  <si>
    <t>12210221.R</t>
  </si>
  <si>
    <t>1778368012</t>
  </si>
  <si>
    <t>Demolice - Výkopy - Odstranění zeminy třídy I dle ČSN 73 6133 pro zřízení sananční vrstvy v tl. 300mm pod chodníky a v tl. 500mm pod vozovkou</t>
  </si>
  <si>
    <t>(17,6+29,2+10,7+18,9+16+295,5+53,8+458,5+73,5+6,8+9,9)*0,3+(4,3+4,8+4,4+28,6+60,9+8)*0,5</t>
  </si>
  <si>
    <t>-184972990</t>
  </si>
  <si>
    <t>Demolice - Odstranění zeminy třídy I dle ČSN 73 6133 pro zřízení nových kanalizačních přípojek uličních vpustí</t>
  </si>
  <si>
    <t>(10+15)*0,5*2</t>
  </si>
  <si>
    <t>-1346498522</t>
  </si>
  <si>
    <t>Zřízení dočasného rozpěrného pažaní u výkopů pro nové UV a přípojku UV, včetně dovozu, uložení</t>
  </si>
  <si>
    <t>- maximální hloubka výkopu pro UV pod sanací - 2,50m</t>
  </si>
  <si>
    <t>- půdorysné rozměry výkopu UV - 1,80x1,80m</t>
  </si>
  <si>
    <t>- délka výkopu pro přípojku - 9,0m</t>
  </si>
  <si>
    <t>- hloubka výkopu pro přípojku - uažováno 3m</t>
  </si>
  <si>
    <t>- pro výkop 1ks UV uvažováno 8ks rozpěr profilu 180x180mm</t>
  </si>
  <si>
    <t>- pro výkop přípojek uvažovány 2ks rozpěr profilu 180x180mm na každý m délky výkopu</t>
  </si>
  <si>
    <t>2,5*1,8*4*1+1,8*0,18*8+9*3*2+1,1*0,18*9*2</t>
  </si>
  <si>
    <t>-1104100509</t>
  </si>
  <si>
    <t>Odstranění dočasného rozpěrného pažaní u výkopů pro nové UV a přípojku UV, včetně dovozu, uložení</t>
  </si>
  <si>
    <t>171203111</t>
  </si>
  <si>
    <t>Uložení a hrubé rozhrnutí výkopku bez zhutnění v rovině a ve svahu do 1:5</t>
  </si>
  <si>
    <t>1035052681</t>
  </si>
  <si>
    <t>Úprava území - Výsadba - Zásyp osázených stromků zeminou s výkopu smíchanou s zahradním substrátem</t>
  </si>
  <si>
    <t>50*1*2,5</t>
  </si>
  <si>
    <t>908109108</t>
  </si>
  <si>
    <t>Souvrství - Chodníky a cyklostezka - Úprava zemní pláně včetně hutnění v zeminách tř. I dle ČSN 73 6133 (Edef,2=&gt;30MPa, Edef,2/Edef,1&lt;2,3)</t>
  </si>
  <si>
    <t>(18,1+29,6+11,4+19,4+16,6+295,1+54,3+458,2+74,1+7,6)</t>
  </si>
  <si>
    <t>Sanace podloží - Vozovka – Úprava parapláně včetně hutnění v zeminách tř. I dle ČSN 73 6133 (E0,2=&gt;45MPa, E0/E0,1&lt;2,3)</t>
  </si>
  <si>
    <t>4,5+4,8+4,6+28,6+60,8+8,2</t>
  </si>
  <si>
    <t>Souvrství - Vozovka - Úprava zemní pláně včetně hutnění v zeminách tř. I dle ČSN 73 6133 (Edef,2=&gt;45MPa, Edef,2/Edef,1&lt;2,3)</t>
  </si>
  <si>
    <t>Souvrství - Pojížděný chodník - Úprava zemní pláně včetně hutnění v zeminách tř. I dle ČSN 73 6133 (Edef,2=&gt;45MPa, Edef,2/Edef,1&lt;2,3)</t>
  </si>
  <si>
    <t>7,5+2,4</t>
  </si>
  <si>
    <t>181451100.R</t>
  </si>
  <si>
    <t>Kosení, odplevelení a zálivka trávniku po dobu dle požadavků investora a smlouvy o dílo</t>
  </si>
  <si>
    <t>-63223093</t>
  </si>
  <si>
    <t xml:space="preserve">Úprava území - Ohumusování - Kosení, odplevelení a zálivka trávniku po dobu dle požadavků investora a smlouvy o dílo </t>
  </si>
  <si>
    <t xml:space="preserve"> (předpoklad 12 měsíců = 6x pokos, odplevelení, zálivka)</t>
  </si>
  <si>
    <t>2357</t>
  </si>
  <si>
    <t>182201101</t>
  </si>
  <si>
    <t>Svahování násypů</t>
  </si>
  <si>
    <t>-2133641471</t>
  </si>
  <si>
    <t>Úprava území - Ohumusování - Svahování a urovnání přilehlého terénu dotčeného stavbou</t>
  </si>
  <si>
    <t>181301112</t>
  </si>
  <si>
    <t>Rozprostření ornice tl vrstvy do 150 mm pl přes 500 m2 v rovině nebo ve svahu do 1:5</t>
  </si>
  <si>
    <t>-1872414821</t>
  </si>
  <si>
    <t>Úprava území - Ohumusování - Rozprostření humózní zeminy v tl. 150mm včetbně urovnání</t>
  </si>
  <si>
    <t>181451131</t>
  </si>
  <si>
    <t>Založení parkového trávníku výsevem plochy přes 1000 m2 v rovině a ve svahu do 1:5</t>
  </si>
  <si>
    <t>11027167</t>
  </si>
  <si>
    <t>Úprava území - Ohumusování - Založení travníku ručním výsevem běžné travní směsi bez kříženců, polyploidů a zahraničních odrůd</t>
  </si>
  <si>
    <t>00572410</t>
  </si>
  <si>
    <t>osivo směs travní parková</t>
  </si>
  <si>
    <t>-1032686444</t>
  </si>
  <si>
    <t>Nákup osiva</t>
  </si>
  <si>
    <t>2357/100*3</t>
  </si>
  <si>
    <t>1036410R</t>
  </si>
  <si>
    <t xml:space="preserve">Nákup a dovoz zeminy pro terénní úpravy -  ornice</t>
  </si>
  <si>
    <t>1625588088</t>
  </si>
  <si>
    <t>Úprava území - Ohumusování - Nákup a dovoz humózní zeminy</t>
  </si>
  <si>
    <t>2357*0,15</t>
  </si>
  <si>
    <t>JAV</t>
  </si>
  <si>
    <t xml:space="preserve"> Javor Babyka (acer campestre) 1.třídy jakosti dle bývalé ON 4920 výšky 3-5m se zemním balem sadovnickým způsobem</t>
  </si>
  <si>
    <t>-651883040</t>
  </si>
  <si>
    <t xml:space="preserve"> Javor Babyka (acer campestre) 1.třídy jakosti dle bývalé ON 4920 výšky 3-5m se zemním balem sadovnickým způsobem, včetně nákupu a dovozu na stavbu</t>
  </si>
  <si>
    <t>10321100.R</t>
  </si>
  <si>
    <t>Nákup a dovoz zahradního substrátu pro výsadbu stromů</t>
  </si>
  <si>
    <t>1371843025</t>
  </si>
  <si>
    <t>Úprava území - Výsadba - Nákup speciálního zahradního substrátu popř. jiný vzdušný substrát.</t>
  </si>
  <si>
    <t>62,5</t>
  </si>
  <si>
    <t>183151118</t>
  </si>
  <si>
    <t>Hloubení jam pro výsadbu dřevin strojně v rovině nebo ve svahu do 1:5 objem jamky do 3,00 m3</t>
  </si>
  <si>
    <t>-449061026</t>
  </si>
  <si>
    <t>Úprava území - Výsadba - Vyhloubení jámy pro sadbu (šířka jámy 1,5x kořenový bal a hloubka jámy 2x výška kořenového balu)</t>
  </si>
  <si>
    <t>50% vykopáné zeminy odvezeno na skládku zhotovitele (likvidace v režii zhotovitele), 50% ponecháno pro opětovný zásyp osázených stromků.</t>
  </si>
  <si>
    <t>184004614</t>
  </si>
  <si>
    <t>Výsadba sazenic stromů v jutovém obalu do jamky D 600 mm hl 600 mm bal D nad 400 do 500 mm</t>
  </si>
  <si>
    <t>181191153</t>
  </si>
  <si>
    <t>Úprava území - Výsadba - Výsadba poloodrostů dřevin stromu Javor Babyka (acer campestre) 1.třídy jakosti dle bývalé ON 4920 výšky 3-5m</t>
  </si>
  <si>
    <t>se zemním balem sadovnickým způsobem</t>
  </si>
  <si>
    <t>184215133</t>
  </si>
  <si>
    <t>Ukotvení kmene dřevin třemi kůly D do 0,1 m délky do 3 m</t>
  </si>
  <si>
    <t>-771664292</t>
  </si>
  <si>
    <t xml:space="preserve">Úprava území - Výsadba - Kotvení stromků třemi dřevěnými kůly o délce 2,5 m a průměru 8 - 10 cm s doplněním třemi dřevěnými příčkami </t>
  </si>
  <si>
    <t>a úvazkovou páskou.</t>
  </si>
  <si>
    <t>60591257</t>
  </si>
  <si>
    <t>kůl vyvazovací dřevěný impregnovaný D 8cm dl 3m</t>
  </si>
  <si>
    <t>-1093630876</t>
  </si>
  <si>
    <t>Vyvyzovací kůl ke stromům</t>
  </si>
  <si>
    <t>50*3</t>
  </si>
  <si>
    <t>184215413</t>
  </si>
  <si>
    <t>Zhotovení závlahové mísy dřevin D přes 1,0 m v rovině nebo na svahu do 1:5</t>
  </si>
  <si>
    <t>-2145529128</t>
  </si>
  <si>
    <t>Modelace povrchu kolem kmene stromku (vytvoření "misky" se zvýšenými okraji pro lepší zachycení dešťové vody)</t>
  </si>
  <si>
    <t>184501105.R</t>
  </si>
  <si>
    <t>Trativody z drenážních trubek plastových flexibilních D 100 mm bez lože pro kořenový systém</t>
  </si>
  <si>
    <t>-610779630</t>
  </si>
  <si>
    <t>Úprava území - Výsadba - Drenážní trubka DN100 pro provzdušnění a zavlažení kořenového systému, uvažovaná délka cca 7m</t>
  </si>
  <si>
    <t>50*7</t>
  </si>
  <si>
    <t>184501131</t>
  </si>
  <si>
    <t>Zhotovení obalu z juty ve dvou vrstvách v rovině a svahu do 1:5</t>
  </si>
  <si>
    <t>-1493398882</t>
  </si>
  <si>
    <t xml:space="preserve">Úprava území - Výsadba - Opatření kmenů stromků jutovou bandáží </t>
  </si>
  <si>
    <t>50*0,3*1,5</t>
  </si>
  <si>
    <t>184501141</t>
  </si>
  <si>
    <t>Zhotovení obalu z rákosové nebo kokosové rohože v rovině a svahu do 1:5</t>
  </si>
  <si>
    <t>-1929694718</t>
  </si>
  <si>
    <t>Úprava území - Výsadba - Opatření kmenů stromků dvojitým rákosem 150cm vysokým.</t>
  </si>
  <si>
    <t>(50*0,3*1,5)*2</t>
  </si>
  <si>
    <t>61894002</t>
  </si>
  <si>
    <t>rákos ohradový neloupaný 60x140cm</t>
  </si>
  <si>
    <t>-203001384</t>
  </si>
  <si>
    <t>Úprava území - Výsadba - Opatření kmenů stromků rákosouvou rohoží</t>
  </si>
  <si>
    <t>185802113.R</t>
  </si>
  <si>
    <t>Hnojení půdy umělým hnojivem na široko v rovině a svahu do 1:5</t>
  </si>
  <si>
    <t>-1486461093</t>
  </si>
  <si>
    <t>Úprava území - Výsadba - Prozprostření hnojiva s pozvolným uvolňováním živin v blízkosti kořenů, zálivka 20l vody na stromek a pomučování v šířce 0,5m</t>
  </si>
  <si>
    <t>2023847236</t>
  </si>
  <si>
    <t>Sanace podloží - Vozovka - Separační/výztužná tkaná geotextílie uložena na upravenou parapláň.</t>
  </si>
  <si>
    <t>Geotextílie bude mít pevnost v tahu pv příčném i podélném směru 80kN/m a odolnost proti přetržení CBR-10kN, včetně nákupu a dovozu na stavbu</t>
  </si>
  <si>
    <t>(4,5+4,8+4,6+28,6+60,8+8,2)</t>
  </si>
  <si>
    <t xml:space="preserve">Sanace podloží - Chodníky a cyklostezka - Separační/výztužná tkaná geotextílie uložena na upravenou parapláň. </t>
  </si>
  <si>
    <t>-543289700</t>
  </si>
  <si>
    <t>Geotestílie bude mít pevnost v tahu pv příčném i podélném směru 80kN/m a odolnost proti přetržení CBR-10kN, včetně nákupu a dovozu na stavbu</t>
  </si>
  <si>
    <t>(4,5+4,8+4,6+28,6+60,8+8,2)*1,1</t>
  </si>
  <si>
    <t>(18,1+29,6+11,4+19,4+16,6+295,1+54,3+458,2+74,1+7,6)*1,1</t>
  </si>
  <si>
    <t>871310330R</t>
  </si>
  <si>
    <t xml:space="preserve">Kanalizační potrubí PP SN 16  DN 150</t>
  </si>
  <si>
    <t>623386425</t>
  </si>
  <si>
    <t>10+15</t>
  </si>
  <si>
    <t>370703338</t>
  </si>
  <si>
    <t>Demolice - Asfaltový beton - Nařezání obrusné vrstvy asfaltového krytu. Nařezání bude provedeno kotoučovou pilou do hloubky 40mm.</t>
  </si>
  <si>
    <t>10+16,9+9+4,4+3+4,1+4,1+4,3+4,3+4+4+5,2+3,1+2,6+2,7</t>
  </si>
  <si>
    <t>919791020R</t>
  </si>
  <si>
    <t>Odstranění ochrany stromů dřevěným bedněním</t>
  </si>
  <si>
    <t>-1055005517</t>
  </si>
  <si>
    <t>Odstranění ochrany stromu</t>
  </si>
  <si>
    <t>3+3+18</t>
  </si>
  <si>
    <t>919791021R</t>
  </si>
  <si>
    <t>Ochrana solitérních stromů 2m plotem okolo kořenové zóny s prořezem větví ve spodním patře s odvozem na skládku zhotovitele</t>
  </si>
  <si>
    <t>1632985866</t>
  </si>
  <si>
    <t>Ochrana solitérních stromů 2m plotem okolo kořenové zóny s prořezem větví ve spodním patře</t>
  </si>
  <si>
    <t>Větve budou odvezeny a uloženy na skládku zhotovitele (likvidace v režii zhotovitele)</t>
  </si>
  <si>
    <t>919791022R</t>
  </si>
  <si>
    <t>Ochrany stromů dřevěným bedněním do výšky 2 m - zřízení</t>
  </si>
  <si>
    <t>691066537</t>
  </si>
  <si>
    <t xml:space="preserve">Ochrana dřevin - Ochrana solitérních stromů 2m plotem okolo kořenové zóny. </t>
  </si>
  <si>
    <t>919791023R</t>
  </si>
  <si>
    <t>Ochranan dřevin - Ochrana solitérních stromů 2m plotem okolo kořenové zóny s odkopáním kořenů</t>
  </si>
  <si>
    <t>1714029551</t>
  </si>
  <si>
    <t>Včetně odvozu a uložení vykopané zeminy na skládku zhotovitele (likvidace v režii zhotovitele)</t>
  </si>
  <si>
    <t>966051111.R</t>
  </si>
  <si>
    <t>Bourání betonových palisád osazovaných v řadě</t>
  </si>
  <si>
    <t>1718420449</t>
  </si>
  <si>
    <t>Demolice - Palisády - Vybourání stávajících betonových kruhových palisád o průměru 120mm a výšky 400mm</t>
  </si>
  <si>
    <t>(1,9+2,4)*0,12*0,4</t>
  </si>
  <si>
    <t>-720905686</t>
  </si>
  <si>
    <t>Demolice - Dlažba - Poplatek za uložení cementobetonové zámkové dlažby na skládku.</t>
  </si>
  <si>
    <t>(57,20+2,34)*2</t>
  </si>
  <si>
    <t xml:space="preserve">Demolice - Obruby - Poplatek za uložení betonového lože na skládku zhotovitele. </t>
  </si>
  <si>
    <t>43,8*2,3</t>
  </si>
  <si>
    <t xml:space="preserve">Demolice - Obruby - Poplatek za uložení betonových obrubníků na skládku zhotovitele. </t>
  </si>
  <si>
    <t>(12,88+1,13)*2,3</t>
  </si>
  <si>
    <t>Demolice - Obruby - Poplatek za uložení betonového lože pod betonovými obrubníky na skládku zhotovitele</t>
  </si>
  <si>
    <t>81,75*1,8</t>
  </si>
  <si>
    <t>Demolice - Palisády - Poplatek za uložení sutě z palisád na skládku zhotovitele</t>
  </si>
  <si>
    <t>0,21*2,3</t>
  </si>
  <si>
    <t>Demolice - Palisády - Poplatek za uložení betonového lože pod palisádami na skládku zhotovitele</t>
  </si>
  <si>
    <t>1,08*2,3</t>
  </si>
  <si>
    <t xml:space="preserve">Svislé dopravní značení - Poplatek za uložení betonové suti na skládku </t>
  </si>
  <si>
    <t>0,13*2,3</t>
  </si>
  <si>
    <t>1,2*2,5</t>
  </si>
  <si>
    <t>Demolice - Inženýrské sítě - Poplatek za uložení betonového lože na sládku.</t>
  </si>
  <si>
    <t>Demolice - Odhumusování - Poplatek za uložení nevhodné humózní zeminy na skládku</t>
  </si>
  <si>
    <t>195*1,9</t>
  </si>
  <si>
    <t>(372,43+352,62+7,45+25,00)*1,9</t>
  </si>
  <si>
    <t>-566676112</t>
  </si>
  <si>
    <t>Demolice - Asfaltová beton - Poplatek za uložení vyfrézovaných asfaltových vrstev na skládku.</t>
  </si>
  <si>
    <t>6,27*2,4</t>
  </si>
  <si>
    <t>Demolice - Asfaltový beton - Poplatek za uložení vybouraných asfaltových vrstev vozovky na skládku.</t>
  </si>
  <si>
    <t>(12,62+2,82)*2,4</t>
  </si>
  <si>
    <t>-817192612</t>
  </si>
  <si>
    <t>29,7*0,25*0,2*2,6</t>
  </si>
  <si>
    <t xml:space="preserve">Demolice - Dalžba - Poplatek za uložení žulových kostek na skládku zhotovitele </t>
  </si>
  <si>
    <t>0,21*0,125*2,6</t>
  </si>
  <si>
    <t>Demolice - Dlažba - Poplatek za uložení ložné vrstvy na skládku.</t>
  </si>
  <si>
    <t>39,31*1,9</t>
  </si>
  <si>
    <t>Ochrana dřevin - Poplatek za uložení zeminy z odkopáním kořenů na skládku</t>
  </si>
  <si>
    <t>18*9,5*1,9</t>
  </si>
  <si>
    <t>Úprava území - Výsadba - Poplatek za uložení zeminy z vyhloubené jámy na skládku</t>
  </si>
  <si>
    <t>0,5*125*1,9</t>
  </si>
  <si>
    <t>-498173368</t>
  </si>
  <si>
    <t>Demolice - Inženýrské sítě - Poplatek za uložení vybouraného žlabu na skládku</t>
  </si>
  <si>
    <t>1,98*2,5</t>
  </si>
  <si>
    <t>997013811</t>
  </si>
  <si>
    <t>Poplatek za uložení na skládce (skládkovné) stavebního odpadu dřevěného kód odpadu 170 201</t>
  </si>
  <si>
    <t>1095097880</t>
  </si>
  <si>
    <t xml:space="preserve">Úprava území - Poplatek za uložení dřevěného odpadu na skládku </t>
  </si>
  <si>
    <t>192*0,02*0,68</t>
  </si>
  <si>
    <t>Odstranění dřevin - Poplatek za uložení dřevin na skládku</t>
  </si>
  <si>
    <t>5*2+39*0,04</t>
  </si>
  <si>
    <t>Ochrana dřevin - Poplatek za uložení prořezaných větví na skládku</t>
  </si>
  <si>
    <t>3*0,3</t>
  </si>
  <si>
    <t>Demolice - Pažení - Poplatek za uložení použitých dřevěných pažin na skládku</t>
  </si>
  <si>
    <t>(2,5*1,8*4*1*0,05+1,8*0,18*0,18*8+9*3*2*0,05+1,1*0,18*9*2*0,18)*0,68</t>
  </si>
  <si>
    <t>1975574944</t>
  </si>
  <si>
    <t>včetně nákupu, dovozu na stavbu a hutnění.</t>
  </si>
  <si>
    <t>Sanace podloží - Vozovka - Kamenitá sypanina z drceného přírodního kamenice fr.0/250mm (příp. 0/125mm) v tl. 0,500m</t>
  </si>
  <si>
    <t>(4,5+4,8+4,6+28,6+60,8+8,2)*0,3</t>
  </si>
  <si>
    <t>Sanace podloží - Chodníky a cyklostezka - Kamenitá sypanina z drceného přírodního kamenice fr.0/250mm (příp. 0/125mm) v tl. 0,300m</t>
  </si>
  <si>
    <t>(18,1+29,6+11,4+19,4+16,6+295,1+54,3+458,2+74,1+7,6)*0,3</t>
  </si>
  <si>
    <t>564851111</t>
  </si>
  <si>
    <t>Podklad ze štěrkodrtě ŠD tl 150 mm</t>
  </si>
  <si>
    <t>-1506694747</t>
  </si>
  <si>
    <t>Souvrství - Chodníky a cyklostezka - Zřízení podkladní vrstvy ze štěrkodrti ŠDa fr.0/32 v tl. 150mm,</t>
  </si>
  <si>
    <t>včetně nákupu, dovozu na stavbu, urovnání do požadovaného sklonu a hutnění.</t>
  </si>
  <si>
    <t>(18,1+29,6)</t>
  </si>
  <si>
    <t>1265899441</t>
  </si>
  <si>
    <t xml:space="preserve">Souvrství - Vozovka - Zřízení podkladní vrstvy ze štěrkodrti ŠDa fr.0/32 v tl. min. 150mm, </t>
  </si>
  <si>
    <t>pro výpočet uvažováno s průměrnou tloušťkou vrstvy 180mm. Včetně nákupu, dovozu na stavbu, urovnání do požadovaného sklonu a hutnění.</t>
  </si>
  <si>
    <t>272809070</t>
  </si>
  <si>
    <t>Souvrství - Vozovka - Zřízení podkladní vrstvy ze štěrkodrti ŠDa fr.0/32 v tl. 200mm, včetně nákupu, dovozu na stavbu a hutnění.</t>
  </si>
  <si>
    <t>Souvrství - Pojížděný chodník - Zřízení podkladní vrstvy ze štěrkodrti ŠDa fr.0/32 v tl. 200mm, včetně nákupu, dovozu na stavbu a hutnění.</t>
  </si>
  <si>
    <t>564861113</t>
  </si>
  <si>
    <t>Podklad ze štěrkodrtě ŠD tl 220 mm</t>
  </si>
  <si>
    <t>-1171665944</t>
  </si>
  <si>
    <t>Souvrství - Chodníky a cyklostezka - Zřízení podkladní vrstvy ze štěrkodrti ŠDa fr.0/32 v tl. min. 200mm</t>
  </si>
  <si>
    <t>pro výpočet uvažováno s průměrnou tloušťkou vrstvy 220mm. Včetně nákupu, dovozu na stavbu, urovnání do požadovaného sklonu a hutnění.</t>
  </si>
  <si>
    <t>(11,4+19,4+16,6+295,1+54,3+458,2+74,1+7,6)</t>
  </si>
  <si>
    <t>-1443524366</t>
  </si>
  <si>
    <t>Souvrství - Vozovka - Asfaltový beton pro podkladní vrstvy ACP 22+ v tl. 90mm, včetně nákupu a dovozu na stavbu</t>
  </si>
  <si>
    <t>1624619460</t>
  </si>
  <si>
    <t>Souvrství - Chodníky a cyklostezka - Infiltrační postřik 1,0kg/m2, včetně nákupu a dovozu na stavbu</t>
  </si>
  <si>
    <t>18,1+29,6</t>
  </si>
  <si>
    <t>Souvrství - Vozovka - Infiltrační postřik 1,0kg/m2, včetně nákupu a dovozu na stavbu</t>
  </si>
  <si>
    <t>-1951102036</t>
  </si>
  <si>
    <t>Souvrství - Chodníky a cyklostezka - Spojovací postřik 0,4kg/m2, včetně nákupu a dovozu na stavbu</t>
  </si>
  <si>
    <t>Souvrství - Vozovka - Spojovací postřik 0,4kg/m2, včetně nákupu a dovozu na stavbu</t>
  </si>
  <si>
    <t>2*(4,5+4,8+4,6+28,6+60,8+8,2)</t>
  </si>
  <si>
    <t>577133111</t>
  </si>
  <si>
    <t>Asfaltový beton vrstva obrusná ACO 8 (ABJ) tl 40 mm š do 3 m z nemodifikovaného asfaltu</t>
  </si>
  <si>
    <t>-74256356</t>
  </si>
  <si>
    <t>Souvrství - Chodníky a cyklostezka - Asfaltový beton pro obrusné vrstvy ACO 8 CH v tl. 40mm.</t>
  </si>
  <si>
    <t>1795461216</t>
  </si>
  <si>
    <t>Souvrství - Vozovka - Asfaltový beton pro obrusné vrstvy ACL 11+ modifikovaný v tl. 40mm.</t>
  </si>
  <si>
    <t>985097710</t>
  </si>
  <si>
    <t>Souvrství - Chodníky a cyklostezka - Asfaltový beton pro ložné vrstvy ACL 16+ modifikovaný v tl. 60mm.</t>
  </si>
  <si>
    <t>Souvrství - Vozovka - Asfaltový beton pro ložné vrstvy ACL 16+ modifikovaný v tl. 60mm.</t>
  </si>
  <si>
    <t>59245006</t>
  </si>
  <si>
    <t>dlažba skladebná betonová pro nevidomé 200x100x60mm barevná</t>
  </si>
  <si>
    <t>-516597410</t>
  </si>
  <si>
    <t>Cementobetonová zám.dlažba tl. 60mm z betonu C35/45-XF4 ve tvaru cihla červené barvy s reliéfem tl. 60 mm</t>
  </si>
  <si>
    <t>73*1,05</t>
  </si>
  <si>
    <t>59245008</t>
  </si>
  <si>
    <t>dlažba skladebná betonová 200x100x60mm barevná</t>
  </si>
  <si>
    <t>11342839</t>
  </si>
  <si>
    <t>Cementobetonová zámková dlažba tl. 60mm z betonu C35/45-XF4 ve tvaru cihla žluté barvy tl. 60mm</t>
  </si>
  <si>
    <t>((14,7+123,2+1,5)*0,1)*1,05</t>
  </si>
  <si>
    <t>59245202</t>
  </si>
  <si>
    <t>dlažba zámková profilová základní 196x161x60mm barevná</t>
  </si>
  <si>
    <t>360897567</t>
  </si>
  <si>
    <t>Cementobetonová zámková dlažba tl. 60mm z betonu C35/45-XF4 ve tvaru H červené barvy bez dezénu/hladké</t>
  </si>
  <si>
    <t>(31,9+248,2+3)*1,05</t>
  </si>
  <si>
    <t>252595586</t>
  </si>
  <si>
    <t>Cementobetonová zámková dlažba tl. 60mm z betonu C35/45-XF4 ve tvaru H šedé barvy</t>
  </si>
  <si>
    <t>(11,4+19,4+10,8+284,9+67,7+169,8+17,3+4,2)*1,05</t>
  </si>
  <si>
    <t>59245030</t>
  </si>
  <si>
    <t>dlažba skladebná betonová 200x200x80mm přírodní</t>
  </si>
  <si>
    <t>-637678148</t>
  </si>
  <si>
    <t>Cementobetonová dlažba tl. 80mm z betonu C35/45-XF4 ve tvaru čtverce šedé barvy dle stávajícího vzoru</t>
  </si>
  <si>
    <t>(7,5+2,4+1)*1,05</t>
  </si>
  <si>
    <t>339921131</t>
  </si>
  <si>
    <t>Osazování betonových palisád do betonového základu v řadě výšky prvku do 0,5 m</t>
  </si>
  <si>
    <t>-1973163968</t>
  </si>
  <si>
    <t>Obruby - Betonové palisády - Uložení nových betonových kruhových palisád o průměru 120mm a výšky 400mm</t>
  </si>
  <si>
    <t>5922828R</t>
  </si>
  <si>
    <t>palisáda betonová půlkulatá 800x120mm</t>
  </si>
  <si>
    <t>-976345675</t>
  </si>
  <si>
    <t>Betonové kruhové palisády o průměru 120mm a výšky 400mm, včetně nákupu a dovozu na stavbu</t>
  </si>
  <si>
    <t>491308933</t>
  </si>
  <si>
    <t>Přídlažba - Přídlažba tvořená jednou řadou žulových kostek o šířce 125mm.Tato položka zahrnuje uložení žulových kostek do betonového lože</t>
  </si>
  <si>
    <t>včetně vyplnění spar cementovou maltou MC25-XF4. Bude užito 90% žulových kostek z demolice.</t>
  </si>
  <si>
    <t>2,23</t>
  </si>
  <si>
    <t>Tato položka zahrnuje uložení do betonového lože,</t>
  </si>
  <si>
    <t>včetně vyplnění spar cementovou maltou MC25-XF4. Bude užito 10% nových žulových kostek</t>
  </si>
  <si>
    <t>27*0,125-2,23</t>
  </si>
  <si>
    <t>1748486033</t>
  </si>
  <si>
    <t>596211113</t>
  </si>
  <si>
    <t>Kladení zámkové dlažby komunikací pro pěší tl 60 mm skupiny A pl přes 300 m2</t>
  </si>
  <si>
    <t>1032821605</t>
  </si>
  <si>
    <t>Včetně zásypu spár jemným křemičitým pískem</t>
  </si>
  <si>
    <t>Souvrství - Chodníky a cyklostezka - Pokládka cementobetonové zámkové dlažby tl. 60mm z betonu C35/45-XF4 ve tvaru H šedé barvy</t>
  </si>
  <si>
    <t>(11,4+19,4+10,8+284,9+67,7+169,8+17,3+4,2)</t>
  </si>
  <si>
    <t>Souvrství - Chodníky a cyklostezka - Pokládka cementobetonové zámkové dlažby tl. 60mm z betonu C35/45-XF4 ve tvaru H červené barvy bez dezénu/hladké</t>
  </si>
  <si>
    <t>(31,9+248,2+3)</t>
  </si>
  <si>
    <t>Souvrství - Chodníky a cyklostezka - Pokládka cementobetonové zám.dlažby tl. 60mm z betonu C35/45-XF4 ve tvaru cihla červené barvy s rel. tl. 60 mm</t>
  </si>
  <si>
    <t>Souvrství - Chodníky a cyklostezka - Pokládka cementobetonové zámkové dlažby tl. 60mm z betonu C35/45-XF4 ve tvaru cihla žluté barvy tl. 60mm</t>
  </si>
  <si>
    <t>(14,7+123,2+1,5)*0,1</t>
  </si>
  <si>
    <t>596212210</t>
  </si>
  <si>
    <t>Kladení zámkové dlažby pozemních komunikací tl 80 mm skupiny A pl do 50 m2</t>
  </si>
  <si>
    <t>1406726806</t>
  </si>
  <si>
    <t>Souvrství - Pojížděný chodník - Pokládka cementobetonové dlažby tl. 80mm z betonu C35/45-XF4 ve tvaru čtverce šedé barvy dle stávajícího vzoru</t>
  </si>
  <si>
    <t>7,5+2,4+1</t>
  </si>
  <si>
    <t>obrubník kamenný žulový přímý 1000x250x200mm</t>
  </si>
  <si>
    <t>856125232</t>
  </si>
  <si>
    <t>Obruby - Kamenné obrubníky 1000x250x200 mm</t>
  </si>
  <si>
    <t>Bude užito 10% nových kamenných obrubníků, včetně nákupu a dovozu na stavbu.</t>
  </si>
  <si>
    <t>297,00*0,1</t>
  </si>
  <si>
    <t>2016625339</t>
  </si>
  <si>
    <t>Obruby - Betonové obrubníky - Uložení nových betonových silničních obrubníků 1000x150x300mm z betonu C20/25-XF3</t>
  </si>
  <si>
    <t>2+2+2+4,5</t>
  </si>
  <si>
    <t>Obruby - Betonové obrubníky - Uložení nových betonových silničních přejízdných obrubníků 1000x150x150mm z betonu C20/25-XF3</t>
  </si>
  <si>
    <t>7,50</t>
  </si>
  <si>
    <t>717502150</t>
  </si>
  <si>
    <t>Obruby - Betonové obrubníky</t>
  </si>
  <si>
    <t>1000x150x150mm z betonu C20/25-XF3</t>
  </si>
  <si>
    <t>7,5</t>
  </si>
  <si>
    <t>59217034</t>
  </si>
  <si>
    <t>obrubník betonový silniční 1000x150x300mm</t>
  </si>
  <si>
    <t>703211638</t>
  </si>
  <si>
    <t>Obruby - Betonové obrubníky 1000x150x300mm z betonu C20/25-XF3</t>
  </si>
  <si>
    <t>-537089889</t>
  </si>
  <si>
    <t>Obruby - Betonové obrubníky 1000x100x250mm z betonu C20/25-XF3</t>
  </si>
  <si>
    <t>359</t>
  </si>
  <si>
    <t>916231213</t>
  </si>
  <si>
    <t>Osazení chodníkového obrubníku betonového stojatého s boční opěrou do lože z betonu prostého</t>
  </si>
  <si>
    <t>-578780085</t>
  </si>
  <si>
    <t>Obruby - Betonové obrubníky - Uložení nových betonových chodníkových obrubníků</t>
  </si>
  <si>
    <t>-69605580</t>
  </si>
  <si>
    <t>Obruby - Kamenné obrubníky - Pokládka kamenných obrubníku 1000x250x200mm do sedlového betonového lože</t>
  </si>
  <si>
    <t>včetně vyplnění spár cementovou maltou MC25-XF4 v tl. 5-10mm. Bude užito 90% kamenných obrubníku z demolice</t>
  </si>
  <si>
    <t xml:space="preserve"> Obruby budou kamenicky opracovány a na viditelných površích pemrlovány.</t>
  </si>
  <si>
    <t>297,00*0,9</t>
  </si>
  <si>
    <t>Obruby - Kamenné obrubníky - Pokládka nových kamenných obrubníku 1000x250x200mm z kamenných krajníků z šedé české žuly</t>
  </si>
  <si>
    <t>do sedlového betonového lože, včetně vyplnění spár cementovou maltou MC25-XF4 v tl. 5-10mm</t>
  </si>
  <si>
    <t>Bude užito 10% nových kamenných obrubníků</t>
  </si>
  <si>
    <t>138500147</t>
  </si>
  <si>
    <t>Inženýrské sítě - Uliční vpustě - Nátěr ploch na styku se zeminou Np+2xNa</t>
  </si>
  <si>
    <t>1*(3,7*3,16*0,6)</t>
  </si>
  <si>
    <t>-1041283291</t>
  </si>
  <si>
    <t>Inženýrské sítě - Uliční vpustě - Obsyp uliční vpustě štěrkodrtí fr. 0/63mm hutněné po vrstvách (0,300mm) na ID=0,85; 100%PS</t>
  </si>
  <si>
    <t>1*((1,8*1,8)-(3,16*0,3*0,3))*3,0</t>
  </si>
  <si>
    <t>(10+15)*1,1*0,5</t>
  </si>
  <si>
    <t>1986315728</t>
  </si>
  <si>
    <t>(10+15)*1,1*0,2</t>
  </si>
  <si>
    <t>Inženýrské sítě - Uliční vpustě - Podsyp ze štěrkodrti fr 0/32mm tl. 100mm, včetně nákupu, dovozu na stavbu a hutnění</t>
  </si>
  <si>
    <t>1*1,8*1,8*0,1</t>
  </si>
  <si>
    <t>1924786112</t>
  </si>
  <si>
    <t>Inženýrské sítě - Uliční vpustě - Podkladní beton C12/15 tl. 100 mm pro uložení uličních vpustí, včetně nákupu, dovozu a zhutnění do výkopu</t>
  </si>
  <si>
    <t>452312151</t>
  </si>
  <si>
    <t>Sedlové lože z betonu prostého tř. C 20/25 otevřený výkop</t>
  </si>
  <si>
    <t>298549196</t>
  </si>
  <si>
    <t>Inženýrské sítě - Prahová vpusť - Betonové lože pro uložení prahopvé vpusti z betonu C20/25-XF3, včetně nákupu, dovozu na stavbu a hutnění.</t>
  </si>
  <si>
    <t>11,1*0,25</t>
  </si>
  <si>
    <t>-920393170</t>
  </si>
  <si>
    <t>(10+15)*0,8</t>
  </si>
  <si>
    <t>93</t>
  </si>
  <si>
    <t>935114122.R</t>
  </si>
  <si>
    <t>Štěrbinový odvodňovací betonový žlab 450x500 mm se spádem 0,5% se základem</t>
  </si>
  <si>
    <t>367743850</t>
  </si>
  <si>
    <t>Inženýrské sítě - Prahová vpusť - Uložení nové prahové vpusti tvořené z velkých ŽB štěrbinových žlabů šířky 0,400m s úzkým litinovým roštěm š. 120mm</t>
  </si>
  <si>
    <t>D400</t>
  </si>
  <si>
    <t>Prahová vpusť bude vybavena oboustraným čístícím kusem, jednostranou vpustí s odkalovacím prostorem a zápachovou uzávěrou a dvěma čely.</t>
  </si>
  <si>
    <t>11,1</t>
  </si>
  <si>
    <t>94</t>
  </si>
  <si>
    <t>UZ</t>
  </si>
  <si>
    <t>D+M Opatření kanalizačních přípojek pachovou uzávěrou z HDPE DN150 (kolena), včetně nákupu a dovozu na stavbu.</t>
  </si>
  <si>
    <t>-845565720</t>
  </si>
  <si>
    <t>Opatření kanalizačních přípojek pachovou uzávěrou z HDPE DN150 (kolena), včetně nákupu a dovozu na stavbu.</t>
  </si>
  <si>
    <t>95</t>
  </si>
  <si>
    <t>212938085</t>
  </si>
  <si>
    <t>nženýrské sítě - Uliční vpustě - Zřízení nové ŽB uliční vpustě s vnitřním průměru DN500mm s odkalovacím prostorem a litinovým rámem.</t>
  </si>
  <si>
    <t>Uliční vpusť bude vybavena vpusťovou mříží z kompozitních materiálů o rozměru 500/500mm</t>
  </si>
  <si>
    <t>a zatěžovací třídy D400 s kruhovým kalovým košem</t>
  </si>
  <si>
    <t>Předpokládaná výška UV je 3,20m. Včetně nákupu, dovozu na stavbu a manipulace.</t>
  </si>
  <si>
    <t>388995.R</t>
  </si>
  <si>
    <t>Chránička kabelů půlená z trub HDPE DN 160</t>
  </si>
  <si>
    <t>-1528706001</t>
  </si>
  <si>
    <t>Inženýrské sítě - Chránička IS - Uložení půlené chránííčky stávající inženýrské sítě z HDPE DN 160/110, včetně nákupu a dovozu na stavbu.</t>
  </si>
  <si>
    <t>899201211</t>
  </si>
  <si>
    <t>Demontáž mříží litinových včetně rámů hmotnosti do 50 kg</t>
  </si>
  <si>
    <t>-283213185</t>
  </si>
  <si>
    <t>Demolice - Inženýrské sítě - Odstranění stávajících litinové mříže ze žlabu. Litinová mříž bude předána určené výkupní firmě kovových odpadů</t>
  </si>
  <si>
    <t>dle objednatele.</t>
  </si>
  <si>
    <t>- hmotnost 1m mříže šířky 400mm = 20kg</t>
  </si>
  <si>
    <t>98</t>
  </si>
  <si>
    <t>1727423959</t>
  </si>
  <si>
    <t>Demolice - Inženýrské sítě - Odstranění stávajících litinových mříží UV, včetně rámu.</t>
  </si>
  <si>
    <t>99</t>
  </si>
  <si>
    <t>-705974876</t>
  </si>
  <si>
    <t>100</t>
  </si>
  <si>
    <t>146559852</t>
  </si>
  <si>
    <t>Svislé dopravní značení - Montáž nových a stávajícíh tabulí svislého dopravního značení na sloupky, popř. na sloupy VO a TV.</t>
  </si>
  <si>
    <t>- 2x C10a „Stezka pro chodce a cyklisty (dělená)“</t>
  </si>
  <si>
    <t>- 1x E13 „Dodatková tabulka“</t>
  </si>
  <si>
    <t>2+1+1</t>
  </si>
  <si>
    <t>101</t>
  </si>
  <si>
    <t>-422098662</t>
  </si>
  <si>
    <t>102</t>
  </si>
  <si>
    <t>915111115</t>
  </si>
  <si>
    <t>Vodorovné dopravní značení dělící čáry souvislé š 125 mm základní žlutá barva</t>
  </si>
  <si>
    <t>1878465308</t>
  </si>
  <si>
    <t>Vodorovné dopravní značení - První fáze pomocí jednosložkové barvy.</t>
  </si>
  <si>
    <t>Podélná čára souvislá ŽLUTÁ (V1a - 0,125m) o celkové délce 74,5m</t>
  </si>
  <si>
    <t>74,5</t>
  </si>
  <si>
    <t>103</t>
  </si>
  <si>
    <t>1069042982</t>
  </si>
  <si>
    <t>Vodorovné dopravní značení - Druhá fáze pomocí dvousložkového plastu litého, nanášeného za studena / termoplastická matrice.</t>
  </si>
  <si>
    <t>Symbol svislé dopravní značky ČERVENOBÍLÁ - SDZ P4 (V15) o celkové ploše 0,6m2</t>
  </si>
  <si>
    <t>0,6</t>
  </si>
  <si>
    <t>Jízdní pruh pro cyklisty ŽLUTÁ (V14 - rovně) o celkové ploše 1,75m2</t>
  </si>
  <si>
    <t>0,6+1,75</t>
  </si>
  <si>
    <t>104</t>
  </si>
  <si>
    <t>915131116</t>
  </si>
  <si>
    <t>Vodorovné dopravní značení přechody pro chodce, šipky, symboly retroreflexní žlutá barva</t>
  </si>
  <si>
    <t>-85665411</t>
  </si>
  <si>
    <t>Vodorovné dopravní značení - Druhá fáze pomocí dvousložkového strukturálního plastu nanášeného za studena.</t>
  </si>
  <si>
    <t>Přejezd pro cyklisty (V8a - 0,5m) o celkové ploše 6,5m2</t>
  </si>
  <si>
    <t>6,5</t>
  </si>
  <si>
    <t>105</t>
  </si>
  <si>
    <t>1566219262</t>
  </si>
  <si>
    <t>1,75</t>
  </si>
  <si>
    <t>106</t>
  </si>
  <si>
    <t>915211116</t>
  </si>
  <si>
    <t>Vodorovné dopravní značení dělící čáry souvislé š 125 mm retroreflexní žlutý plast</t>
  </si>
  <si>
    <t>145550638</t>
  </si>
  <si>
    <t>107</t>
  </si>
  <si>
    <t>-887660098</t>
  </si>
  <si>
    <t>včetně odvozu a uložení na skládku DPO Martinov ve vzdálenosti 12km</t>
  </si>
  <si>
    <t>Spáry - Chodník - Profrézování spáry 40x20mm mezi novým a stávajícím krytem chodníku</t>
  </si>
  <si>
    <t>2,9+3+3,6+5,7</t>
  </si>
  <si>
    <t>Spáry - Vozovka - Profrézování spáry 40x20mm mezi novým a stávajícím krytem vozovky</t>
  </si>
  <si>
    <t>4,4+4,4+4,7+4,7+4,5+4,5+12,7+23,3+17,6+3,3+10,8</t>
  </si>
  <si>
    <t>Spáry - Vozovka - Profrézování spáry 40x20mm při hranách uliční a prahové vpusti</t>
  </si>
  <si>
    <t>25+1,5</t>
  </si>
  <si>
    <t>108</t>
  </si>
  <si>
    <t>-1921411213</t>
  </si>
  <si>
    <t>Asfaltová modifikovaná zálivka bude provedena s přelivem 60mm a povápněna</t>
  </si>
  <si>
    <t>109</t>
  </si>
  <si>
    <t>602500464</t>
  </si>
  <si>
    <t>Svislé dopravní značení - Demontáž stávajících dopravních značek.</t>
  </si>
  <si>
    <t>110</t>
  </si>
  <si>
    <t>C10a</t>
  </si>
  <si>
    <t>Svislé dopravní značení C10a, (FeZn prolis)</t>
  </si>
  <si>
    <t>18800204</t>
  </si>
  <si>
    <t>C10a „Stezka pro chodce a cyklisty (dělená)“</t>
  </si>
  <si>
    <t>111</t>
  </si>
  <si>
    <t>373631699</t>
  </si>
  <si>
    <t>Svislé dopravní značení - Sloupky z ocelových žárově zinkovaných trubek DN70mm</t>
  </si>
  <si>
    <t>SO 18-91.1 - ÚPRAVA KOMUNIKACE PAVLOVOVA (SEVER)</t>
  </si>
  <si>
    <t>11310615R</t>
  </si>
  <si>
    <t>Rozebrání dlažeb pro pěší komunikace ze zámkové dlažby s ložem z kameniva s očištěním pro zpětné použití</t>
  </si>
  <si>
    <t>-283545949</t>
  </si>
  <si>
    <t>Demolice - Nároží chodníku - Vybourání cementobetonové zámkové dlažby v tl.60mm, ponecháno pro opětovné využití na stavbě, včetně očištění</t>
  </si>
  <si>
    <t>869529336</t>
  </si>
  <si>
    <t xml:space="preserve">Demolice - Navrácení nároží chodníku u výjezdu z objízdné trasy do původního stavu - Vybourání provizorně osazené reliéfní cementobetonové </t>
  </si>
  <si>
    <t>zámkové dlažby o tl. 60mm podél provizorního nároží chodníků, včetně odvozu a uložení na skládku zhotovitele.</t>
  </si>
  <si>
    <t>12*0,3</t>
  </si>
  <si>
    <t>1291598451</t>
  </si>
  <si>
    <t>Demolice - Navrácení nároží chodníku u výjezdu z objízdné trasy do původního stavu - Vybourání dvouřádku z žulových kostek přídlažby, vrstva tl. 125mm</t>
  </si>
  <si>
    <t xml:space="preserve"> včetně odvozu a uložení na skládku zhotovitele</t>
  </si>
  <si>
    <t>12*0,25</t>
  </si>
  <si>
    <t>Demolice - Nároží chodníku - Obruby - Vybourání dvouřádku z žulových kostek přídlažby 125x125x125mm, včetně očištění, ponecháno pro opětovné využití</t>
  </si>
  <si>
    <t>na stavbě</t>
  </si>
  <si>
    <t>12*0,5</t>
  </si>
  <si>
    <t>300806428</t>
  </si>
  <si>
    <t>Demolice - Navrácení nároží chodníku u výjezdu z objízdné trasy do původního stavu - Vybourání asfaltových vrstev vozovky tl. 110 mm</t>
  </si>
  <si>
    <t>včetně odvozu a uložení na skládku zhotovitele</t>
  </si>
  <si>
    <t>(19,4-12*(0,5+0,3))*0,11</t>
  </si>
  <si>
    <t>Demolice - Nároží chodníku - Vozovka – Vybourání asfaltových vrstev vozovky tl. 190 mm, včetně odvozu a uložení na skládku zhotovitele.</t>
  </si>
  <si>
    <t>12,00*0,5*0,19</t>
  </si>
  <si>
    <t>-1046430778</t>
  </si>
  <si>
    <t>Demolice - Navrácení nároží chodníku u výjezdu z objízdné trasy do původního stavu - Odstranění nezpevněných podkladních vrstev vozovky tl. 300mm</t>
  </si>
  <si>
    <t>(19,4-12*(0,5+0,3))*0,3</t>
  </si>
  <si>
    <t>Demolice - Navrácení nároží chodníku u výjezdu z objízdné trasy do původního stavu - Odtěžení ložné vrstvy pro provizorní dlažbu z hrubě drceného</t>
  </si>
  <si>
    <t xml:space="preserve">kameniva ve vrstvě o tl. 40mm, včetně odvozu a uložení na dkládku zhotovitele. </t>
  </si>
  <si>
    <t>12*0,3*0,04</t>
  </si>
  <si>
    <t>Demolice - Navrácení nároží chodníku u výjezdu z objízdné trasy do původního stavu - Odtěžení podkladní vrstvy pro provizorní dlažbu</t>
  </si>
  <si>
    <t xml:space="preserve">ze štěrkodrti v tl. 300mm, včetně odvozu a uložení na skládku zhotovitele </t>
  </si>
  <si>
    <t>12*0,3*0,3</t>
  </si>
  <si>
    <t xml:space="preserve">Demolice - Nároží chodníku - Vybourání podkladních nezpevněných vrstev zámkové dlažby v tl.200mm,  včetně odvozu a uložení na skládku zhotovitele.</t>
  </si>
  <si>
    <t>8*0,2</t>
  </si>
  <si>
    <t>Demolice - Nároží chodníku - Vozovka – Odstranění nezpevněných podkladních vrstev vozovky tl. 350mm, včetně odvozu a uložení na skládku zhotovitele.</t>
  </si>
  <si>
    <t>12*0,5*0,35</t>
  </si>
  <si>
    <t>698117125</t>
  </si>
  <si>
    <t>Demolice - Nároží chodníku - Obruby - Vybourání kamenných obrubníků 250x200x1000mm, ponechány pro opětovné využití na stavbě, včetně očištění</t>
  </si>
  <si>
    <t>113201115.R</t>
  </si>
  <si>
    <t>Vytrhání obrub silničních stojatých kamenných s odvozem na skládku</t>
  </si>
  <si>
    <t>363027425</t>
  </si>
  <si>
    <t>Demolice - Navrácení nároží chodníku u výjezdu z objízdné trasy do původního stavu - Vybourání kamenných obrubníků 250x200x1000mm</t>
  </si>
  <si>
    <t>221129831</t>
  </si>
  <si>
    <t xml:space="preserve">Příprava území – Odhumusování plochy v tl. 100mm, která bude zasažena stavebními úpravami,  včetně odvozu a uložení na skládku zhotovitele</t>
  </si>
  <si>
    <t>24*0,1</t>
  </si>
  <si>
    <t>-155705700</t>
  </si>
  <si>
    <t>Demolice - Navrácení nároží chodníku u výjezdu z objízdné trasy do původního stavu - Výkop pro prohloubení dna výkopu</t>
  </si>
  <si>
    <t>vzniklého odstraněním stávající konstrukce vozovky o tl. 130mm pro nové konstrukce vozovky, včetně odvozu a uložení na skládku zhotovitele</t>
  </si>
  <si>
    <t>12*0,5*0,13</t>
  </si>
  <si>
    <t>Výkopy - Nároží chodníku - Výkopové práce v místech provizorního rozšíření komunikace u nároží chodníku o hloubku 140mm</t>
  </si>
  <si>
    <t>8,00*0,140</t>
  </si>
  <si>
    <t xml:space="preserve">Výkopy - Objízdná trasa - odtěžení zeminy v místech rozšíření objízdné trasy </t>
  </si>
  <si>
    <t>24,00*0,4</t>
  </si>
  <si>
    <t>1779834952</t>
  </si>
  <si>
    <t xml:space="preserve">Výkopy - Nároží chodníku - Zásyp dna výkopu vzniklého odstraněním stávající konstrukce vozovky vrstvou zeminy o tl. 130mm </t>
  </si>
  <si>
    <t xml:space="preserve">pro zarovnání výšek dna výkopu. Zásyp proveden ze zemin vhodných do podloží komunikace. </t>
  </si>
  <si>
    <t>538323186</t>
  </si>
  <si>
    <t>Hutnění - Navrácení nároží chodníku u výjezdu z objízdné trasy do původního stavu - Nároží chodníku - Úprava zemní pláně včetně hutnění</t>
  </si>
  <si>
    <t>8+12*0,95</t>
  </si>
  <si>
    <t>Hutnění - Nároží chodníku + objízdná trasa - Úprava zemní pláně včetně hutnění</t>
  </si>
  <si>
    <t>8+12*0,95+24</t>
  </si>
  <si>
    <t>599121111.R</t>
  </si>
  <si>
    <t xml:space="preserve">Zálivka živičná spár hl 50 mm s vyčištěním </t>
  </si>
  <si>
    <t>-1014393699</t>
  </si>
  <si>
    <t xml:space="preserve">Konstrukce vozovky - Objízdná trasa - Přespárování stávajících betonových panelů modifikovanou asfaltovou zálivkou - cca 30% všech spar </t>
  </si>
  <si>
    <t>(90+6*70+6*3+7+3*61+14*4+9*6)*0,025*0,3</t>
  </si>
  <si>
    <t>919735112</t>
  </si>
  <si>
    <t>Řezání stávajícího živičného krytu hl do 100 mm</t>
  </si>
  <si>
    <t>-714770721</t>
  </si>
  <si>
    <t>Demolice - Nároží chodníku - Vozovka - Nařezání obrusné vrstvy kotoučovou pilou do hloubky 100mm</t>
  </si>
  <si>
    <t>919735113</t>
  </si>
  <si>
    <t>Řezání stávajícího živičného krytu hl do 150 mm</t>
  </si>
  <si>
    <t>-722489232</t>
  </si>
  <si>
    <t>Demolice - Navrácení nároží chodníku u výjezdu z objízdné trasy do původního stavu - Nařezání obrusné a podkladní vrstvy</t>
  </si>
  <si>
    <t>kotoučovou pilou do hloubky 110mm</t>
  </si>
  <si>
    <t>-966901382</t>
  </si>
  <si>
    <t>Demolice - Nároží chodníku - Obruby - Poplatek za uložení betonové suti z betonového lože na skládku.</t>
  </si>
  <si>
    <t>3*2,3</t>
  </si>
  <si>
    <t>Demolice - Navrácení nároží chodníku u výjezdu z objízdné trasy do původního stavu - Poplatek za uložení betonové suti na skládku</t>
  </si>
  <si>
    <t>12*0,25*2,3</t>
  </si>
  <si>
    <t xml:space="preserve">Demolice - Navrácení nároží chodníku u výjezdu z objízdné trasy do původního stavu - Poplatek za uložení cementobetonové suti na skládku </t>
  </si>
  <si>
    <t>12*0,3*0,06*2</t>
  </si>
  <si>
    <t>-1923117272</t>
  </si>
  <si>
    <t>Demolice - Nároží chodníku - Vozovka – poplatek za uložení asfaltové suti na skládku.</t>
  </si>
  <si>
    <t>12*0,5*0,19*2,4</t>
  </si>
  <si>
    <t>Demolice - Navrácení nároží chodníku u výjezdu z objízdné trasy do původního stavu - Poplatek za uložení asfaltové suti na skládku</t>
  </si>
  <si>
    <t>(19,4-12*(0,5+0,3))*0,11*2,4</t>
  </si>
  <si>
    <t>1118661219</t>
  </si>
  <si>
    <t>Příprava území – Uložení zeminy (odhumusování) na skládku, včetně poplatku za uložení na skládku</t>
  </si>
  <si>
    <t>24*0,1*1,9</t>
  </si>
  <si>
    <t xml:space="preserve">Demolice - Nároží chodníku - Poplatek za uložení podkladních nezpevněných vrstev zámkové dlažby na skládku. </t>
  </si>
  <si>
    <t>8*0,2*1,9</t>
  </si>
  <si>
    <t>Výkopy - Nároží chodníku - Poplatek za uložení na skládku odstraněné zeminy.</t>
  </si>
  <si>
    <t>10,72*1,9</t>
  </si>
  <si>
    <t xml:space="preserve">Konstrukce vozovky - Objízdná trasa - Poplatek za uložení na skládku odstraněné zeminy </t>
  </si>
  <si>
    <t>248,4*0,025*0,05*1,9</t>
  </si>
  <si>
    <t xml:space="preserve">Demolice - Navrácení nároží chodníku u výjezdu z objízdné trasy do původního stavu  - Poplatek za uložení zeminy na skládku </t>
  </si>
  <si>
    <t>0,78*1,9</t>
  </si>
  <si>
    <t xml:space="preserve">Demolice -  Navrácení nároží chodníku u výjezdu z objízdné trasy do původního stavu - Poplatek za uložení žulových kostek přídlažby na skládku</t>
  </si>
  <si>
    <t>12*(0,125+0,125)*0,125*2,6</t>
  </si>
  <si>
    <t>Demolice - Navrácení nároží chodníku u výjezdu z objízdné trasy do původního stavu - Poplatek za uložení kamenných obrubníků na skládku</t>
  </si>
  <si>
    <t>12*0,25*0,2*2,8</t>
  </si>
  <si>
    <t xml:space="preserve">Demolice - Navrácení nároží chodníku u výjezdu z objízdné trasy do původního stavu - Poplatek za uložení suti z ložné vrstvy na skládku </t>
  </si>
  <si>
    <t>12*0,3*0,04*1,9</t>
  </si>
  <si>
    <t xml:space="preserve">Demolice - Navrácení nároží chodníku u výjezdu z objízdné trasy do původního stavu - Poplatek za uložení suti z podkladní vrstvy na skládku </t>
  </si>
  <si>
    <t>12*0,3*0,3*1,9</t>
  </si>
  <si>
    <t>Demolice - Nároží chodníku - Vozovka – Poplatek za uložení nezpevněných podkladních vozovkových vrstev na skládku.</t>
  </si>
  <si>
    <t>12*0,5*0,35*1,9</t>
  </si>
  <si>
    <t>1653484709</t>
  </si>
  <si>
    <t>Konstrukce vozovky - Provizorní nároží chodníků + Objízdná trasa - Podkladní vrstva ze štěrkodrti ŠDa 0/63 tl. 150mm, včetně hutnění</t>
  </si>
  <si>
    <t>(19,4-12*(0,5+0,3)+24)*0,15</t>
  </si>
  <si>
    <t>Konstrukce vozovky - Navrácení nároží chodníku u výjezdu z objízdné trasy do původního stavu - Podkladní vrstva pod zámkovou dlažbu,</t>
  </si>
  <si>
    <t>obrubníky, přídlažbu a vozovku - Štěrkodrť ŠDA 0/63 tl. 150mm + hutnění</t>
  </si>
  <si>
    <t>Konstrukce vozovky - Navrácení nároží chodníku u výjezdu z objízdné trasy do původního stavu - Podkladní vrstva vozovky ze štěrkodrti</t>
  </si>
  <si>
    <t>ŠDa 0/32 tl. min. 150mm, včetně hutnění</t>
  </si>
  <si>
    <t>Obruby - Provizorní nároží chodníků - Podkladní vrstva pod betonové lože obrubníků - Štěrkodrť ŠDA 0/63 tl. 150mm + hutnění</t>
  </si>
  <si>
    <t>0,45*12</t>
  </si>
  <si>
    <t>-487445350</t>
  </si>
  <si>
    <t>Konstrukce vozovky - Navrácení nároží chodníku u výjezdu z objízdné trasy do původního stavu - Podkladní vrstva pod zámkovou dlažbu - Štěrkodr</t>
  </si>
  <si>
    <t>ŠDA 0/63 tl. 170mm + hutnění</t>
  </si>
  <si>
    <t>-17180621</t>
  </si>
  <si>
    <t>Konstrukce vozovky - Navrácení nároží chodníku u výjezdu z objízdné trasy do původního stavu - Podkladní vrstva vozovky ze štěrkodrti ŠDa 0/32</t>
  </si>
  <si>
    <t>tl. 200 mm, včetně hutnění</t>
  </si>
  <si>
    <t>564871116</t>
  </si>
  <si>
    <t>Podklad ze štěrkodrtě ŠD tl. 300 mm</t>
  </si>
  <si>
    <t>780155235</t>
  </si>
  <si>
    <t>Chodník - Provizorní nároží chodníků - Zřízení podkladní vrstvy pod provizorní konstrukci chodníku ze štěrkodrti fr. 0/32 ŠDA v tl. 300mm</t>
  </si>
  <si>
    <t>565155111</t>
  </si>
  <si>
    <t>Asfaltový beton vrstva podkladní ACP 16 (obalované kamenivo OKS) tl 70 mm š do 3 m</t>
  </si>
  <si>
    <t>-1563664275</t>
  </si>
  <si>
    <t>Konstrukce vozovky - Provizorní nároží chodníků + Objízdná trasa - Asfaltový beton pro podkladní vrstvy ACP 16+ tl. 70mm</t>
  </si>
  <si>
    <t>19,4-12*(0,5+0,3)+24</t>
  </si>
  <si>
    <t>1159324519</t>
  </si>
  <si>
    <t>Konstrukce vozovky - Navrácení nároží chodníku u výjezdu z objízdné trasy do původního stavu - Asfaltový beton pro podkladní vrstvy ACP 22+ tl. 90mm</t>
  </si>
  <si>
    <t>-369326604</t>
  </si>
  <si>
    <t>Konstrukce vozovky - Provizorní nároží chodníků + Objízdná trasa - Infiltrační postřik kationaktivní emulzí PI-E (0,60kg/m2)</t>
  </si>
  <si>
    <t>Konstrukce vozovky - Provizorní nároží chodníků + Objízdná trasa - Spojovací postřik kationaktivní emulzí Ps-E (0,40kg/m2)</t>
  </si>
  <si>
    <t>Kce vozovky - Navrácení nároží chodníku u výjezdu z objízdné trasy do původního stavu - Infiltrační postřik kationaktivní emulzí PI-E (1,00kg/m2)</t>
  </si>
  <si>
    <t>Konstrukce vozovky - Navrácení nároží chodníku u výjezdu z objízdné trasy do původního stavu - Spojovací postřik kationaktivní emulzí PS-E (0,40kg/m2)</t>
  </si>
  <si>
    <t>577134111</t>
  </si>
  <si>
    <t>Asfaltový beton vrstva obrusná ACO 11 (ABS) tř. I tl 40 mm š do 3 m z nemodifikovaného asfaltu</t>
  </si>
  <si>
    <t>1585685965</t>
  </si>
  <si>
    <t>Konstrukce vozovky - Provizorní nároží chodníků + Objízdná trasa - Asfaltový beton pro obrusné vrstvy ACO 11 tl. 40mm</t>
  </si>
  <si>
    <t>-232476638</t>
  </si>
  <si>
    <t>Konstrukce vozovky - Navrácení nároží chodníku u výjezdu z objízdné trasy do původního stavu - Asfaltový beton pro obrusné vrstvy ACO 11+ modifikovaný</t>
  </si>
  <si>
    <t>o tl. 40mm</t>
  </si>
  <si>
    <t>577144110.R</t>
  </si>
  <si>
    <t>Vysprávka asfaltový beton vrstva obrusná ACO 11 (ABS)</t>
  </si>
  <si>
    <t>478665740</t>
  </si>
  <si>
    <t>Konstrukce vozovky - Objízdná trasa - Vysprávka ulomených a chybějících betonových panelů a nároží na objízdné trase vrstvou ACO 11</t>
  </si>
  <si>
    <t>ve vrstvě o tl. 200mm</t>
  </si>
  <si>
    <t>35*0,2</t>
  </si>
  <si>
    <t>1536267948</t>
  </si>
  <si>
    <t>Konstrukce vozovky - Navrácení nároží chodníku u výjezdu z objízdné trasy do původního stavu - Asfaltový beton pro ložné vrstvy ACL 16+</t>
  </si>
  <si>
    <t>modifikovaný o tl. 60mm</t>
  </si>
  <si>
    <t>-757617206</t>
  </si>
  <si>
    <t>Obruby - Provizorní nároží chodníků - Zpětné osazení dvouřádku přídlažby z žulových kostek 125x125x125mm do betonového lože,</t>
  </si>
  <si>
    <t>včetně vyplnění svislých spar maltou cementovou MC-XF4</t>
  </si>
  <si>
    <t>596211110</t>
  </si>
  <si>
    <t>Kladení zámkové dlažby komunikací pro pěší tl 60 mm skupiny A pl do 50 m2</t>
  </si>
  <si>
    <t>150601996</t>
  </si>
  <si>
    <t>Konstrukce vozovky - Navrácení nároží chodníku u výjezdu z objízdné trasy do původního stavu - Cementobetonová zámková dlažba z betonu C35/45-XF4</t>
  </si>
  <si>
    <t>tl. 60mm, včetně vyplnění spar jemným křemičitým pískem</t>
  </si>
  <si>
    <t>8-12*0,4</t>
  </si>
  <si>
    <t>Konstrukce vozovky - Navrácení nároží chodníku u výjezdu z objízdné trasy do původního stavu - Cementobetonová zámková dlažba červená reliéfní</t>
  </si>
  <si>
    <t>z betonu C35/45-XF4 tl. 60mm, položená podél obrubníku, včetně vyplnění spar jemným křemičitým pískem</t>
  </si>
  <si>
    <t>12*0,4</t>
  </si>
  <si>
    <t>Chodník - Provizorní nároží chodníků - Předláždění oblasti kolem nově položených obrubníků původní reliéfní červenou cementobeotnovou</t>
  </si>
  <si>
    <t>zámkovou dlažbou o tl.60mm do lože z hrubě drceného kameniva, včetně vyplnění spar jemným křemičitým pískem</t>
  </si>
  <si>
    <t>553299429</t>
  </si>
  <si>
    <t>Konstrukce vozovky - Navrácení nároží chodníku u výjezdu z objízdné trasy do původního stavu - Osazení nového betonového obloukového</t>
  </si>
  <si>
    <t>uložení do betonového lože C20/25-XF3, včetně vyplnění svislých spar cementovou maltou MC-XF4</t>
  </si>
  <si>
    <t>67876288</t>
  </si>
  <si>
    <t>1889406207</t>
  </si>
  <si>
    <t xml:space="preserve">Obruby - Provizorní nároží chodníků - Zpětné osazení původních kamenných obrubníků 250x200x1000mm do betonového lože, včetně vyplnění spar cementovou </t>
  </si>
  <si>
    <t>maltou MC 25-XF4 o tl. 10mm</t>
  </si>
  <si>
    <t>SO 18-91.2 - ÚPRAVA HL. VJEZDU DO AREÁLU THERM</t>
  </si>
  <si>
    <t>-551242488</t>
  </si>
  <si>
    <t>-109089248</t>
  </si>
  <si>
    <t>Demolice - Obruby - Vybourání řádku z žulových kostek přídlažby u části řešené obruby, vrstva tl. 125mm, včetně očištěné</t>
  </si>
  <si>
    <t>ponecháno pro opětovné využití na stavbě</t>
  </si>
  <si>
    <t>3,5</t>
  </si>
  <si>
    <t>-567451906</t>
  </si>
  <si>
    <t xml:space="preserve">Demolice - Vozovka – Vybourání asfaltových vrstev vozovky tl. 100 mm, včetně odvozu a uložení na skládku zhotovitele. </t>
  </si>
  <si>
    <t>12*0,5*0,1</t>
  </si>
  <si>
    <t>1002714689</t>
  </si>
  <si>
    <t>Demolice - Vozovka – Odstranění nezpevněných podkladních vrstev vozovky tl. 300mm, včetně odvozu a uložení na skládku zhotovitele.</t>
  </si>
  <si>
    <t>12*0,5*0,3</t>
  </si>
  <si>
    <t>Demolice - Nároží chodníku - Vybourání podkladních nezpevněných vrstev zámkové dlažby v tl.200mm</t>
  </si>
  <si>
    <t>812763999</t>
  </si>
  <si>
    <t>Demolice - Obruby - Vybourání kamenných obrubníků 250x200x1000mm, ponechány pro opětovné využití na stavbě, včetně očištění</t>
  </si>
  <si>
    <t>1399918511</t>
  </si>
  <si>
    <t>Výkopy - Výkopové práce v místech provizorního rozšíření komunikace u nároží chodníku o hloubku 140mm</t>
  </si>
  <si>
    <t>8*0,14</t>
  </si>
  <si>
    <t>-1017929612</t>
  </si>
  <si>
    <t>Hutnění - Úprava zemní pláně včetně hutnění</t>
  </si>
  <si>
    <t>8+12*0,75</t>
  </si>
  <si>
    <t>-554557796</t>
  </si>
  <si>
    <t>Demolice - Vozovka - Nařezání obrusné vrstvy kotoučovou pilou do hloubky 100mm</t>
  </si>
  <si>
    <t>2048545880</t>
  </si>
  <si>
    <t>Demolice - Obruby - Poplatek za uložení betonové suti z betonového lože na skládku.</t>
  </si>
  <si>
    <t>12*0,15*2,3</t>
  </si>
  <si>
    <t>-1327215410</t>
  </si>
  <si>
    <t>Demolice - Vozovka – poplatek za uložení asfaltové suti na skládku.</t>
  </si>
  <si>
    <t>12*0,5*0,1*2,4</t>
  </si>
  <si>
    <t>-616563322</t>
  </si>
  <si>
    <t>Demolice - Vozovka – Poplatek za uložení nezpevněných podkladních vozovkových vrstev na skládku.</t>
  </si>
  <si>
    <t>12*0,5*0,3*1,9</t>
  </si>
  <si>
    <t>Výkopy - Poplatek za uložení na skládku odstraněné zeminy.</t>
  </si>
  <si>
    <t>1,12*1,9</t>
  </si>
  <si>
    <t>541354198</t>
  </si>
  <si>
    <t>Konstrukce vozovky - Provizorní nároží chodníků - Podkladní vrstva ze štěrkodrti ŠDa 0/63 tl. 150mm, včetně hutnění</t>
  </si>
  <si>
    <t>(17-12*(0,45+0,3))</t>
  </si>
  <si>
    <t>-1102116988</t>
  </si>
  <si>
    <t>-1302648941</t>
  </si>
  <si>
    <t>Konstrukce vozovky - Provizorní nároží chodníků - Infiltrační postřik kationaktivní emulzí PI-E (0,60kg/m2)</t>
  </si>
  <si>
    <t>17-12*(0,45+0,3)</t>
  </si>
  <si>
    <t>Konstrukce vozovky - Provizorní nároží chodníků - Spojovací postřik kationaktivní emulzí Ps-E (0,40kg/m2)</t>
  </si>
  <si>
    <t>1714473835</t>
  </si>
  <si>
    <t>Konstrukce vozovky - Provizorní nároží chodníků - Asfaltový beton pro podkladní vrstvy ACP 16+ tl. 70mm</t>
  </si>
  <si>
    <t>-1558410603</t>
  </si>
  <si>
    <t>Konstrukce vozovky - Provizorní nároží chodníků - Asfaltový beton pro obrusné vrstvy ACO 11 tl. 40mm</t>
  </si>
  <si>
    <t>638013039</t>
  </si>
  <si>
    <t>Chodník - Provizorní nároží chodníků - Předláždění oblasti kolem nově položených obrubníků původní reliéfní</t>
  </si>
  <si>
    <t>červenou cementobeotnovou zámkovou dlažbou o tl.60mm do lože z hrubě drceného kameniva, včetně zasypání spar jemným křemičitým pískem</t>
  </si>
  <si>
    <t>-2097472106</t>
  </si>
  <si>
    <t>Obruby - Provizorní nároží chodníků - Zpětné osazení původních kamenných obrubníků 250x200x1000mm do betonového lože</t>
  </si>
  <si>
    <t>včetně vyplnění spar cementovou maltou MC 25-XF4 o tl. 10mm</t>
  </si>
  <si>
    <t>SO 18-91.3 - PROVIZORNÍ KOM. GONČAROVOVA/POVLOVOVA</t>
  </si>
  <si>
    <t>-1918251050</t>
  </si>
  <si>
    <t>Demolice - Vybourání asfaltových vrstev vozovky tl. 110 mm, včetně odvozu a uložení na skládku zhotovitele.</t>
  </si>
  <si>
    <t>85*0,1</t>
  </si>
  <si>
    <t>-1024193304</t>
  </si>
  <si>
    <t xml:space="preserve">Demolice - Odstranění nezpevněných podkladních vrstev vozovky tl. 300mm, včetně odvozu a uložení na skládku zhotovitele. </t>
  </si>
  <si>
    <t>85*0,3</t>
  </si>
  <si>
    <t>1093184349</t>
  </si>
  <si>
    <t>Příprava území – Odhumusování plochy v tl. 100mm, která bude zasažena stavebními úpravami</t>
  </si>
  <si>
    <t xml:space="preserve"> včetně odvozu a uložení na skládku zhotovitele, po dohodě s investorem a po prokázání vhodnosti je možné použít na opětovné ohumusování.</t>
  </si>
  <si>
    <t>1852047100</t>
  </si>
  <si>
    <t xml:space="preserve">Výkopy - Odtěžení zeminy do hloubky 400mm pro konstrukci provizorní asfaltové cesty </t>
  </si>
  <si>
    <t>85*0,4</t>
  </si>
  <si>
    <t>-2047464154</t>
  </si>
  <si>
    <t xml:space="preserve">Demolice - Zásyp výkopů vzniklých odstraněním provizorní komunikace. </t>
  </si>
  <si>
    <t xml:space="preserve">Zásyp proveden zeminou vhodnou do podloží, hutněno po vrstvách 300mm, včetně dodávky a manipulace. </t>
  </si>
  <si>
    <t>-593200345</t>
  </si>
  <si>
    <t>Konstrukce vozovky - Úprava zemní pláně včetně hutnění</t>
  </si>
  <si>
    <t>-1156578570</t>
  </si>
  <si>
    <t xml:space="preserve">Úprava území – Rozprostření humózní zeminy v tl. 100mm </t>
  </si>
  <si>
    <t>1456742657</t>
  </si>
  <si>
    <t xml:space="preserve">Úprava území – Založení trávníku ručním výsevem protierozní směsi, včetně uválcování a 1 pokosení </t>
  </si>
  <si>
    <t>-831503277</t>
  </si>
  <si>
    <t xml:space="preserve">Úprava území – Kosení, odplevelení a zálivka trávníků po dobu dle požadavků investora a smlouvy o dílo </t>
  </si>
  <si>
    <t>-1065477426</t>
  </si>
  <si>
    <t>Založení trávníku ručním výsevem protierozní směsi</t>
  </si>
  <si>
    <t>85/100*3</t>
  </si>
  <si>
    <t>-461432121</t>
  </si>
  <si>
    <t>1341145003</t>
  </si>
  <si>
    <t>Demolice - Uložení asfaltové suti na skládku zhotovitele, včetně poplatku za uložení.</t>
  </si>
  <si>
    <t>85*0,11*2,4</t>
  </si>
  <si>
    <t>-2081944954</t>
  </si>
  <si>
    <t>Příprava území – Uložení zeminy na skládku, včetně poplatku za uložení.</t>
  </si>
  <si>
    <t>(85*0,1+34)*1,9</t>
  </si>
  <si>
    <t>Demolice - Uložení nezpevněných podkladních vrstev vozovky na skládku, včetně poplatku za uložení.</t>
  </si>
  <si>
    <t>85*0,3*1,9</t>
  </si>
  <si>
    <t>1772639300</t>
  </si>
  <si>
    <t>Konstrukce vozovky - Podkladní vrstva ze štěrkodrti ŠDa 0/63 tl. 150mm - hutnění</t>
  </si>
  <si>
    <t>-1377505706</t>
  </si>
  <si>
    <t>Konstrukce vozovky - Asfaltový beton pro podkladní vrstvy ACP 16+ tl. 70mm</t>
  </si>
  <si>
    <t>424212354</t>
  </si>
  <si>
    <t>Konstrukce vozovky - Spojovací postřik kationaktivní emulzí Ps-E (0,40kg/m2)</t>
  </si>
  <si>
    <t>Konstrukce vozovky - Infiltrační postřik kationaktivní emulzí PI-E (0,60kg/m2)</t>
  </si>
  <si>
    <t>-1353363709</t>
  </si>
  <si>
    <t>Konstrukce vozovky - Asfaltový beton pro obrusné vrstvy ACO 11 tl. 40mm</t>
  </si>
  <si>
    <t>SO 18-91.4 - PROVIZORNÍ KOMUNIKACE PRO PĚŠÍ</t>
  </si>
  <si>
    <t>-1250895110</t>
  </si>
  <si>
    <t>Štěrkové cesty - Úprava území do původního stavu - Odtěžení štěrku z provizorní cesty pro pěší</t>
  </si>
  <si>
    <t>variantního řešení přechodu pro chodce a dočasné autobusové zastávky, včetně odvozu a uložení na skládku zhotovitele.</t>
  </si>
  <si>
    <t>(189+3+20)*0,2</t>
  </si>
  <si>
    <t>113311121</t>
  </si>
  <si>
    <t>Odstranění geotextilií v komunikacích</t>
  </si>
  <si>
    <t>1205848840</t>
  </si>
  <si>
    <t>Štěrková cesta - Odstranění separační tkané geotextílie 300g/m3 uložené na štěrkové vrstvě, včetně odvozu a uložení na skládku zhotovitele</t>
  </si>
  <si>
    <t>189+3+20</t>
  </si>
  <si>
    <t>1888221450</t>
  </si>
  <si>
    <t xml:space="preserve">Štěrkové cesty - Hutnění pláně pro zařízení provizorních štěrkových cest pro pěší a dočasné autobusové zastávky. </t>
  </si>
  <si>
    <t>-1900696556</t>
  </si>
  <si>
    <t>Štěrkové cesty - Separační tkaná geotextílie 300g/m3 uložená na štěrkové vrtsvě</t>
  </si>
  <si>
    <t>69311081.R</t>
  </si>
  <si>
    <t>geotextilie tkaná separační, ochranná, filtrační, drenážní PES 300g/m2</t>
  </si>
  <si>
    <t>168549470</t>
  </si>
  <si>
    <t xml:space="preserve">Separační tkaná geotextílie 300g/m3 uložená na štěrkové vrtsvě, včetně nákupu a dovozu na stavbu </t>
  </si>
  <si>
    <t>(189+3+20)*1,1</t>
  </si>
  <si>
    <t>-2056674591</t>
  </si>
  <si>
    <t xml:space="preserve">Přechod přes stavbu - Poplatek za uložení odstraněných dřevěných konstrukcí lávky a zábradlí na skládku. </t>
  </si>
  <si>
    <t>1,81*0,6</t>
  </si>
  <si>
    <t>997013831</t>
  </si>
  <si>
    <t>Poplatek za uložení na skládce (skládkovné) stavebního odpadu směsného kód odpadu 170 904</t>
  </si>
  <si>
    <t>85944963</t>
  </si>
  <si>
    <t>Štěrkové cesta - Poplatek za uložení odstraněné geotextílie na skládku.</t>
  </si>
  <si>
    <t>((189+3+20)*300/1000)/1000</t>
  </si>
  <si>
    <t>2000159570</t>
  </si>
  <si>
    <t xml:space="preserve">Štěrkové cesty - Úprava území do původního stavu -  Uložení štěrku na skládku, včetně poplatku za uložení.</t>
  </si>
  <si>
    <t>(189+3+20)*0,2*1,9</t>
  </si>
  <si>
    <t>1001232527</t>
  </si>
  <si>
    <t>Štěrkové cesty - Vysypání vrstvy štěrkodrti ŠDa fr. 0/32 na zhutněnou zemní pláň, vrstva tl. 200mm</t>
  </si>
  <si>
    <t>LAV.R</t>
  </si>
  <si>
    <t xml:space="preserve">Provizorní dřevěná lávka přes těleso TT a komunikace ze dřevěných profilů o výšce min. 0,025mm a provizorní přenosné dřevěné zábradlí umístěné podél lávky, včetně dovozu a manipulace. </t>
  </si>
  <si>
    <t>1049446574</t>
  </si>
  <si>
    <t>Provizorní dřevěná lávka přes těleso TT a komunikace ze dřevěných profilů o výšce min. 0,025mm a provizorní přenosné dřevěné zábradlí</t>
  </si>
  <si>
    <t xml:space="preserve">umístěné podél lávky, včetně dovozu a manipulace. </t>
  </si>
  <si>
    <t>43,5*0,025+18*2*0,02</t>
  </si>
  <si>
    <t>LAV1.R</t>
  </si>
  <si>
    <t xml:space="preserve"> Odstranění dřevěných konstrukcí sloužících jako provizorní dřevěná lávka přes stavbu a zábradlí ohraničující lávku, včetně odvozu a uložení na skládku zhotovitele. </t>
  </si>
  <si>
    <t>-257100590</t>
  </si>
  <si>
    <t>Přechod přes stavbu - Odstranění dřevěných konstrukcí sloužících jako provizorní dřevěná lávka</t>
  </si>
  <si>
    <t xml:space="preserve">přes stavbu a zábradlí ohraničující lávku, včetně odvozu a uložení na skládku zhotovitele. </t>
  </si>
  <si>
    <t>43,5*0,025+2*18*0,02</t>
  </si>
  <si>
    <t>SO 18-91.5 - Dopravně inženýrské opatření</t>
  </si>
  <si>
    <t>N00 - DIO</t>
  </si>
  <si>
    <t xml:space="preserve">    N01 - DIO</t>
  </si>
  <si>
    <t>OST - Ostatní</t>
  </si>
  <si>
    <t>N00</t>
  </si>
  <si>
    <t>DIO</t>
  </si>
  <si>
    <t>N01</t>
  </si>
  <si>
    <t>914159</t>
  </si>
  <si>
    <t>Přechodné dopravní značení - Základová konstrukce značek - Základová deska k dopravním silničním značkám - půjčené značení (dovoz, montáž, nájemné, demontáž, odvoz)</t>
  </si>
  <si>
    <t>-1651834435</t>
  </si>
  <si>
    <t>Přechodné dopravní značení - Základová konstrukce značek - Základová deska k dopravním silničním značkám - půjčené značení</t>
  </si>
  <si>
    <t>(dovoz, montáž, nájemné, demontáž, odvoz)</t>
  </si>
  <si>
    <t>Doba trvání stavby je odhadována na 9 měsíců - 9*30=270 dnů</t>
  </si>
  <si>
    <t>218*270</t>
  </si>
  <si>
    <t>914169</t>
  </si>
  <si>
    <t>Přechodné dopravní značení - Hliníkové značky normální velikosti (Půjčení značení, dovoz, montáž, údržba, demontáž, odvoz)</t>
  </si>
  <si>
    <t>-1507674894</t>
  </si>
  <si>
    <t xml:space="preserve">Přechodné dopravní značení - Svislá dopravní značka ocelová normální velikosti        </t>
  </si>
  <si>
    <t>- půjčené značení (dovoz, montáž, nájemné, demontáž, odvoz)</t>
  </si>
  <si>
    <t>Včetně případného 30-ti denního prodloužení termínu dokončení</t>
  </si>
  <si>
    <t>A10, A15, B1, B4, B8, B20a-30, B21a, B28, B29, B30, C2a, C2b, C3a, C4a, C7a, C9a, C14a, E3a, E7a, E7b, E8c, E13, IJ4a, IP10a, IP10b, IS11b, IS11c, P6,</t>
  </si>
  <si>
    <t>(5+6+10+2+2+2+2+2+6+3+1+1+1+1+1+2+2+2+2+1+2+1+24+2+4+2+19+20+1+3+3+38+6)*270</t>
  </si>
  <si>
    <t>914179</t>
  </si>
  <si>
    <t>1397535978</t>
  </si>
  <si>
    <t xml:space="preserve">Přechodné dopravní značení - Svislá dopravní značka ocelová normální velikosti      </t>
  </si>
  <si>
    <t>Včetně případného 30-ti denního prodloužení termínu dokončení IS11a</t>
  </si>
  <si>
    <t>5*270</t>
  </si>
  <si>
    <t>914189</t>
  </si>
  <si>
    <t>-1855121938</t>
  </si>
  <si>
    <t xml:space="preserve">Přechodné dopravní značení - Svislá dopravní značka ocelová normální velikosti  - půjčené značení (dovoz, montáž, nájemné, demontáž, odvoz)</t>
  </si>
  <si>
    <t xml:space="preserve">Včetně případného 30-ti denního prodloužení termínu dokončení Z4a, Z4b, včetně základových patek  </t>
  </si>
  <si>
    <t>(37+33)*270</t>
  </si>
  <si>
    <t>914719</t>
  </si>
  <si>
    <t xml:space="preserve">Přechodné dopravní značení - Souprava přenosných semaforů SSZ + akumulátor  - půjčené značení (dovoz, montáž, nájemné, výměna a dobíjení baterií, demontáž, odvoz)</t>
  </si>
  <si>
    <t>-42801898</t>
  </si>
  <si>
    <t xml:space="preserve">Přechodné dopravní značení - Souprava přenosných semaforů SSZ + akumulátor  - půjčené značení</t>
  </si>
  <si>
    <t xml:space="preserve"> (dovoz, montáž, nájemné, výměna a dobíjení baterií, demontáž, odvoz)</t>
  </si>
  <si>
    <t>4*270</t>
  </si>
  <si>
    <t>914759</t>
  </si>
  <si>
    <t>Přechodné dopravní značení - Základová konstrukce značek - Stojan k dopravním silničním značkám jednoduchý - čevenobílé pruhování - půjčené značení (dovoz, montáž, nájemné, demontáž, odvoz)</t>
  </si>
  <si>
    <t>1103293422</t>
  </si>
  <si>
    <t>Přechodné dopravní značení - Základová konstrukce značek - Stojan k dopravním silničním značkám jednoduchý</t>
  </si>
  <si>
    <t>- čevenobílé pruhování - půjčené značení (dovoz, montáž, nájemné, demontáž, odvoz)</t>
  </si>
  <si>
    <t>109*270</t>
  </si>
  <si>
    <t>914909</t>
  </si>
  <si>
    <t>Přechodné dopravní značení - Výstražná světla typu 1 samostatné + akumulátor - půjčené značení (dovoz, montáž, nájemné, výměna a dobíjení baterií, demontáž, odvoz)</t>
  </si>
  <si>
    <t>770099055</t>
  </si>
  <si>
    <t>Přechodné dopravní značení - Výstražná světla typu 1 samostatné + akumulátor - půjčené značení</t>
  </si>
  <si>
    <t>(dovoz, montáž, nájemné, výměna a dobíjení baterií, demontáž, odvoz)</t>
  </si>
  <si>
    <t>26*270</t>
  </si>
  <si>
    <t>914959</t>
  </si>
  <si>
    <t>Přechodné dopravní značení - Výstražná světla typu 1 souprava 3 kusů + akumulátor - půjčené značení (dovoz, montáž, nájemné, výměna a dobíjení baterií, demontáž, odvoz)</t>
  </si>
  <si>
    <t>-779141576</t>
  </si>
  <si>
    <t xml:space="preserve">Přechodné dopravní značení - Výstražná světla typu 1 souprava 3 kusů + akumulátor - půjčené značení </t>
  </si>
  <si>
    <t>10*270</t>
  </si>
  <si>
    <t>OST</t>
  </si>
  <si>
    <t>01.OST</t>
  </si>
  <si>
    <t>SSZ - Úprava signálního plánu pro plynulejší dopravu, bez provozu hromadné dopravy na ulici Pavlovova. Jedná se o SSZ na východní a západní straně ulice Pavlovova.</t>
  </si>
  <si>
    <t>-344502566</t>
  </si>
  <si>
    <t>02.OST</t>
  </si>
  <si>
    <t>SSZ - Úprava signálního plánu do stavu před začátkem stavby. Jedná se o SSZ na východní a západní straně ulice Pavlovova.</t>
  </si>
  <si>
    <t>-2087960848</t>
  </si>
  <si>
    <t>SO 26-01 - Oplocení areálu (THERM)</t>
  </si>
  <si>
    <t xml:space="preserve">    998 - Přesun hmot</t>
  </si>
  <si>
    <t>-757778652</t>
  </si>
  <si>
    <t>Příprava území - Odstranění dřevin - Smýcení křovin, včetně odstranění kořenů, odvozu a uložení na skládku zhotovitele</t>
  </si>
  <si>
    <t>5,2</t>
  </si>
  <si>
    <t>Kácení stromů s rozřezáním a odvětvením, odstraněním pařezu D kmene do 800 mm</t>
  </si>
  <si>
    <t>1770016186</t>
  </si>
  <si>
    <t>Příprava území - Odstranění dřevin - Kácení stromů s obovodem kmene &lt;80cm, včetně odstranění pařezů a kořenů</t>
  </si>
  <si>
    <t>-566873570</t>
  </si>
  <si>
    <t>Příprava území - Odstranění dřevin - Kácení stromů s obovodem kmene &gt;80cm, včetně odstranění pařezů a kořenů</t>
  </si>
  <si>
    <t>odvozu a uložení na skládku zhotovitele (likvidace v režii zhotovitele)</t>
  </si>
  <si>
    <t>-1159849398</t>
  </si>
  <si>
    <t>Demolice - Chodník - Odstranění cementobetonové zámkové dlažby tl. 60mm, včetně odvozu a uložení na skládku zhotovitele</t>
  </si>
  <si>
    <t>4,5</t>
  </si>
  <si>
    <t>Demolice - Oplocení - Odstranění stávající cementobetonových dlaždic 300x300mm tl.40mm pod oplocením</t>
  </si>
  <si>
    <t>133*0,3</t>
  </si>
  <si>
    <t>1863318674</t>
  </si>
  <si>
    <t>Demolice - Vozovka - Vybourání ložné a podkladní vrstvy vozovky v tl. 150mm, včetně odvozu a uložení na skládku zhotovitele</t>
  </si>
  <si>
    <t>8,7*0,15</t>
  </si>
  <si>
    <t>844799320</t>
  </si>
  <si>
    <t>Demolice - Chodník - Odstranění ložné vrstvy v tl. 30mm pod cementobetonovou zámkovou dlažbou z drceného kameniva 0/4mm</t>
  </si>
  <si>
    <t>4,5*0,03</t>
  </si>
  <si>
    <t>Demolice - Chodník - Odstranění sypkých podkladních vrstev (štěrkodrť, zemina třídy I dle ČSN 73 6133) v tl. 200mm dle nového souvrství</t>
  </si>
  <si>
    <t>4,5*0,2</t>
  </si>
  <si>
    <t>Demolice - Vozovka - Odstranění sypkých podkladních vrstev (štěrkodrť, zemina třídy I dle ČSN 73 6133) v tl. 370mm dle nového souvrství</t>
  </si>
  <si>
    <t>8,7*0,37</t>
  </si>
  <si>
    <t>927407925</t>
  </si>
  <si>
    <t>Demolice - Vozovka - Frézování obrusné vrstvy vozovky v tl. 40mm, včetně odvozu a uložení na skládku DPO</t>
  </si>
  <si>
    <t>8,7</t>
  </si>
  <si>
    <t>986327940</t>
  </si>
  <si>
    <t>Demolice - Vozovka - Odstranění stávajících betonových obrubníků 1000x150x300mm, včetně odvozu a uložení na skládku zhotovitele</t>
  </si>
  <si>
    <t>6,6</t>
  </si>
  <si>
    <t>119003223.R</t>
  </si>
  <si>
    <t>Mobilní plotová zábrana s profilovaným plechem výšky do 2,2 m</t>
  </si>
  <si>
    <t>1105679640</t>
  </si>
  <si>
    <t>Provizorní oplocení - Zřízení mobilního provizorního oplocení z plných plotových dílců z trapézových plechů délky 2,35m a výšky 2,00m</t>
  </si>
  <si>
    <t>jednotlivé plotové dílce budou vzájemně kotveny svorkami.</t>
  </si>
  <si>
    <t>- pronajmuté oplocení - včetně dovozu, montáže, nájemného</t>
  </si>
  <si>
    <t>doba nájmu 60 dní</t>
  </si>
  <si>
    <t>60*2,35</t>
  </si>
  <si>
    <t>119003224</t>
  </si>
  <si>
    <t>Mobilní plotová zábrana s profilovaným plechem výšky do 2,2 m pro zabezpečení výkopu odstranění</t>
  </si>
  <si>
    <t>2119195190</t>
  </si>
  <si>
    <t>- demontáž a odvoz</t>
  </si>
  <si>
    <t>1721564109</t>
  </si>
  <si>
    <t>Demolice - Oplocení - Vybourání stávajících betonových patek, včetně odvozu a uložení na skládku zhotovitele (likvidace v režii zhotovitele)</t>
  </si>
  <si>
    <t>45*1*0,3*0,3</t>
  </si>
  <si>
    <t>Příprava území - Přesun reklamních tabulí - Vybourání 12 ks základových patek reklamních tabulí</t>
  </si>
  <si>
    <t>12*1,2*0,7*0,7</t>
  </si>
  <si>
    <t>-1445321782</t>
  </si>
  <si>
    <t>Příprava území - Odhumusování - Odstranění humózní zeminy v tl. 100mm.</t>
  </si>
  <si>
    <t>Sejmutá humózní zemina bude po dohodě s investorem a prokázání vhodnosti na opětovné ohumusování přesunuta na mezideponii, která</t>
  </si>
  <si>
    <t>200*0,1</t>
  </si>
  <si>
    <t>-1983558337</t>
  </si>
  <si>
    <t>Příprava území - Odhumusování - Odstranění humózní zeminy v tl. 100mm. Sejmutá humózní zemina, která</t>
  </si>
  <si>
    <t>nebude vhodná na opětovné ohumusování bude odvezena na skládku zhotovitele (likvidace v režii zhotovitele)</t>
  </si>
  <si>
    <t>475,0*0,1</t>
  </si>
  <si>
    <t>-850526619</t>
  </si>
  <si>
    <t>Oplocení - Základové patky - Zřízení výkopu pro nové betonové patky oplocení.</t>
  </si>
  <si>
    <t>Zemina bude odvezena na skládku zhotovitele (likvidace v režii zhotovitele)</t>
  </si>
  <si>
    <t>45*0,3*0,3*0,9+13*0,6*0,3*0,9+1*0,3*0,3*0,5</t>
  </si>
  <si>
    <t xml:space="preserve">Přesun reklamních tabulí - Zřízení výkopu pro nové základové patky. Vykopaná zemina bude odvezena na skládku zhotovitele </t>
  </si>
  <si>
    <t>12*0,7*0,7*1,3</t>
  </si>
  <si>
    <t>227720926</t>
  </si>
  <si>
    <t>6*1*2,5</t>
  </si>
  <si>
    <t>-460564086</t>
  </si>
  <si>
    <t>Demolice - Oplocení - Zásypání otvorů po vybourání základových patek ze zeminy vhodné do násypu - štěrkodrť fr.0/63mm</t>
  </si>
  <si>
    <t>včetně nákupu dovozu na stavbu a hutnění</t>
  </si>
  <si>
    <t>Příprava území - Přesun reklamních tabulí - Zásypání otvorů po vybourání základových patek ze zeminy vhodné do násypu - štěrkodrť fr.0/63mm</t>
  </si>
  <si>
    <t>284656494</t>
  </si>
  <si>
    <t>Chodník - Úprava zemní pláně včetně hutnění v zeminách tř. I dle ČSN 73 6133 (Edef,2=&gt;30MPa, Edef,2/Edef,1&lt;2,3)</t>
  </si>
  <si>
    <t>4,2</t>
  </si>
  <si>
    <t>Vozovka - Úprava zemní pláně včetně hutnění v zeminách tř. I dle ČSN 73 6133 (Edef,2=&gt;45MPa, Edef,2/Edef,1&lt;2,3)</t>
  </si>
  <si>
    <t>11,2</t>
  </si>
  <si>
    <t>181301102</t>
  </si>
  <si>
    <t>Rozprostření ornice tl vrstvy do 150 mm pl do 500 m2 v rovině nebo ve svahu do 1:5</t>
  </si>
  <si>
    <t>-2020981524</t>
  </si>
  <si>
    <t>455</t>
  </si>
  <si>
    <t>-1503197968</t>
  </si>
  <si>
    <t>Úprava území - Ohumusování - Založení travníku ručním výsevem běžné travní směsi</t>
  </si>
  <si>
    <t>1685698761</t>
  </si>
  <si>
    <t>Úprava území - Ohumusování - Kosení, odplevelení a zálivka trávniku po dobu dle požadavků investora a smlouvy o dílo</t>
  </si>
  <si>
    <t xml:space="preserve"> (předpoklad 12 měsíců = 6x pokos, sdplevelení, zálivka)</t>
  </si>
  <si>
    <t>848083093</t>
  </si>
  <si>
    <t>travní směsi bez kříženců, polyploidů a zahraničních odrůd</t>
  </si>
  <si>
    <t>455/100*3</t>
  </si>
  <si>
    <t>-1315233239</t>
  </si>
  <si>
    <t>455*0,15</t>
  </si>
  <si>
    <t>Javor Babyka (acer campestre) 1.třídy jakosti dle bývalé ON 4920 výšky 3-5m se zemním balem sadovnickým způsobem</t>
  </si>
  <si>
    <t>1245668024</t>
  </si>
  <si>
    <t>1645756788</t>
  </si>
  <si>
    <t>7,3</t>
  </si>
  <si>
    <t>-2019834235</t>
  </si>
  <si>
    <t>212325788</t>
  </si>
  <si>
    <t>-110216641</t>
  </si>
  <si>
    <t>Úprava území - Výsadba - Výsadba poloodrostů dřevin stromu Javor Babyka (acer campestre) 1.třídy jakosti dle bývalé ON 4920 výšky 3-5m se zemním balem</t>
  </si>
  <si>
    <t>sadovnickým způsobem</t>
  </si>
  <si>
    <t>-342021974</t>
  </si>
  <si>
    <t xml:space="preserve">Úprava území - Výsadba - Kotvení stromků třemi dřevěnými kůly o délce 2,5 m a průměru 8 - 10 cm </t>
  </si>
  <si>
    <t>1043877006</t>
  </si>
  <si>
    <t>Dřevěné kůly o délce 2,5 m a průměru 8 - 10 cm s doplněním třemi dřevěnými příčkami a úvazkovou páskou.</t>
  </si>
  <si>
    <t>6*3</t>
  </si>
  <si>
    <t>-1086981719</t>
  </si>
  <si>
    <t>Vytvoření "misky" se zvýšenými okraji pro lepší zachycení dešťové vod</t>
  </si>
  <si>
    <t>-1505915506</t>
  </si>
  <si>
    <t xml:space="preserve">Úprava území - Výsadba - Drenážní trouba DN 100mm  pro provzdušnění a zavlažení kořenového systému, uvažovaná délka cca 7m </t>
  </si>
  <si>
    <t>6*7</t>
  </si>
  <si>
    <t>-297264718</t>
  </si>
  <si>
    <t>6*0,3*1,5</t>
  </si>
  <si>
    <t>-859256370</t>
  </si>
  <si>
    <t>(6*0,3*1,5)*2</t>
  </si>
  <si>
    <t>-694583962</t>
  </si>
  <si>
    <t>335325482</t>
  </si>
  <si>
    <t>Úprava území - Výsadba - Prozprostření hnojiva s pozvolným uvolňováním živin v blízkosti kořenů</t>
  </si>
  <si>
    <t>zálivka 20l vody na stromek a pomučování v šířce 0,5m od kmene</t>
  </si>
  <si>
    <t>-1589590903</t>
  </si>
  <si>
    <t>Demolice - Vozovka - Nařezání obrusné vrstvy asfaltového krytu. Nařezání bude provedeno kotoučovou pilou do hloubky 40mm.</t>
  </si>
  <si>
    <t>8,9</t>
  </si>
  <si>
    <t>-1489101171</t>
  </si>
  <si>
    <t>Demolice - Chodník - Odstranění stávajících betonových kruhových palisád o průměru 120mm a výšky 400mm</t>
  </si>
  <si>
    <t xml:space="preserve"> včetně odvozu a uložení na skládku zhotovitele (likvidace v režii zhotovitele)</t>
  </si>
  <si>
    <t>(2,2+1,9)*0,12*0,4</t>
  </si>
  <si>
    <t>Demolice - Chodník - Odstranění betonového lože pod betonovými palisádami, včetně odvozu a uložení na skládku zhotovitele</t>
  </si>
  <si>
    <t>(2,2+1,9)*0,25</t>
  </si>
  <si>
    <t>1386727840</t>
  </si>
  <si>
    <t>Demolice - Vozovka - Poplatek za uložení betonových obrubníků na skládku</t>
  </si>
  <si>
    <t>6,6*0,3*2,3</t>
  </si>
  <si>
    <t>Demolice - Vozovka - Poplatek za uložení betonového lože na skládku</t>
  </si>
  <si>
    <t>0,99*2,3</t>
  </si>
  <si>
    <t>Demolice - Oplocení - Poplatek za uložení cementobetonových dlaždic na skládku</t>
  </si>
  <si>
    <t>1,6*2</t>
  </si>
  <si>
    <t>Demolice - Oplocení - Poplatek za uložení vybourané betonové sutě ze základových patek na skládku</t>
  </si>
  <si>
    <t>4,05*2,3</t>
  </si>
  <si>
    <t>Demolice - Chodník - Poplatek za uložení sutě z palisád na skládku zhotovitele</t>
  </si>
  <si>
    <t>0,2*2,3</t>
  </si>
  <si>
    <t>Demolice - Chodník - Poplatek za uložení betonového lože pod palisádami na skládku zhotovitele</t>
  </si>
  <si>
    <t>1,03*2,3</t>
  </si>
  <si>
    <t>Demolice - Chodník - Poplatek za uložení cementobetonové zámkové dlažby na skládku.</t>
  </si>
  <si>
    <t>0,27*2,0</t>
  </si>
  <si>
    <t>Příprava území - Přesun reklamních tabulí - Poplatek za uložení vybouraných základových patek na skládku</t>
  </si>
  <si>
    <t>7,06*2,3</t>
  </si>
  <si>
    <t>-1062541647</t>
  </si>
  <si>
    <t>Příprava území - Odstranění dřevin - Poplatek za uložení dřevin na skládku</t>
  </si>
  <si>
    <t>9*2+5,2*0,05</t>
  </si>
  <si>
    <t>1616270021</t>
  </si>
  <si>
    <t>1,31*2,4</t>
  </si>
  <si>
    <t>1887550738</t>
  </si>
  <si>
    <t>Příprava území - Odhumusování - Poplatek za uložení nevhodné humózní zeminy na skládku</t>
  </si>
  <si>
    <t>47,5*1,9</t>
  </si>
  <si>
    <t>0,5*15*1,9</t>
  </si>
  <si>
    <t>Demolice - Vozovka - Poplatek za uložení sypkých podkladních vrstev na skládku.</t>
  </si>
  <si>
    <t>3,22*1,9</t>
  </si>
  <si>
    <t>Demolice - Chodník - Poplatek za uložení ložné vrstvy na skládku.</t>
  </si>
  <si>
    <t>0,14*1,9</t>
  </si>
  <si>
    <t>Demolice - Chodník - Poplatek za uložení sypkých podkladních vrstev na skládku.</t>
  </si>
  <si>
    <t>0,9*1,9</t>
  </si>
  <si>
    <t>Oplocení - Základové patky - Poplatek za uložení zeminy na skládku.</t>
  </si>
  <si>
    <t>5,8*1,9</t>
  </si>
  <si>
    <t>Přesun reklamních tabulí - Poplatek za uložení zeminy na skládku.</t>
  </si>
  <si>
    <t>7,64*1,9</t>
  </si>
  <si>
    <t>-614688863</t>
  </si>
  <si>
    <t>Oplocení - Základové patky - Zřízení podsypu ze štěrkodrti fr. 0/32 tl.100mm, včetně nákupu, dovozu na stavbu a hutnění</t>
  </si>
  <si>
    <t>(45*0,3*0,3+13*0,6*0,3+1*0,3*0,3)*0,1</t>
  </si>
  <si>
    <t>Přesun reklamních tabulí - Zřízení podsypu ze štěrkodrti fr. 0/32 tl.100mm, včetně nákupu, dovozu na stavbu a hutnění</t>
  </si>
  <si>
    <t>12*0,7*0,7*0,1</t>
  </si>
  <si>
    <t>951612680</t>
  </si>
  <si>
    <t>Oplocení - Základové patky - Zřízení základových patek z betonu C25/30-XF1, XA1, včetně nákupu, dovozu na stavbu a hutnění.</t>
  </si>
  <si>
    <t>45*(0,3*0,3*0,8)+13*(0,6*0,3*0,8)+1*(0,3*0,3*0,4)</t>
  </si>
  <si>
    <t>Přesun reklamních tabulí - Zřízení základových patek z betonu C25/30-XF1, XA1, včetně nákupu, dovozu na stavbu a hutnění.</t>
  </si>
  <si>
    <t>12*0,7*0,7*1,2</t>
  </si>
  <si>
    <t>538278322</t>
  </si>
  <si>
    <t>Vozovka - Zřízení podkladní vrstvy ze štěrkodrti ŠDa fr.0/32 v tl. min. 150mm, pro výpočet uvažováno s průměrnou tloušťkou vrstvy 180mm</t>
  </si>
  <si>
    <t>287291018</t>
  </si>
  <si>
    <t>Vozovka - Zřízení podkladní vrstvy ze štěrkodrti ŠDa fr.0/32 v tl. 200mm, včetně nákupu, dovozu na stavbu a hutnění.</t>
  </si>
  <si>
    <t>-234820959</t>
  </si>
  <si>
    <t>Chodník - Zřízení podkladní vrstvy ze štěrkodrti ŠDa fr.0/32 v tl. min. 200mm, pro výpočet uvažováno s průměrnou tloušťkou vrstvy 220mm</t>
  </si>
  <si>
    <t>1452038176</t>
  </si>
  <si>
    <t>Vozovka - Asfaltový beton pro podkladní vrstvy ACP 22+ v tl. 90mm, včetně nákupu a dovozu na stavbu</t>
  </si>
  <si>
    <t>-1075221059</t>
  </si>
  <si>
    <t>Vozovka - Infiltrační postřik 1,0kg/m2, včetně nákupu a dovozu na stavbu</t>
  </si>
  <si>
    <t>657948689</t>
  </si>
  <si>
    <t>Vozovka - Spojovací postřik 0,4kg/m2, včetně nákupu a dovozu na stavbu</t>
  </si>
  <si>
    <t>2*11,2</t>
  </si>
  <si>
    <t>511743192</t>
  </si>
  <si>
    <t>Vozovka - Asfaltový beton pro obrusné vrstvy ACL 11+ modifikovaný v tl. 40mm.</t>
  </si>
  <si>
    <t>-219156476</t>
  </si>
  <si>
    <t>Vozovka - Asfaltový beton pro ložné vrstvy ACL 16+ modifikovaný v tl. 60mm.</t>
  </si>
  <si>
    <t>567609915</t>
  </si>
  <si>
    <t>4,2*1,05</t>
  </si>
  <si>
    <t>59246002.R</t>
  </si>
  <si>
    <t>dlažba plošná betonová terasová hladká 300x300x40mm</t>
  </si>
  <si>
    <t>1240103397</t>
  </si>
  <si>
    <t>Cementobetonová dlaždice 300x300mm tl.40mm pod oplocení, včetně nákupu a dovozu na stavbu.</t>
  </si>
  <si>
    <t>119*0,3*1,1</t>
  </si>
  <si>
    <t>1267284595</t>
  </si>
  <si>
    <t>Chodník - Palisády - Uložení nových betonových kruhových palisád o průměru 120mm a výšky 400mm</t>
  </si>
  <si>
    <t>364555829</t>
  </si>
  <si>
    <t>Betonová kruhová palisáda o průměru 120mm a výšky 400mm</t>
  </si>
  <si>
    <t>1730252602</t>
  </si>
  <si>
    <t>Chodník - Pokládka cementobetonové zámkové dlažby tl. 60mm z betonu C35/45-XF4 ve tvaru H šedé barvy</t>
  </si>
  <si>
    <t>včetně zásypu spár jemným křemičitým pískem</t>
  </si>
  <si>
    <t>Oplocení - Pokládka cementobetonových dlaždic 300x300mm tl.40mm pod oplocení, včetně nákupu a dovozu na stavbu.</t>
  </si>
  <si>
    <t>119*0,3</t>
  </si>
  <si>
    <t>1775798172</t>
  </si>
  <si>
    <t>kamenný obrubník 1000x250x200mm,Obruby nebudou vybaveny zámky. Obruby budou kamenicky opracovány a na viditelných površích pemrlovány.</t>
  </si>
  <si>
    <t>327733296</t>
  </si>
  <si>
    <t>Vozovka - Obruba - Pokládka kamenných obrubníku 1000x250x200mm do sedlového betonového lože, včetně vyplnění spár cementovou maltou MC25-XF4</t>
  </si>
  <si>
    <t>v tl. 10-20mm, nákupu a dovozu na stavbu</t>
  </si>
  <si>
    <t>210812035.R</t>
  </si>
  <si>
    <t>Montáž kabel Cu plný kulatý do 1 kV 4x16 mm2 uložený volně nebo v liště (CYKY)</t>
  </si>
  <si>
    <t>200611883</t>
  </si>
  <si>
    <t>Pokládka nových kabelů typu CYKY-J 4x16 (v případě poškození stávajících kabelů),</t>
  </si>
  <si>
    <t>Včetně napojení na stávající vedení pomocí kompatibilních kabelových spojek (2ks).</t>
  </si>
  <si>
    <t>338171123</t>
  </si>
  <si>
    <t>Osazování sloupků a vzpěr plotových ocelových v do 2,60 m se zabetonováním</t>
  </si>
  <si>
    <t>-428033074</t>
  </si>
  <si>
    <t xml:space="preserve"> Osazení ocelových sloupků Ø60/3mm dl. 3150mm (včetně 450mm dlouhého ohnutého ramene pro kotvení ostnatého drátu)</t>
  </si>
  <si>
    <t>Osazení ocelových vzpěr Ø40/2mm dl. 2500mm</t>
  </si>
  <si>
    <t>348401130</t>
  </si>
  <si>
    <t>Montáž oplocení ze strojového pletiva s napínacími dráty výšky do 2,0 m</t>
  </si>
  <si>
    <t>-376896677</t>
  </si>
  <si>
    <t>Oplocení - Ukotvení pletiva 50x50x2,7mm vazacím drátem na napínací dráty</t>
  </si>
  <si>
    <t>130,9</t>
  </si>
  <si>
    <t>31327515.R</t>
  </si>
  <si>
    <t>pletivo drátěné plastifikované se čtvercovými oky 55/2,7mm v 2000mm</t>
  </si>
  <si>
    <t>-2141811284</t>
  </si>
  <si>
    <t>pletivo 50x50x2,7mm vazacím drátem na napínací dráty. Pletivo bude s povrchovou úpravou pozinkování a poplastování (ZN+PVC).</t>
  </si>
  <si>
    <t>Včetně nákupu a dovozu na stavbu.</t>
  </si>
  <si>
    <t>348401320</t>
  </si>
  <si>
    <t>Rozvinutí, montáž a napnutí ostnatého drátu</t>
  </si>
  <si>
    <t>-661590146</t>
  </si>
  <si>
    <t>Oplocení - Připevnění ostatého drátu Ø1,5/2,5mm na ohnuté rameno sloupků ve třech řadách.</t>
  </si>
  <si>
    <t>3*130,9</t>
  </si>
  <si>
    <t>31478001</t>
  </si>
  <si>
    <t>drát ostnatý D 2mm</t>
  </si>
  <si>
    <t>422305499</t>
  </si>
  <si>
    <t>Ostatého drátu Ø1,5/2,5mm</t>
  </si>
  <si>
    <t>55342190.R</t>
  </si>
  <si>
    <t>plotová vzpěra Ø40/2mm dl 2,5m pro svařované pletivo</t>
  </si>
  <si>
    <t>-331393095</t>
  </si>
  <si>
    <t>55342257.R</t>
  </si>
  <si>
    <t xml:space="preserve">sloupek plotový  Ø60/3mm dl 3,15 m  (včetně 450mm dlouhého ohnutého ramene pro kotvení ostnatého drátu)</t>
  </si>
  <si>
    <t>-619338202</t>
  </si>
  <si>
    <t>ocelových sloupků Ø60/3mm dl. 3150mm (včetně 450mm dlouhého ohnutého ramene pro kotvení ostnatého drátu)</t>
  </si>
  <si>
    <t>včetně nákupu, dovozu na stavbu a zavíčkování (zavaření) horní strany sloupků.</t>
  </si>
  <si>
    <t>Sloupky budou vybaveny nerezovými úchytky pro kotvení napínacích lan ( s napínáky) a pro kotvení ostnatého drátu.</t>
  </si>
  <si>
    <t>899331111</t>
  </si>
  <si>
    <t>Výšková úprava uličního vstupu nebo vpusti do 200 mm zvýšením poklopu</t>
  </si>
  <si>
    <t>-627193132</t>
  </si>
  <si>
    <t>Inženýrské sítě - Výšková úprava poklopu 600x600mm u vjezdu do společnosti Therm</t>
  </si>
  <si>
    <t>-912864464</t>
  </si>
  <si>
    <t>Vozovka - Spáry - Profrézování spáry 40x20mm mezi novým a stávajícím krytem</t>
  </si>
  <si>
    <t>včetně odvozu a uložení na skládku</t>
  </si>
  <si>
    <t>1462222786</t>
  </si>
  <si>
    <t>Vozovka - Spáry - Zřízení asfaltové zálivky mezi novým a stávajícím krytem, včetně bvyfoukání od zbytků živice a předehřátí okolí</t>
  </si>
  <si>
    <t>966071721</t>
  </si>
  <si>
    <t>Bourání sloupků a vzpěr plotových ocelových do 2,5 m odřezáním</t>
  </si>
  <si>
    <t>-1831571689</t>
  </si>
  <si>
    <t>Demolice - Oplocení - Odřezání stávajících sloupků oplocení a sloupků areálového osvětlení Ø60/3mm délky 2,0m,</t>
  </si>
  <si>
    <t>včetně předání určené výkupní firmě kovových odpadů dle objednatele.</t>
  </si>
  <si>
    <t>966071822</t>
  </si>
  <si>
    <t>Rozebrání oplocení z drátěného pletiva se čtvercovými oky výšky do 2,0 m</t>
  </si>
  <si>
    <t>1511579180</t>
  </si>
  <si>
    <t>Demolice - Oplocení - Odstranění stávajícího pletiva o výšce 2,0m ze sloupků oplocení,</t>
  </si>
  <si>
    <t>133</t>
  </si>
  <si>
    <t>966071832</t>
  </si>
  <si>
    <t>Rozebrání ostnatého drátu výšky přes 2,0 m</t>
  </si>
  <si>
    <t>-1155970298</t>
  </si>
  <si>
    <t>Demolice - Oplocení - Odstranění stávajícího ostnatého drátu z sloupků oplocení,</t>
  </si>
  <si>
    <t>BIL.R</t>
  </si>
  <si>
    <t>Přesunutí billboardu ukotveného do ŽB mobilní patky z prostor areálu THERM (dle vlastníka) na nové místo dle projektu ve vzdálenosti cca 10m</t>
  </si>
  <si>
    <t>-567822740</t>
  </si>
  <si>
    <t>BIL2.R</t>
  </si>
  <si>
    <t>-1454289505</t>
  </si>
  <si>
    <t xml:space="preserve">Příprava území - Přesun reklamních tabulí - Přesunutí billboardu (cca 10 tun) ukotveného do ŽB mobilní patky mimo stavbu do prostor areálu THERM </t>
  </si>
  <si>
    <t>(dle vlastníka)</t>
  </si>
  <si>
    <t>BR1.R</t>
  </si>
  <si>
    <t>Dodávka a montáž nové brány včetně povrchové úpravy</t>
  </si>
  <si>
    <t>1259725889</t>
  </si>
  <si>
    <t>(0,015078*7850)*1,08</t>
  </si>
  <si>
    <t>BRN.R</t>
  </si>
  <si>
    <t>Odstranění stávající konstrukce ocelové dvoukřídlé brány délky 5,0m a výšky 2,0m</t>
  </si>
  <si>
    <t>-2032599117</t>
  </si>
  <si>
    <t>KVT.R</t>
  </si>
  <si>
    <t>Přesunutí betonového květináče (cca 50kg) v oblasti hlavní brány THERM do blízkosti, pro opětovné navrácení po dokončení rekonstrukce</t>
  </si>
  <si>
    <t>-430918349</t>
  </si>
  <si>
    <t>OSV.R</t>
  </si>
  <si>
    <t xml:space="preserve"> Odstranění stávajícího areálového osvětlení umístěných na sólo sloupcích v linii oplocení, včetně demnotáže a odpojení. Osvětlení bude uloženo v blízkosti stavby v prostoru areálu THERM pro opětovné instalování</t>
  </si>
  <si>
    <t>247659470</t>
  </si>
  <si>
    <t xml:space="preserve"> Odstranění stávajícího areálového osvětlení umístěných na sólo sloupcích v linii oplocení, včetně demnotáže a odpojení.</t>
  </si>
  <si>
    <t>Osvětlení bude uloženo v blízkosti stavby v prostoru areálu THERM pro opětovné instalování</t>
  </si>
  <si>
    <t>STO.R</t>
  </si>
  <si>
    <t>Dodávka a montáž nových stožárů Ø60/3mm dl. 3000mm opatřené protikorozní ochranou</t>
  </si>
  <si>
    <t>762663826</t>
  </si>
  <si>
    <t>(0,001612*7850*2)*1,08</t>
  </si>
  <si>
    <t>SV.R</t>
  </si>
  <si>
    <t>Osazení stávajících svítidel a nástavců na nové stožáry, včetně montáže a přepojení stávajících napájecích silových kabelů NN typu CYKY</t>
  </si>
  <si>
    <t>714987466</t>
  </si>
  <si>
    <t>TAB.R</t>
  </si>
  <si>
    <t>Osazení stávajích reklamních tabulí (50~100kg) s přesunem z prostor areálu THERM (dle vlastníka) do nově zřízených základových patek.</t>
  </si>
  <si>
    <t>-435359593</t>
  </si>
  <si>
    <t>Přesun reklamních tabulí - Osazení stávajích reklamních tabulí (50~100kg) s přesunem z prostor areálu THERM (dle vlastníka)</t>
  </si>
  <si>
    <t>do nově zřízených základových patek.</t>
  </si>
  <si>
    <t>TAB1.R</t>
  </si>
  <si>
    <t>Přesun reklamních tabulí - Přesunutí reklamních tabulí (cca 50~100kg) mimo stavbu do prostor areálu THERM (dle vlastníka)</t>
  </si>
  <si>
    <t>906044816</t>
  </si>
  <si>
    <t>Příprava území - Přesun reklamních tabulí - Přesunutí reklamních tabulí (cca 50~100kg) mimo stavbu do prostor areálu THERM (dle vlastníka)</t>
  </si>
  <si>
    <t>998</t>
  </si>
  <si>
    <t>Přesun hmot</t>
  </si>
  <si>
    <t>998223011</t>
  </si>
  <si>
    <t>Přesun hmot pro pozemní komunikace s krytem dlážděným</t>
  </si>
  <si>
    <t>-138393673</t>
  </si>
  <si>
    <t>998223095</t>
  </si>
  <si>
    <t>Příplatek k přesunu hmot pro pozemní komunikace s krytem dlážděným za zvětšený přesun ZKD 5000 m</t>
  </si>
  <si>
    <t>1418236263</t>
  </si>
  <si>
    <t>998225111</t>
  </si>
  <si>
    <t>Přesun hmot pro pozemní komunikace s krytem z kamene, monolitickým betonovým nebo živičným</t>
  </si>
  <si>
    <t>1694119957</t>
  </si>
  <si>
    <t>998225195</t>
  </si>
  <si>
    <t>Příplatek k přesunu hmot pro pozemní komunikace s krytem z kamene, živičným, betonovým ZKD 5000 m</t>
  </si>
  <si>
    <t>83486790</t>
  </si>
  <si>
    <t>SO 31-01 - Trakční vedení (DPO)</t>
  </si>
  <si>
    <t>113152112</t>
  </si>
  <si>
    <t>Odstranění podkladů zpevněných ploch z kameniva drceného</t>
  </si>
  <si>
    <t>-12578924</t>
  </si>
  <si>
    <t>131203109</t>
  </si>
  <si>
    <t>Příplatek za lepivost u hloubení jam ručním nebo pneum nářadím v hornině tř. 4</t>
  </si>
  <si>
    <t>-611549099</t>
  </si>
  <si>
    <t>151101211</t>
  </si>
  <si>
    <t>Odstranění příložného pažení stěn hl do 4 m</t>
  </si>
  <si>
    <t>1304684969</t>
  </si>
  <si>
    <t>151102201</t>
  </si>
  <si>
    <t>Zřízení příložného pažení stěn výkopu hl do 4 m</t>
  </si>
  <si>
    <t>932225203</t>
  </si>
  <si>
    <t>Vodorovné přemístění výkopku z horniny tř.1 a 4 do 10000m</t>
  </si>
  <si>
    <t>1773615875</t>
  </si>
  <si>
    <t>2142206485</t>
  </si>
  <si>
    <t>171201201</t>
  </si>
  <si>
    <t>Uložení sypaniny na skládky</t>
  </si>
  <si>
    <t>-727904267</t>
  </si>
  <si>
    <t>171201211</t>
  </si>
  <si>
    <t>uložení odpadu kód 170504 zemina a kamení</t>
  </si>
  <si>
    <t>229036000</t>
  </si>
  <si>
    <t>1190319498</t>
  </si>
  <si>
    <t>Založení trávníku výsevem se zalitím vodou na rovině</t>
  </si>
  <si>
    <t>-1880770753</t>
  </si>
  <si>
    <t>210040011</t>
  </si>
  <si>
    <t>Montáž sloup nn ocelový trubkový jednoduchý do 12 m</t>
  </si>
  <si>
    <t>2098306010</t>
  </si>
  <si>
    <t>460010024</t>
  </si>
  <si>
    <t>Vytyčení trati kabelového vedení podzemního v terénu volném</t>
  </si>
  <si>
    <t>1791512576</t>
  </si>
  <si>
    <t>460030011</t>
  </si>
  <si>
    <t>Sejmutí drnu jakékoliv tloušťky</t>
  </si>
  <si>
    <t>-792562164</t>
  </si>
  <si>
    <t>460080112</t>
  </si>
  <si>
    <t>Bourání základů z betonu prostého</t>
  </si>
  <si>
    <t>522000835</t>
  </si>
  <si>
    <t>460600061</t>
  </si>
  <si>
    <t>Odvoz suti a vybouraných hmot na skládku do 1 km</t>
  </si>
  <si>
    <t>-1322051415</t>
  </si>
  <si>
    <t>460600071</t>
  </si>
  <si>
    <t>Odvoz suti a vybouraných hmot na skládku ZKD 1 km přes 1 km</t>
  </si>
  <si>
    <t>1504560004</t>
  </si>
  <si>
    <t>460620013</t>
  </si>
  <si>
    <t>Provizorní úprava terénu se zhutněním hornina třídy 3</t>
  </si>
  <si>
    <t>-48364884</t>
  </si>
  <si>
    <t>936941115</t>
  </si>
  <si>
    <t>Osazování doplňkových ocelových součástí hmotnosti nad 100 do 250 kg</t>
  </si>
  <si>
    <t>-1745714036</t>
  </si>
  <si>
    <t>Pol1</t>
  </si>
  <si>
    <t>Hloubení stožárové jámy ručně</t>
  </si>
  <si>
    <t>-528607552</t>
  </si>
  <si>
    <t>Pol2</t>
  </si>
  <si>
    <t>Základové patky z betonu</t>
  </si>
  <si>
    <t>-1250970988</t>
  </si>
  <si>
    <t>589-32936</t>
  </si>
  <si>
    <t>Beton pro základ tř. C 25/30 XA1</t>
  </si>
  <si>
    <t>1915591567</t>
  </si>
  <si>
    <t>Pol25</t>
  </si>
  <si>
    <t>Kotvení lana do 50mm2 s regulací</t>
  </si>
  <si>
    <t>-1135814266</t>
  </si>
  <si>
    <t>Pol26</t>
  </si>
  <si>
    <t>Montáž objímky na stožár s vidlicí nebo kardanovým kloubem</t>
  </si>
  <si>
    <t>-888411888</t>
  </si>
  <si>
    <t>Pol27</t>
  </si>
  <si>
    <t>Montáž minorokového delta závěsu troleje s bočním držákem na lano</t>
  </si>
  <si>
    <t>-984044593</t>
  </si>
  <si>
    <t>Pol28</t>
  </si>
  <si>
    <t>Montáž odpojovače s pákovým pohonem</t>
  </si>
  <si>
    <t>-1327000291</t>
  </si>
  <si>
    <t>Pol29</t>
  </si>
  <si>
    <t>Montáž bleskojistky růžkové včetně konzoly</t>
  </si>
  <si>
    <t>-151631479</t>
  </si>
  <si>
    <t>Pol3</t>
  </si>
  <si>
    <t>Osazení trubky PVC prům. do 100 pro VO do základu</t>
  </si>
  <si>
    <t>654275746</t>
  </si>
  <si>
    <t>Pol4</t>
  </si>
  <si>
    <t xml:space="preserve">Ochranná PVC  trubka pr. 50mm</t>
  </si>
  <si>
    <t>1042545538</t>
  </si>
  <si>
    <t>Pol5</t>
  </si>
  <si>
    <t>Trubka ocelová dn500</t>
  </si>
  <si>
    <t>608688423</t>
  </si>
  <si>
    <t>Pol30</t>
  </si>
  <si>
    <t>Ukolejnění slaněným vodičem CHBU 50mm2</t>
  </si>
  <si>
    <t>-501779336</t>
  </si>
  <si>
    <t>Pol31</t>
  </si>
  <si>
    <t>Montáž kabelového propojení mezi odpojovačem a trolejí</t>
  </si>
  <si>
    <t>-605116432</t>
  </si>
  <si>
    <t>Pol32</t>
  </si>
  <si>
    <t>Montáž ocelových lan průřezu 50 mm2</t>
  </si>
  <si>
    <t>-783226245</t>
  </si>
  <si>
    <t>Pol33</t>
  </si>
  <si>
    <t>Montáž troleje Cu průřezu do 150 mm2</t>
  </si>
  <si>
    <t>-7194606</t>
  </si>
  <si>
    <t>Pol34</t>
  </si>
  <si>
    <t xml:space="preserve">Demontáž  trakčního vedení</t>
  </si>
  <si>
    <t>-949572466</t>
  </si>
  <si>
    <t>Pol35</t>
  </si>
  <si>
    <t>Demontáž trakčního stožáru, včetně mechanizace a odvozu do areálu provozovatele</t>
  </si>
  <si>
    <t>-818470733</t>
  </si>
  <si>
    <t>Pol36</t>
  </si>
  <si>
    <t>Práce předem nespecifikované</t>
  </si>
  <si>
    <t>-395409492</t>
  </si>
  <si>
    <t>Pol37</t>
  </si>
  <si>
    <t>Hodinová zúčtovací sazba technik odborný - manipulace na síti, zajištění, přepnutí vedení</t>
  </si>
  <si>
    <t>1837361024</t>
  </si>
  <si>
    <t>Pol38</t>
  </si>
  <si>
    <t>Geodetické zaměření skutečného stavu</t>
  </si>
  <si>
    <t>KS</t>
  </si>
  <si>
    <t>761692999</t>
  </si>
  <si>
    <t>Pol39</t>
  </si>
  <si>
    <t>Dokumentace skutečného provedení stavby</t>
  </si>
  <si>
    <t>-1390107521</t>
  </si>
  <si>
    <t>Pol40</t>
  </si>
  <si>
    <t>Revize</t>
  </si>
  <si>
    <t>-1677472594</t>
  </si>
  <si>
    <t>Pol41</t>
  </si>
  <si>
    <t>Zkoušky</t>
  </si>
  <si>
    <t>-2143552835</t>
  </si>
  <si>
    <t>Pol42</t>
  </si>
  <si>
    <t>Protokol UTZ</t>
  </si>
  <si>
    <t>-1532123716</t>
  </si>
  <si>
    <t>Pol6</t>
  </si>
  <si>
    <t>Zřízení betonového ochranného límce po osazení stožáru do základové patky - beton C30/37 XF4</t>
  </si>
  <si>
    <t>-548788237</t>
  </si>
  <si>
    <t>Pol7</t>
  </si>
  <si>
    <t>uložení odpadu kód 170101 beton</t>
  </si>
  <si>
    <t>445589285</t>
  </si>
  <si>
    <t>Pol8</t>
  </si>
  <si>
    <t>Ukončení lana 50mm2 s izolátorem a nap. šroubem</t>
  </si>
  <si>
    <t>565587522</t>
  </si>
  <si>
    <t>Pol9</t>
  </si>
  <si>
    <t>Ukončení lana 50mm2 s izolátorem</t>
  </si>
  <si>
    <t>1744135148</t>
  </si>
  <si>
    <t>Pol10</t>
  </si>
  <si>
    <t>Rozebiratelné ukončení lana 50mm2 s izolátorem</t>
  </si>
  <si>
    <t>-2094285514</t>
  </si>
  <si>
    <t>Pol11</t>
  </si>
  <si>
    <t xml:space="preserve">Objímka se třmenem  na stožár pr. 168 mm (FeZn)</t>
  </si>
  <si>
    <t>-83815462</t>
  </si>
  <si>
    <t>Pol12</t>
  </si>
  <si>
    <t>Minorokový delta závěs s bočním držákem na lano</t>
  </si>
  <si>
    <t>1420836730</t>
  </si>
  <si>
    <t>Pol13</t>
  </si>
  <si>
    <t>Odpojovač s ručním pohonem</t>
  </si>
  <si>
    <t>1013124659</t>
  </si>
  <si>
    <t>Pol14</t>
  </si>
  <si>
    <t>Bleskojistka růžková</t>
  </si>
  <si>
    <t>472682157</t>
  </si>
  <si>
    <t>Pol15</t>
  </si>
  <si>
    <t>Kabel silový jednožilový s Cu jádrem CHBU 50 mm2</t>
  </si>
  <si>
    <t>-1564372618</t>
  </si>
  <si>
    <t>Pol16</t>
  </si>
  <si>
    <t>Kabel silový jednožilový s Cu jádrem 1-YY 1 x 50 mm2</t>
  </si>
  <si>
    <t>-1241434444</t>
  </si>
  <si>
    <t>Pol17</t>
  </si>
  <si>
    <t>Skříňka ukolejnění s připojením kabelu na kolejnici</t>
  </si>
  <si>
    <t>392335989</t>
  </si>
  <si>
    <t>Pol18</t>
  </si>
  <si>
    <t>Fe patka připojení kabelu ke kolejnici</t>
  </si>
  <si>
    <t>627732618</t>
  </si>
  <si>
    <t>Pol19</t>
  </si>
  <si>
    <t>Kabelové propojení od odpojovače jednotlivě do každé troleje slaněným Cu vodičem CHBU 1x185mm2</t>
  </si>
  <si>
    <t>1583991501</t>
  </si>
  <si>
    <t>Pol20</t>
  </si>
  <si>
    <t>Lano FeZn 50mm2</t>
  </si>
  <si>
    <t>-1911826252</t>
  </si>
  <si>
    <t>Pol21</t>
  </si>
  <si>
    <t>Trolejový drát Cu 120mm2</t>
  </si>
  <si>
    <t>679856769</t>
  </si>
  <si>
    <t>Pol22</t>
  </si>
  <si>
    <t>Stožár trubkový C10, žárově zinkovaný s uzavíracím nátěrem dle PD</t>
  </si>
  <si>
    <t>836442833</t>
  </si>
  <si>
    <t>Pol23</t>
  </si>
  <si>
    <t>Stožár trubkový Co10, žárově zinkovaný s uzavíracím nátěrem dle PD</t>
  </si>
  <si>
    <t>-25493602</t>
  </si>
  <si>
    <t>Pol24</t>
  </si>
  <si>
    <t>ostatní materiál</t>
  </si>
  <si>
    <t>Kč</t>
  </si>
  <si>
    <t>-1705990274</t>
  </si>
  <si>
    <t>SO 36-01 - SILOVÉ VEDENÍ - NAPÁJECÍ A ZPĚTNÉ KABELY (DPO)</t>
  </si>
  <si>
    <t>860556744</t>
  </si>
  <si>
    <t>1465743453</t>
  </si>
  <si>
    <t>-1556713616</t>
  </si>
  <si>
    <t>-1788204190</t>
  </si>
  <si>
    <t>1741245399</t>
  </si>
  <si>
    <t>872116690</t>
  </si>
  <si>
    <t>-1924919889</t>
  </si>
  <si>
    <t>-1640546282</t>
  </si>
  <si>
    <t>934327488</t>
  </si>
  <si>
    <t>771221107</t>
  </si>
  <si>
    <t>-99070973</t>
  </si>
  <si>
    <t>-1891063682</t>
  </si>
  <si>
    <t>-1160352805</t>
  </si>
  <si>
    <t>-769173727</t>
  </si>
  <si>
    <t>702232</t>
  </si>
  <si>
    <t>KABELOVÁ CHRÁNIČKA ZEMNÍ DĚLENÁ DN PŘES 100 DO 200 MM</t>
  </si>
  <si>
    <t>480914355</t>
  </si>
  <si>
    <t>180935750</t>
  </si>
  <si>
    <t>702710</t>
  </si>
  <si>
    <t>ODDĚLENÍ KABELŮ VE VÝKOPU CIHLOU</t>
  </si>
  <si>
    <t>2001769090</t>
  </si>
  <si>
    <t>2120195399</t>
  </si>
  <si>
    <t>709612</t>
  </si>
  <si>
    <t>DEMONTÁŽ CHRÁNIČKY/TRUBKY</t>
  </si>
  <si>
    <t>-323201363</t>
  </si>
  <si>
    <t>768325063</t>
  </si>
  <si>
    <t>742524</t>
  </si>
  <si>
    <t>KABEL VN - JEDNOŽÍLOVÝ, 6-AHKCY 1x500</t>
  </si>
  <si>
    <t>-1409867737</t>
  </si>
  <si>
    <t>742714</t>
  </si>
  <si>
    <t>KABELOVÁ SPOJKA VN JEDNOŽÍLOVÁ PRO KABELY DO 6 KV PŘES 300 MM2</t>
  </si>
  <si>
    <t>-957832347</t>
  </si>
  <si>
    <t>742A14</t>
  </si>
  <si>
    <t>KABELOVÁ KONCOVKA VN VNITŘNÍ JEDNOŽÍLOVÁ PRO KABELY DO 6 KV PŘES 300 MM2</t>
  </si>
  <si>
    <t>-1771254527</t>
  </si>
  <si>
    <t>742C14</t>
  </si>
  <si>
    <t>KABELOVÁ KONCOVKA VN VENKOVNÍ JEDNOŽÍLOVÁ PRO KABELY DO 6 KV PŘES 300 MM2</t>
  </si>
  <si>
    <t>-1408857772</t>
  </si>
  <si>
    <t>742F43</t>
  </si>
  <si>
    <t>KABEL NN NEBO VODIČ JEDNOŽÍLOVÝ CU FLEXIBILNÍ OD 25 DO 50 MM2</t>
  </si>
  <si>
    <t>1032336272</t>
  </si>
  <si>
    <t>742J16</t>
  </si>
  <si>
    <t>UKONČENÍ JEDNOŽÍLOVÉHO KABELU V ROZVADĚČI NEBO NA PŘÍSTROJI OD 300 DO 400 MM2</t>
  </si>
  <si>
    <t>-1534096835</t>
  </si>
  <si>
    <t>742K13</t>
  </si>
  <si>
    <t>UKONČENÍ JEDNOŽÍLOVÉHO KABELU V ROZVADĚČI NEBO NA PŘÍSTROJI OD 25 DO 50 MM2</t>
  </si>
  <si>
    <t>-566519393</t>
  </si>
  <si>
    <t>42924956</t>
  </si>
  <si>
    <t>210162489</t>
  </si>
  <si>
    <t>742Z24</t>
  </si>
  <si>
    <t>DEMONTÁŽ KABELOVÉHO VEDENÍ VN</t>
  </si>
  <si>
    <t>1816117929</t>
  </si>
  <si>
    <t>742Z92</t>
  </si>
  <si>
    <t>tkm</t>
  </si>
  <si>
    <t>-215399141</t>
  </si>
  <si>
    <t>743RXX</t>
  </si>
  <si>
    <t>SKŘÍŇ RS45b SE ŠESTI DC ODPOJOVAČI V KOMPAKTNÍM PILÍŘI - VIZ. TOS</t>
  </si>
  <si>
    <t>1134011442</t>
  </si>
  <si>
    <t>-1975154189</t>
  </si>
  <si>
    <t>747214</t>
  </si>
  <si>
    <t>CELKOVÁ PROHLÍDKA, ZKOUŠENÍ, MĚŘENÍ A VYHOTOVENÍ VÝCHOZÍ REVIZNÍ ZPRÁVY, PRO OBJEM IN - PŘÍPLATEK ZA KAŽDÝCH DALŠÍCH I ZAPOČATÝCH 500 TIS. KČ</t>
  </si>
  <si>
    <t>1184605129</t>
  </si>
  <si>
    <t>-184767131</t>
  </si>
  <si>
    <t>747531</t>
  </si>
  <si>
    <t>ZKOUŠKY VODIČŮ A KABELŮ VN ZVÝŠENÝM NAPĚTÍM DO 35 KV</t>
  </si>
  <si>
    <t>1898944844</t>
  </si>
  <si>
    <t>747532</t>
  </si>
  <si>
    <t>ZKOUŠKY VODIČŮ A KABELŮ VN - PROVOZ MĚŘÍCÍHO VOZU PO DOBU ZKOUŠEK VN KABELŮ</t>
  </si>
  <si>
    <t>1486503972</t>
  </si>
  <si>
    <t>-223736424</t>
  </si>
  <si>
    <t>581242819</t>
  </si>
  <si>
    <t>74F458</t>
  </si>
  <si>
    <t>DEMONTÁŽ ROZVADĚČE NK</t>
  </si>
  <si>
    <t>1575364382</t>
  </si>
  <si>
    <t>64454643</t>
  </si>
  <si>
    <t>KOLEJNICOVÁ PROPOJKA OCEL 2x80x10 VE ŽLABU VČ. PŘIPOJENÍ KE KOLEJNICI - DLE DPO</t>
  </si>
  <si>
    <t>-1120344432</t>
  </si>
  <si>
    <t>-496719015</t>
  </si>
  <si>
    <t>1076825596</t>
  </si>
  <si>
    <t>-1621860242</t>
  </si>
  <si>
    <t>Zpracování havarijního plánu pro zacházení s látkami závadnými pro vodu</t>
  </si>
  <si>
    <t>426013844</t>
  </si>
  <si>
    <t>011314000</t>
  </si>
  <si>
    <t>Archeologický dohled</t>
  </si>
  <si>
    <t>-813575155</t>
  </si>
  <si>
    <t>011324000</t>
  </si>
  <si>
    <t>Archeologický průzkum</t>
  </si>
  <si>
    <t>1660027956</t>
  </si>
  <si>
    <t>011434000</t>
  </si>
  <si>
    <t>Měření (monitoring) hlukové hladiny</t>
  </si>
  <si>
    <t>378338771</t>
  </si>
  <si>
    <t>012203000</t>
  </si>
  <si>
    <t>Geodetické práce při provádění stavby</t>
  </si>
  <si>
    <t>584982666</t>
  </si>
  <si>
    <t>012303000</t>
  </si>
  <si>
    <t>Geodetické práce po výstavbě</t>
  </si>
  <si>
    <t>1685929969</t>
  </si>
  <si>
    <t>013254000</t>
  </si>
  <si>
    <t>2034919683</t>
  </si>
  <si>
    <t>Vypracování definitivní podoby přechodného dopravního značení, které bude respektovat veškeré aktuální dopravní značení a dopravní omezení</t>
  </si>
  <si>
    <t>1106687257</t>
  </si>
  <si>
    <t>020001000</t>
  </si>
  <si>
    <t>Příprava staveniště</t>
  </si>
  <si>
    <t>1918353922</t>
  </si>
  <si>
    <t>02910-R</t>
  </si>
  <si>
    <t>Vytyčení podzemních inženýrských sítí jejich správci, jejich označení (zpevněné plochy - nezaměnitelný symbol nebo barva; nezpevněné plochy - vyznačení pomocí popsaného kolíku)</t>
  </si>
  <si>
    <t>-883682917</t>
  </si>
  <si>
    <t>02940-R</t>
  </si>
  <si>
    <t>Fotodokumentace stavby</t>
  </si>
  <si>
    <t>-1728578873</t>
  </si>
  <si>
    <t>02943-R</t>
  </si>
  <si>
    <t>Realizační dokumentace celé stavby v rozsahu dle požadavků objednatele včetně zapracování všech podmínek a požadavků stavebního povolení a podmínek stanovených zadávací dokumentací</t>
  </si>
  <si>
    <t>-1973626836</t>
  </si>
  <si>
    <t>02945-R</t>
  </si>
  <si>
    <t>Zajištění geometrických plánů skutečného provedení objektů a inženýrských sítí a geometrických plánů věcných břemen</t>
  </si>
  <si>
    <t>-1918531890</t>
  </si>
  <si>
    <t>02950-R</t>
  </si>
  <si>
    <t>Zdokumentování stavebního stavu nemovitostí</t>
  </si>
  <si>
    <t>1168864963</t>
  </si>
  <si>
    <t>Ověření průtočnosti všech dotčených uličních vpustí za přítomnosti správce pozemní komunikace</t>
  </si>
  <si>
    <t>-804056249</t>
  </si>
  <si>
    <t>-1410246007</t>
  </si>
  <si>
    <t>034503000</t>
  </si>
  <si>
    <t>Informační tabule na staveništi</t>
  </si>
  <si>
    <t>-1761136328</t>
  </si>
  <si>
    <t>Informační tabule</t>
  </si>
  <si>
    <t>03730-R</t>
  </si>
  <si>
    <t>Poplatky správcům za výluky a odborný dozor při provádění inženýrských sítí.</t>
  </si>
  <si>
    <t>446340304</t>
  </si>
  <si>
    <t>04.VRN</t>
  </si>
  <si>
    <t>Výrobně technická dokumentace VTD</t>
  </si>
  <si>
    <t>47732812</t>
  </si>
  <si>
    <t>043002000</t>
  </si>
  <si>
    <t>Zkoušky a ostatní měření</t>
  </si>
  <si>
    <t>-244984986</t>
  </si>
  <si>
    <t>05.VRN</t>
  </si>
  <si>
    <t>Kropení vozovky pro ověření minimálních spádů na vozovce a na krytu TT</t>
  </si>
  <si>
    <t>-1386515976</t>
  </si>
  <si>
    <t>052002000</t>
  </si>
  <si>
    <t>Finanční rezerva</t>
  </si>
  <si>
    <t>-470849030</t>
  </si>
  <si>
    <t>06.VRN</t>
  </si>
  <si>
    <t>Provedení kamerového průzkumu dotčených kanalizací dl. 372m</t>
  </si>
  <si>
    <t>923107542</t>
  </si>
  <si>
    <t>07.VRN</t>
  </si>
  <si>
    <t>Prověření plynulé ovladatelnosti všech šoupátek a osazení hrnců - kontrola ze strany správců.</t>
  </si>
  <si>
    <t>-1151596362</t>
  </si>
  <si>
    <t>08.VRN</t>
  </si>
  <si>
    <t>Technicko-bezpečnostní zkoušky (TBZ) na vybraných částech stavby</t>
  </si>
  <si>
    <t>-39992200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</si>
</sst>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styles" Target="styles.xml" /><Relationship Id="rId29" Type="http://schemas.openxmlformats.org/officeDocument/2006/relationships/theme" Target="theme/theme1.xml" /><Relationship Id="rId30" Type="http://schemas.openxmlformats.org/officeDocument/2006/relationships/calcChain" Target="calcChain.xml" /><Relationship Id="rId3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6.xml.rels>&#65279;<?xml version="1.0" encoding="utf-8"?>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27.xml.rels>&#65279;<?xml version="1.0" encoding="utf-8"?><Relationships xmlns="http://schemas.openxmlformats.org/package/2006/relationships"><Relationship Id="rId1" Type="http://schemas.openxmlformats.org/officeDocument/2006/relationships/drawing" Target="../drawings/drawing27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ht="36.96" customHeight="1">
      <c r="AR2" s="17" t="s">
        <v>5</v>
      </c>
      <c r="BS2" s="18" t="s">
        <v>6</v>
      </c>
      <c r="BT2" s="18" t="s">
        <v>7</v>
      </c>
    </row>
    <row r="3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6</v>
      </c>
    </row>
    <row r="5" ht="12" customHeight="1">
      <c r="B5" s="21"/>
      <c r="D5" s="25" t="s">
        <v>12</v>
      </c>
      <c r="K5" s="26" t="s">
        <v>13</v>
      </c>
      <c r="AR5" s="21"/>
      <c r="BE5" s="27" t="s">
        <v>14</v>
      </c>
      <c r="BS5" s="18" t="s">
        <v>6</v>
      </c>
    </row>
    <row r="6" ht="36.96" customHeight="1">
      <c r="B6" s="21"/>
      <c r="D6" s="28" t="s">
        <v>15</v>
      </c>
      <c r="K6" s="29" t="s">
        <v>16</v>
      </c>
      <c r="AR6" s="21"/>
      <c r="BE6" s="30"/>
      <c r="BS6" s="18" t="s">
        <v>6</v>
      </c>
    </row>
    <row r="7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ht="14.4" customHeight="1">
      <c r="B9" s="21"/>
      <c r="AR9" s="21"/>
      <c r="BE9" s="30"/>
      <c r="BS9" s="18" t="s">
        <v>6</v>
      </c>
    </row>
    <row r="10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ht="6.96" customHeight="1">
      <c r="B12" s="21"/>
      <c r="AR12" s="21"/>
      <c r="BE12" s="30"/>
      <c r="BS12" s="18" t="s">
        <v>6</v>
      </c>
    </row>
    <row r="13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ht="6.96" customHeight="1">
      <c r="B15" s="21"/>
      <c r="AR15" s="21"/>
      <c r="BE15" s="30"/>
      <c r="BS15" s="18" t="s">
        <v>3</v>
      </c>
    </row>
    <row r="16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</v>
      </c>
    </row>
    <row r="17" ht="18.48" customHeight="1">
      <c r="B17" s="21"/>
      <c r="E17" s="26" t="s">
        <v>25</v>
      </c>
      <c r="AK17" s="31" t="s">
        <v>26</v>
      </c>
      <c r="AN17" s="26" t="s">
        <v>1</v>
      </c>
      <c r="AR17" s="21"/>
      <c r="BE17" s="30"/>
      <c r="BS17" s="18" t="s">
        <v>30</v>
      </c>
    </row>
    <row r="18" ht="6.96" customHeight="1">
      <c r="B18" s="21"/>
      <c r="AR18" s="21"/>
      <c r="BE18" s="30"/>
      <c r="BS18" s="18" t="s">
        <v>6</v>
      </c>
    </row>
    <row r="19" ht="12" customHeight="1">
      <c r="B19" s="21"/>
      <c r="D19" s="31" t="s">
        <v>31</v>
      </c>
      <c r="AK19" s="31" t="s">
        <v>24</v>
      </c>
      <c r="AN19" s="26" t="s">
        <v>1</v>
      </c>
      <c r="AR19" s="21"/>
      <c r="BE19" s="30"/>
      <c r="BS19" s="18" t="s">
        <v>6</v>
      </c>
    </row>
    <row r="20" ht="18.48" customHeight="1">
      <c r="B20" s="21"/>
      <c r="E20" s="26" t="s">
        <v>25</v>
      </c>
      <c r="AK20" s="31" t="s">
        <v>26</v>
      </c>
      <c r="AN20" s="26" t="s">
        <v>1</v>
      </c>
      <c r="AR20" s="21"/>
      <c r="BE20" s="30"/>
      <c r="BS20" s="18" t="s">
        <v>30</v>
      </c>
    </row>
    <row r="21" ht="6.96" customHeight="1">
      <c r="B21" s="21"/>
      <c r="AR21" s="21"/>
      <c r="BE21" s="30"/>
    </row>
    <row r="22" ht="12" customHeight="1">
      <c r="B22" s="21"/>
      <c r="D22" s="31" t="s">
        <v>32</v>
      </c>
      <c r="AR22" s="21"/>
      <c r="BE22" s="30"/>
    </row>
    <row r="23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ht="6.96" customHeight="1">
      <c r="B24" s="21"/>
      <c r="AR24" s="21"/>
      <c r="BE24" s="30"/>
    </row>
    <row r="25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1" customFormat="1" ht="25.92" customHeight="1">
      <c r="B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R26" s="37"/>
      <c r="BE26" s="30"/>
    </row>
    <row r="27" s="1" customFormat="1" ht="6.96" customHeight="1">
      <c r="B27" s="37"/>
      <c r="AR27" s="37"/>
      <c r="BE27" s="30"/>
    </row>
    <row r="28" s="1" customFormat="1">
      <c r="B28" s="37"/>
      <c r="L28" s="41" t="s">
        <v>34</v>
      </c>
      <c r="M28" s="41"/>
      <c r="N28" s="41"/>
      <c r="O28" s="41"/>
      <c r="P28" s="41"/>
      <c r="W28" s="41" t="s">
        <v>35</v>
      </c>
      <c r="X28" s="41"/>
      <c r="Y28" s="41"/>
      <c r="Z28" s="41"/>
      <c r="AA28" s="41"/>
      <c r="AB28" s="41"/>
      <c r="AC28" s="41"/>
      <c r="AD28" s="41"/>
      <c r="AE28" s="41"/>
      <c r="AK28" s="41" t="s">
        <v>36</v>
      </c>
      <c r="AL28" s="41"/>
      <c r="AM28" s="41"/>
      <c r="AN28" s="41"/>
      <c r="AO28" s="41"/>
      <c r="AR28" s="37"/>
      <c r="BE28" s="30"/>
    </row>
    <row r="29" s="2" customFormat="1" ht="14.4" customHeight="1">
      <c r="B29" s="42"/>
      <c r="D29" s="31" t="s">
        <v>37</v>
      </c>
      <c r="F29" s="31" t="s">
        <v>38</v>
      </c>
      <c r="L29" s="43">
        <v>0.20999999999999999</v>
      </c>
      <c r="M29" s="2"/>
      <c r="N29" s="2"/>
      <c r="O29" s="2"/>
      <c r="P29" s="2"/>
      <c r="W29" s="44">
        <f>ROUND(AZ94, 2)</f>
        <v>0</v>
      </c>
      <c r="X29" s="2"/>
      <c r="Y29" s="2"/>
      <c r="Z29" s="2"/>
      <c r="AA29" s="2"/>
      <c r="AB29" s="2"/>
      <c r="AC29" s="2"/>
      <c r="AD29" s="2"/>
      <c r="AE29" s="2"/>
      <c r="AK29" s="44">
        <f>ROUND(AV94, 2)</f>
        <v>0</v>
      </c>
      <c r="AL29" s="2"/>
      <c r="AM29" s="2"/>
      <c r="AN29" s="2"/>
      <c r="AO29" s="2"/>
      <c r="AR29" s="42"/>
      <c r="BE29" s="45"/>
    </row>
    <row r="30" s="2" customFormat="1" ht="14.4" customHeight="1">
      <c r="B30" s="42"/>
      <c r="F30" s="31" t="s">
        <v>39</v>
      </c>
      <c r="L30" s="43">
        <v>0.14999999999999999</v>
      </c>
      <c r="M30" s="2"/>
      <c r="N30" s="2"/>
      <c r="O30" s="2"/>
      <c r="P30" s="2"/>
      <c r="W30" s="44">
        <f>ROUND(BA94, 2)</f>
        <v>0</v>
      </c>
      <c r="X30" s="2"/>
      <c r="Y30" s="2"/>
      <c r="Z30" s="2"/>
      <c r="AA30" s="2"/>
      <c r="AB30" s="2"/>
      <c r="AC30" s="2"/>
      <c r="AD30" s="2"/>
      <c r="AE30" s="2"/>
      <c r="AK30" s="44">
        <f>ROUND(AW94, 2)</f>
        <v>0</v>
      </c>
      <c r="AL30" s="2"/>
      <c r="AM30" s="2"/>
      <c r="AN30" s="2"/>
      <c r="AO30" s="2"/>
      <c r="AR30" s="42"/>
      <c r="BE30" s="45"/>
    </row>
    <row r="31" hidden="1" s="2" customFormat="1" ht="14.4" customHeight="1">
      <c r="B31" s="42"/>
      <c r="F31" s="31" t="s">
        <v>40</v>
      </c>
      <c r="L31" s="43">
        <v>0.20999999999999999</v>
      </c>
      <c r="M31" s="2"/>
      <c r="N31" s="2"/>
      <c r="O31" s="2"/>
      <c r="P31" s="2"/>
      <c r="W31" s="44">
        <f>ROUND(BB94, 2)</f>
        <v>0</v>
      </c>
      <c r="X31" s="2"/>
      <c r="Y31" s="2"/>
      <c r="Z31" s="2"/>
      <c r="AA31" s="2"/>
      <c r="AB31" s="2"/>
      <c r="AC31" s="2"/>
      <c r="AD31" s="2"/>
      <c r="AE31" s="2"/>
      <c r="AK31" s="44">
        <v>0</v>
      </c>
      <c r="AL31" s="2"/>
      <c r="AM31" s="2"/>
      <c r="AN31" s="2"/>
      <c r="AO31" s="2"/>
      <c r="AR31" s="42"/>
      <c r="BE31" s="45"/>
    </row>
    <row r="32" hidden="1" s="2" customFormat="1" ht="14.4" customHeight="1">
      <c r="B32" s="42"/>
      <c r="F32" s="31" t="s">
        <v>41</v>
      </c>
      <c r="L32" s="43">
        <v>0.14999999999999999</v>
      </c>
      <c r="M32" s="2"/>
      <c r="N32" s="2"/>
      <c r="O32" s="2"/>
      <c r="P32" s="2"/>
      <c r="W32" s="44">
        <f>ROUND(BC94, 2)</f>
        <v>0</v>
      </c>
      <c r="X32" s="2"/>
      <c r="Y32" s="2"/>
      <c r="Z32" s="2"/>
      <c r="AA32" s="2"/>
      <c r="AB32" s="2"/>
      <c r="AC32" s="2"/>
      <c r="AD32" s="2"/>
      <c r="AE32" s="2"/>
      <c r="AK32" s="44">
        <v>0</v>
      </c>
      <c r="AL32" s="2"/>
      <c r="AM32" s="2"/>
      <c r="AN32" s="2"/>
      <c r="AO32" s="2"/>
      <c r="AR32" s="42"/>
      <c r="BE32" s="45"/>
    </row>
    <row r="33" hidden="1" s="2" customFormat="1" ht="14.4" customHeight="1">
      <c r="B33" s="42"/>
      <c r="F33" s="31" t="s">
        <v>42</v>
      </c>
      <c r="L33" s="43">
        <v>0</v>
      </c>
      <c r="M33" s="2"/>
      <c r="N33" s="2"/>
      <c r="O33" s="2"/>
      <c r="P33" s="2"/>
      <c r="W33" s="44">
        <f>ROUND(BD94, 2)</f>
        <v>0</v>
      </c>
      <c r="X33" s="2"/>
      <c r="Y33" s="2"/>
      <c r="Z33" s="2"/>
      <c r="AA33" s="2"/>
      <c r="AB33" s="2"/>
      <c r="AC33" s="2"/>
      <c r="AD33" s="2"/>
      <c r="AE33" s="2"/>
      <c r="AK33" s="44">
        <v>0</v>
      </c>
      <c r="AL33" s="2"/>
      <c r="AM33" s="2"/>
      <c r="AN33" s="2"/>
      <c r="AO33" s="2"/>
      <c r="AR33" s="42"/>
      <c r="BE33" s="45"/>
    </row>
    <row r="34" s="1" customFormat="1" ht="6.96" customHeight="1">
      <c r="B34" s="37"/>
      <c r="AR34" s="37"/>
      <c r="BE34" s="30"/>
    </row>
    <row r="35" s="1" customFormat="1" ht="25.92" customHeight="1">
      <c r="B35" s="37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</row>
    <row r="36" s="1" customFormat="1" ht="6.96" customHeight="1">
      <c r="B36" s="37"/>
      <c r="AR36" s="37"/>
    </row>
    <row r="37" s="1" customFormat="1" ht="14.4" customHeight="1">
      <c r="B37" s="37"/>
      <c r="AR37" s="37"/>
    </row>
    <row r="38" ht="14.4" customHeight="1">
      <c r="B38" s="21"/>
      <c r="AR38" s="21"/>
    </row>
    <row r="39" ht="14.4" customHeight="1">
      <c r="B39" s="21"/>
      <c r="AR39" s="21"/>
    </row>
    <row r="40" ht="14.4" customHeight="1">
      <c r="B40" s="21"/>
      <c r="AR40" s="21"/>
    </row>
    <row r="41" ht="14.4" customHeight="1">
      <c r="B41" s="21"/>
      <c r="AR41" s="21"/>
    </row>
    <row r="42" ht="14.4" customHeight="1">
      <c r="B42" s="21"/>
      <c r="AR42" s="21"/>
    </row>
    <row r="43" ht="14.4" customHeight="1">
      <c r="B43" s="21"/>
      <c r="AR43" s="21"/>
    </row>
    <row r="44" ht="14.4" customHeight="1">
      <c r="B44" s="21"/>
      <c r="AR44" s="21"/>
    </row>
    <row r="45" ht="14.4" customHeight="1">
      <c r="B45" s="21"/>
      <c r="AR45" s="21"/>
    </row>
    <row r="46" ht="14.4" customHeight="1">
      <c r="B46" s="21"/>
      <c r="AR46" s="21"/>
    </row>
    <row r="47" ht="14.4" customHeight="1">
      <c r="B47" s="21"/>
      <c r="AR47" s="21"/>
    </row>
    <row r="48" ht="14.4" customHeight="1">
      <c r="B48" s="21"/>
      <c r="AR48" s="21"/>
    </row>
    <row r="49" s="1" customFormat="1" ht="14.4" customHeight="1">
      <c r="B49" s="37"/>
      <c r="D49" s="53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47</v>
      </c>
      <c r="AI49" s="54"/>
      <c r="AJ49" s="54"/>
      <c r="AK49" s="54"/>
      <c r="AL49" s="54"/>
      <c r="AM49" s="54"/>
      <c r="AN49" s="54"/>
      <c r="AO49" s="54"/>
      <c r="AR49" s="37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1" customFormat="1">
      <c r="B60" s="37"/>
      <c r="D60" s="55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5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5" t="s">
        <v>48</v>
      </c>
      <c r="AI60" s="39"/>
      <c r="AJ60" s="39"/>
      <c r="AK60" s="39"/>
      <c r="AL60" s="39"/>
      <c r="AM60" s="55" t="s">
        <v>49</v>
      </c>
      <c r="AN60" s="39"/>
      <c r="AO60" s="39"/>
      <c r="AR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1" customFormat="1">
      <c r="B64" s="37"/>
      <c r="D64" s="53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3" t="s">
        <v>51</v>
      </c>
      <c r="AI64" s="54"/>
      <c r="AJ64" s="54"/>
      <c r="AK64" s="54"/>
      <c r="AL64" s="54"/>
      <c r="AM64" s="54"/>
      <c r="AN64" s="54"/>
      <c r="AO64" s="54"/>
      <c r="AR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1" customFormat="1">
      <c r="B75" s="37"/>
      <c r="D75" s="55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5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5" t="s">
        <v>48</v>
      </c>
      <c r="AI75" s="39"/>
      <c r="AJ75" s="39"/>
      <c r="AK75" s="39"/>
      <c r="AL75" s="39"/>
      <c r="AM75" s="55" t="s">
        <v>49</v>
      </c>
      <c r="AN75" s="39"/>
      <c r="AO75" s="39"/>
      <c r="AR75" s="37"/>
    </row>
    <row r="76" s="1" customFormat="1">
      <c r="B76" s="37"/>
      <c r="AR76" s="37"/>
    </row>
    <row r="77" s="1" customFormat="1" ht="6.96" customHeight="1"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7"/>
    </row>
    <row r="82" s="1" customFormat="1" ht="24.96" customHeight="1">
      <c r="B82" s="37"/>
      <c r="C82" s="22" t="s">
        <v>52</v>
      </c>
      <c r="AR82" s="37"/>
    </row>
    <row r="83" s="1" customFormat="1" ht="6.96" customHeight="1">
      <c r="B83" s="37"/>
      <c r="AR83" s="37"/>
    </row>
    <row r="84" s="3" customFormat="1" ht="12" customHeight="1">
      <c r="B84" s="60"/>
      <c r="C84" s="31" t="s">
        <v>12</v>
      </c>
      <c r="L84" s="3" t="str">
        <f>K5</f>
        <v>SPR_40_07_19</v>
      </c>
      <c r="AR84" s="60"/>
    </row>
    <row r="85" s="4" customFormat="1" ht="36.96" customHeight="1">
      <c r="B85" s="61"/>
      <c r="C85" s="62" t="s">
        <v>15</v>
      </c>
      <c r="L85" s="63" t="str">
        <f>K6</f>
        <v>Rekonstrukce TT na ul. PAvlova vč. zastávky Rodimcevova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R85" s="61"/>
    </row>
    <row r="86" s="1" customFormat="1" ht="6.96" customHeight="1">
      <c r="B86" s="37"/>
      <c r="AR86" s="37"/>
    </row>
    <row r="87" s="1" customFormat="1" ht="12" customHeight="1">
      <c r="B87" s="37"/>
      <c r="C87" s="31" t="s">
        <v>19</v>
      </c>
      <c r="L87" s="64" t="str">
        <f>IF(K8="","",K8)</f>
        <v>Ostrava</v>
      </c>
      <c r="AI87" s="31" t="s">
        <v>21</v>
      </c>
      <c r="AM87" s="65" t="str">
        <f>IF(AN8= "","",AN8)</f>
        <v>19. 11. 2019</v>
      </c>
      <c r="AN87" s="65"/>
      <c r="AR87" s="37"/>
    </row>
    <row r="88" s="1" customFormat="1" ht="6.96" customHeight="1">
      <c r="B88" s="37"/>
      <c r="AR88" s="37"/>
    </row>
    <row r="89" s="1" customFormat="1" ht="15.15" customHeight="1">
      <c r="B89" s="37"/>
      <c r="C89" s="31" t="s">
        <v>23</v>
      </c>
      <c r="L89" s="3" t="str">
        <f>IF(E11= "","",E11)</f>
        <v xml:space="preserve"> </v>
      </c>
      <c r="AI89" s="31" t="s">
        <v>29</v>
      </c>
      <c r="AM89" s="66" t="str">
        <f>IF(E17="","",E17)</f>
        <v xml:space="preserve"> </v>
      </c>
      <c r="AN89" s="3"/>
      <c r="AO89" s="3"/>
      <c r="AP89" s="3"/>
      <c r="AR89" s="37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</row>
    <row r="90" s="1" customFormat="1" ht="15.15" customHeight="1">
      <c r="B90" s="37"/>
      <c r="C90" s="31" t="s">
        <v>27</v>
      </c>
      <c r="L90" s="3" t="str">
        <f>IF(E14= "Vyplň údaj","",E14)</f>
        <v/>
      </c>
      <c r="AI90" s="31" t="s">
        <v>31</v>
      </c>
      <c r="AM90" s="66" t="str">
        <f>IF(E20="","",E20)</f>
        <v xml:space="preserve"> </v>
      </c>
      <c r="AN90" s="3"/>
      <c r="AO90" s="3"/>
      <c r="AP90" s="3"/>
      <c r="AR90" s="37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</row>
    <row r="91" s="1" customFormat="1" ht="10.8" customHeight="1">
      <c r="B91" s="37"/>
      <c r="AR91" s="37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</row>
    <row r="92" s="1" customFormat="1" ht="29.28" customHeight="1">
      <c r="B92" s="37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7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</row>
    <row r="93" s="1" customFormat="1" ht="10.8" customHeight="1">
      <c r="B93" s="37"/>
      <c r="AR93" s="37"/>
      <c r="AS93" s="85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</row>
    <row r="94" s="5" customFormat="1" ht="32.4" customHeight="1">
      <c r="B94" s="86"/>
      <c r="C94" s="87" t="s">
        <v>71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9">
        <f>ROUND(SUM(AG95:AG120),2)</f>
        <v>0</v>
      </c>
      <c r="AH94" s="89"/>
      <c r="AI94" s="89"/>
      <c r="AJ94" s="89"/>
      <c r="AK94" s="89"/>
      <c r="AL94" s="89"/>
      <c r="AM94" s="89"/>
      <c r="AN94" s="90">
        <f>SUM(AG94,AT94)</f>
        <v>0</v>
      </c>
      <c r="AO94" s="90"/>
      <c r="AP94" s="90"/>
      <c r="AQ94" s="91" t="s">
        <v>1</v>
      </c>
      <c r="AR94" s="86"/>
      <c r="AS94" s="92">
        <f>ROUND(SUM(AS95:AS120),2)</f>
        <v>0</v>
      </c>
      <c r="AT94" s="93">
        <f>ROUND(SUM(AV94:AW94),2)</f>
        <v>0</v>
      </c>
      <c r="AU94" s="94">
        <f>ROUND(SUM(AU95:AU120),5)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ROUND(SUM(AZ95:AZ120),2)</f>
        <v>0</v>
      </c>
      <c r="BA94" s="93">
        <f>ROUND(SUM(BA95:BA120),2)</f>
        <v>0</v>
      </c>
      <c r="BB94" s="93">
        <f>ROUND(SUM(BB95:BB120),2)</f>
        <v>0</v>
      </c>
      <c r="BC94" s="93">
        <f>ROUND(SUM(BC95:BC120),2)</f>
        <v>0</v>
      </c>
      <c r="BD94" s="95">
        <f>ROUND(SUM(BD95:BD120),2)</f>
        <v>0</v>
      </c>
      <c r="BS94" s="96" t="s">
        <v>72</v>
      </c>
      <c r="BT94" s="96" t="s">
        <v>73</v>
      </c>
      <c r="BU94" s="97" t="s">
        <v>74</v>
      </c>
      <c r="BV94" s="96" t="s">
        <v>75</v>
      </c>
      <c r="BW94" s="96" t="s">
        <v>4</v>
      </c>
      <c r="BX94" s="96" t="s">
        <v>76</v>
      </c>
      <c r="CL94" s="96" t="s">
        <v>1</v>
      </c>
    </row>
    <row r="95" s="6" customFormat="1" ht="27" customHeight="1">
      <c r="A95" s="98" t="s">
        <v>77</v>
      </c>
      <c r="B95" s="99"/>
      <c r="C95" s="100"/>
      <c r="D95" s="101" t="s">
        <v>78</v>
      </c>
      <c r="E95" s="101"/>
      <c r="F95" s="101"/>
      <c r="G95" s="101"/>
      <c r="H95" s="101"/>
      <c r="I95" s="102"/>
      <c r="J95" s="101" t="s">
        <v>79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3">
        <f>'SO 11-01 - Svršek a spode...'!J30</f>
        <v>0</v>
      </c>
      <c r="AH95" s="102"/>
      <c r="AI95" s="102"/>
      <c r="AJ95" s="102"/>
      <c r="AK95" s="102"/>
      <c r="AL95" s="102"/>
      <c r="AM95" s="102"/>
      <c r="AN95" s="103">
        <f>SUM(AG95,AT95)</f>
        <v>0</v>
      </c>
      <c r="AO95" s="102"/>
      <c r="AP95" s="102"/>
      <c r="AQ95" s="104" t="s">
        <v>80</v>
      </c>
      <c r="AR95" s="99"/>
      <c r="AS95" s="105">
        <v>0</v>
      </c>
      <c r="AT95" s="106">
        <f>ROUND(SUM(AV95:AW95),2)</f>
        <v>0</v>
      </c>
      <c r="AU95" s="107">
        <f>'SO 11-01 - Svršek a spode...'!P125</f>
        <v>0</v>
      </c>
      <c r="AV95" s="106">
        <f>'SO 11-01 - Svršek a spode...'!J33</f>
        <v>0</v>
      </c>
      <c r="AW95" s="106">
        <f>'SO 11-01 - Svršek a spode...'!J34</f>
        <v>0</v>
      </c>
      <c r="AX95" s="106">
        <f>'SO 11-01 - Svršek a spode...'!J35</f>
        <v>0</v>
      </c>
      <c r="AY95" s="106">
        <f>'SO 11-01 - Svršek a spode...'!J36</f>
        <v>0</v>
      </c>
      <c r="AZ95" s="106">
        <f>'SO 11-01 - Svršek a spode...'!F33</f>
        <v>0</v>
      </c>
      <c r="BA95" s="106">
        <f>'SO 11-01 - Svršek a spode...'!F34</f>
        <v>0</v>
      </c>
      <c r="BB95" s="106">
        <f>'SO 11-01 - Svršek a spode...'!F35</f>
        <v>0</v>
      </c>
      <c r="BC95" s="106">
        <f>'SO 11-01 - Svršek a spode...'!F36</f>
        <v>0</v>
      </c>
      <c r="BD95" s="108">
        <f>'SO 11-01 - Svršek a spode...'!F37</f>
        <v>0</v>
      </c>
      <c r="BT95" s="109" t="s">
        <v>81</v>
      </c>
      <c r="BV95" s="109" t="s">
        <v>75</v>
      </c>
      <c r="BW95" s="109" t="s">
        <v>82</v>
      </c>
      <c r="BX95" s="109" t="s">
        <v>4</v>
      </c>
      <c r="CL95" s="109" t="s">
        <v>1</v>
      </c>
      <c r="CM95" s="109" t="s">
        <v>83</v>
      </c>
    </row>
    <row r="96" s="6" customFormat="1" ht="27" customHeight="1">
      <c r="A96" s="98" t="s">
        <v>77</v>
      </c>
      <c r="B96" s="99"/>
      <c r="C96" s="100"/>
      <c r="D96" s="101" t="s">
        <v>84</v>
      </c>
      <c r="E96" s="101"/>
      <c r="F96" s="101"/>
      <c r="G96" s="101"/>
      <c r="H96" s="101"/>
      <c r="I96" s="102"/>
      <c r="J96" s="101" t="s">
        <v>85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3">
        <f>'SO 12-01 - Tramvajová zas...'!J30</f>
        <v>0</v>
      </c>
      <c r="AH96" s="102"/>
      <c r="AI96" s="102"/>
      <c r="AJ96" s="102"/>
      <c r="AK96" s="102"/>
      <c r="AL96" s="102"/>
      <c r="AM96" s="102"/>
      <c r="AN96" s="103">
        <f>SUM(AG96,AT96)</f>
        <v>0</v>
      </c>
      <c r="AO96" s="102"/>
      <c r="AP96" s="102"/>
      <c r="AQ96" s="104" t="s">
        <v>80</v>
      </c>
      <c r="AR96" s="99"/>
      <c r="AS96" s="105">
        <v>0</v>
      </c>
      <c r="AT96" s="106">
        <f>ROUND(SUM(AV96:AW96),2)</f>
        <v>0</v>
      </c>
      <c r="AU96" s="107">
        <f>'SO 12-01 - Tramvajová zas...'!P124</f>
        <v>0</v>
      </c>
      <c r="AV96" s="106">
        <f>'SO 12-01 - Tramvajová zas...'!J33</f>
        <v>0</v>
      </c>
      <c r="AW96" s="106">
        <f>'SO 12-01 - Tramvajová zas...'!J34</f>
        <v>0</v>
      </c>
      <c r="AX96" s="106">
        <f>'SO 12-01 - Tramvajová zas...'!J35</f>
        <v>0</v>
      </c>
      <c r="AY96" s="106">
        <f>'SO 12-01 - Tramvajová zas...'!J36</f>
        <v>0</v>
      </c>
      <c r="AZ96" s="106">
        <f>'SO 12-01 - Tramvajová zas...'!F33</f>
        <v>0</v>
      </c>
      <c r="BA96" s="106">
        <f>'SO 12-01 - Tramvajová zas...'!F34</f>
        <v>0</v>
      </c>
      <c r="BB96" s="106">
        <f>'SO 12-01 - Tramvajová zas...'!F35</f>
        <v>0</v>
      </c>
      <c r="BC96" s="106">
        <f>'SO 12-01 - Tramvajová zas...'!F36</f>
        <v>0</v>
      </c>
      <c r="BD96" s="108">
        <f>'SO 12-01 - Tramvajová zas...'!F37</f>
        <v>0</v>
      </c>
      <c r="BT96" s="109" t="s">
        <v>81</v>
      </c>
      <c r="BV96" s="109" t="s">
        <v>75</v>
      </c>
      <c r="BW96" s="109" t="s">
        <v>86</v>
      </c>
      <c r="BX96" s="109" t="s">
        <v>4</v>
      </c>
      <c r="CL96" s="109" t="s">
        <v>1</v>
      </c>
      <c r="CM96" s="109" t="s">
        <v>83</v>
      </c>
    </row>
    <row r="97" s="6" customFormat="1" ht="27" customHeight="1">
      <c r="A97" s="98" t="s">
        <v>77</v>
      </c>
      <c r="B97" s="99"/>
      <c r="C97" s="100"/>
      <c r="D97" s="101" t="s">
        <v>87</v>
      </c>
      <c r="E97" s="101"/>
      <c r="F97" s="101"/>
      <c r="G97" s="101"/>
      <c r="H97" s="101"/>
      <c r="I97" s="102"/>
      <c r="J97" s="101" t="s">
        <v>88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3">
        <f>'SO 14-01 - Kabelové komor...'!J30</f>
        <v>0</v>
      </c>
      <c r="AH97" s="102"/>
      <c r="AI97" s="102"/>
      <c r="AJ97" s="102"/>
      <c r="AK97" s="102"/>
      <c r="AL97" s="102"/>
      <c r="AM97" s="102"/>
      <c r="AN97" s="103">
        <f>SUM(AG97,AT97)</f>
        <v>0</v>
      </c>
      <c r="AO97" s="102"/>
      <c r="AP97" s="102"/>
      <c r="AQ97" s="104" t="s">
        <v>80</v>
      </c>
      <c r="AR97" s="99"/>
      <c r="AS97" s="105">
        <v>0</v>
      </c>
      <c r="AT97" s="106">
        <f>ROUND(SUM(AV97:AW97),2)</f>
        <v>0</v>
      </c>
      <c r="AU97" s="107">
        <f>'SO 14-01 - Kabelové komor...'!P120</f>
        <v>0</v>
      </c>
      <c r="AV97" s="106">
        <f>'SO 14-01 - Kabelové komor...'!J33</f>
        <v>0</v>
      </c>
      <c r="AW97" s="106">
        <f>'SO 14-01 - Kabelové komor...'!J34</f>
        <v>0</v>
      </c>
      <c r="AX97" s="106">
        <f>'SO 14-01 - Kabelové komor...'!J35</f>
        <v>0</v>
      </c>
      <c r="AY97" s="106">
        <f>'SO 14-01 - Kabelové komor...'!J36</f>
        <v>0</v>
      </c>
      <c r="AZ97" s="106">
        <f>'SO 14-01 - Kabelové komor...'!F33</f>
        <v>0</v>
      </c>
      <c r="BA97" s="106">
        <f>'SO 14-01 - Kabelové komor...'!F34</f>
        <v>0</v>
      </c>
      <c r="BB97" s="106">
        <f>'SO 14-01 - Kabelové komor...'!F35</f>
        <v>0</v>
      </c>
      <c r="BC97" s="106">
        <f>'SO 14-01 - Kabelové komor...'!F36</f>
        <v>0</v>
      </c>
      <c r="BD97" s="108">
        <f>'SO 14-01 - Kabelové komor...'!F37</f>
        <v>0</v>
      </c>
      <c r="BT97" s="109" t="s">
        <v>81</v>
      </c>
      <c r="BV97" s="109" t="s">
        <v>75</v>
      </c>
      <c r="BW97" s="109" t="s">
        <v>89</v>
      </c>
      <c r="BX97" s="109" t="s">
        <v>4</v>
      </c>
      <c r="CL97" s="109" t="s">
        <v>1</v>
      </c>
      <c r="CM97" s="109" t="s">
        <v>83</v>
      </c>
    </row>
    <row r="98" s="6" customFormat="1" ht="27" customHeight="1">
      <c r="A98" s="98" t="s">
        <v>77</v>
      </c>
      <c r="B98" s="99"/>
      <c r="C98" s="100"/>
      <c r="D98" s="101" t="s">
        <v>90</v>
      </c>
      <c r="E98" s="101"/>
      <c r="F98" s="101"/>
      <c r="G98" s="101"/>
      <c r="H98" s="101"/>
      <c r="I98" s="102"/>
      <c r="J98" s="101" t="s">
        <v>91</v>
      </c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3">
        <f>'SO 15-01 - VÝSTRAŽNÁ SVĚT...'!J30</f>
        <v>0</v>
      </c>
      <c r="AH98" s="102"/>
      <c r="AI98" s="102"/>
      <c r="AJ98" s="102"/>
      <c r="AK98" s="102"/>
      <c r="AL98" s="102"/>
      <c r="AM98" s="102"/>
      <c r="AN98" s="103">
        <f>SUM(AG98,AT98)</f>
        <v>0</v>
      </c>
      <c r="AO98" s="102"/>
      <c r="AP98" s="102"/>
      <c r="AQ98" s="104" t="s">
        <v>80</v>
      </c>
      <c r="AR98" s="99"/>
      <c r="AS98" s="105">
        <v>0</v>
      </c>
      <c r="AT98" s="106">
        <f>ROUND(SUM(AV98:AW98),2)</f>
        <v>0</v>
      </c>
      <c r="AU98" s="107">
        <f>'SO 15-01 - VÝSTRAŽNÁ SVĚT...'!P124</f>
        <v>0</v>
      </c>
      <c r="AV98" s="106">
        <f>'SO 15-01 - VÝSTRAŽNÁ SVĚT...'!J33</f>
        <v>0</v>
      </c>
      <c r="AW98" s="106">
        <f>'SO 15-01 - VÝSTRAŽNÁ SVĚT...'!J34</f>
        <v>0</v>
      </c>
      <c r="AX98" s="106">
        <f>'SO 15-01 - VÝSTRAŽNÁ SVĚT...'!J35</f>
        <v>0</v>
      </c>
      <c r="AY98" s="106">
        <f>'SO 15-01 - VÝSTRAŽNÁ SVĚT...'!J36</f>
        <v>0</v>
      </c>
      <c r="AZ98" s="106">
        <f>'SO 15-01 - VÝSTRAŽNÁ SVĚT...'!F33</f>
        <v>0</v>
      </c>
      <c r="BA98" s="106">
        <f>'SO 15-01 - VÝSTRAŽNÁ SVĚT...'!F34</f>
        <v>0</v>
      </c>
      <c r="BB98" s="106">
        <f>'SO 15-01 - VÝSTRAŽNÁ SVĚT...'!F35</f>
        <v>0</v>
      </c>
      <c r="BC98" s="106">
        <f>'SO 15-01 - VÝSTRAŽNÁ SVĚT...'!F36</f>
        <v>0</v>
      </c>
      <c r="BD98" s="108">
        <f>'SO 15-01 - VÝSTRAŽNÁ SVĚT...'!F37</f>
        <v>0</v>
      </c>
      <c r="BT98" s="109" t="s">
        <v>81</v>
      </c>
      <c r="BV98" s="109" t="s">
        <v>75</v>
      </c>
      <c r="BW98" s="109" t="s">
        <v>92</v>
      </c>
      <c r="BX98" s="109" t="s">
        <v>4</v>
      </c>
      <c r="CL98" s="109" t="s">
        <v>1</v>
      </c>
      <c r="CM98" s="109" t="s">
        <v>73</v>
      </c>
    </row>
    <row r="99" s="6" customFormat="1" ht="27" customHeight="1">
      <c r="A99" s="98" t="s">
        <v>77</v>
      </c>
      <c r="B99" s="99"/>
      <c r="C99" s="100"/>
      <c r="D99" s="101" t="s">
        <v>93</v>
      </c>
      <c r="E99" s="101"/>
      <c r="F99" s="101"/>
      <c r="G99" s="101"/>
      <c r="H99" s="101"/>
      <c r="I99" s="102"/>
      <c r="J99" s="101" t="s">
        <v>94</v>
      </c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3">
        <f>'SO 15-02 - SILOVÉ VEDENÍ ...'!J30</f>
        <v>0</v>
      </c>
      <c r="AH99" s="102"/>
      <c r="AI99" s="102"/>
      <c r="AJ99" s="102"/>
      <c r="AK99" s="102"/>
      <c r="AL99" s="102"/>
      <c r="AM99" s="102"/>
      <c r="AN99" s="103">
        <f>SUM(AG99,AT99)</f>
        <v>0</v>
      </c>
      <c r="AO99" s="102"/>
      <c r="AP99" s="102"/>
      <c r="AQ99" s="104" t="s">
        <v>80</v>
      </c>
      <c r="AR99" s="99"/>
      <c r="AS99" s="105">
        <v>0</v>
      </c>
      <c r="AT99" s="106">
        <f>ROUND(SUM(AV99:AW99),2)</f>
        <v>0</v>
      </c>
      <c r="AU99" s="107">
        <f>'SO 15-02 - SILOVÉ VEDENÍ ...'!P122</f>
        <v>0</v>
      </c>
      <c r="AV99" s="106">
        <f>'SO 15-02 - SILOVÉ VEDENÍ ...'!J33</f>
        <v>0</v>
      </c>
      <c r="AW99" s="106">
        <f>'SO 15-02 - SILOVÉ VEDENÍ ...'!J34</f>
        <v>0</v>
      </c>
      <c r="AX99" s="106">
        <f>'SO 15-02 - SILOVÉ VEDENÍ ...'!J35</f>
        <v>0</v>
      </c>
      <c r="AY99" s="106">
        <f>'SO 15-02 - SILOVÉ VEDENÍ ...'!J36</f>
        <v>0</v>
      </c>
      <c r="AZ99" s="106">
        <f>'SO 15-02 - SILOVÉ VEDENÍ ...'!F33</f>
        <v>0</v>
      </c>
      <c r="BA99" s="106">
        <f>'SO 15-02 - SILOVÉ VEDENÍ ...'!F34</f>
        <v>0</v>
      </c>
      <c r="BB99" s="106">
        <f>'SO 15-02 - SILOVÉ VEDENÍ ...'!F35</f>
        <v>0</v>
      </c>
      <c r="BC99" s="106">
        <f>'SO 15-02 - SILOVÉ VEDENÍ ...'!F36</f>
        <v>0</v>
      </c>
      <c r="BD99" s="108">
        <f>'SO 15-02 - SILOVÉ VEDENÍ ...'!F37</f>
        <v>0</v>
      </c>
      <c r="BT99" s="109" t="s">
        <v>81</v>
      </c>
      <c r="BV99" s="109" t="s">
        <v>75</v>
      </c>
      <c r="BW99" s="109" t="s">
        <v>95</v>
      </c>
      <c r="BX99" s="109" t="s">
        <v>4</v>
      </c>
      <c r="CL99" s="109" t="s">
        <v>1</v>
      </c>
      <c r="CM99" s="109" t="s">
        <v>73</v>
      </c>
    </row>
    <row r="100" s="6" customFormat="1" ht="27" customHeight="1">
      <c r="A100" s="98" t="s">
        <v>77</v>
      </c>
      <c r="B100" s="99"/>
      <c r="C100" s="100"/>
      <c r="D100" s="101" t="s">
        <v>96</v>
      </c>
      <c r="E100" s="101"/>
      <c r="F100" s="101"/>
      <c r="G100" s="101"/>
      <c r="H100" s="101"/>
      <c r="I100" s="102"/>
      <c r="J100" s="101" t="s">
        <v>97</v>
      </c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3">
        <f>'SO 15-21 - VEŘEJNÉ OSVĚTL...'!J30</f>
        <v>0</v>
      </c>
      <c r="AH100" s="102"/>
      <c r="AI100" s="102"/>
      <c r="AJ100" s="102"/>
      <c r="AK100" s="102"/>
      <c r="AL100" s="102"/>
      <c r="AM100" s="102"/>
      <c r="AN100" s="103">
        <f>SUM(AG100,AT100)</f>
        <v>0</v>
      </c>
      <c r="AO100" s="102"/>
      <c r="AP100" s="102"/>
      <c r="AQ100" s="104" t="s">
        <v>80</v>
      </c>
      <c r="AR100" s="99"/>
      <c r="AS100" s="105">
        <v>0</v>
      </c>
      <c r="AT100" s="106">
        <f>ROUND(SUM(AV100:AW100),2)</f>
        <v>0</v>
      </c>
      <c r="AU100" s="107">
        <f>'SO 15-21 - VEŘEJNÉ OSVĚTL...'!P126</f>
        <v>0</v>
      </c>
      <c r="AV100" s="106">
        <f>'SO 15-21 - VEŘEJNÉ OSVĚTL...'!J33</f>
        <v>0</v>
      </c>
      <c r="AW100" s="106">
        <f>'SO 15-21 - VEŘEJNÉ OSVĚTL...'!J34</f>
        <v>0</v>
      </c>
      <c r="AX100" s="106">
        <f>'SO 15-21 - VEŘEJNÉ OSVĚTL...'!J35</f>
        <v>0</v>
      </c>
      <c r="AY100" s="106">
        <f>'SO 15-21 - VEŘEJNÉ OSVĚTL...'!J36</f>
        <v>0</v>
      </c>
      <c r="AZ100" s="106">
        <f>'SO 15-21 - VEŘEJNÉ OSVĚTL...'!F33</f>
        <v>0</v>
      </c>
      <c r="BA100" s="106">
        <f>'SO 15-21 - VEŘEJNÉ OSVĚTL...'!F34</f>
        <v>0</v>
      </c>
      <c r="BB100" s="106">
        <f>'SO 15-21 - VEŘEJNÉ OSVĚTL...'!F35</f>
        <v>0</v>
      </c>
      <c r="BC100" s="106">
        <f>'SO 15-21 - VEŘEJNÉ OSVĚTL...'!F36</f>
        <v>0</v>
      </c>
      <c r="BD100" s="108">
        <f>'SO 15-21 - VEŘEJNÉ OSVĚTL...'!F37</f>
        <v>0</v>
      </c>
      <c r="BT100" s="109" t="s">
        <v>81</v>
      </c>
      <c r="BV100" s="109" t="s">
        <v>75</v>
      </c>
      <c r="BW100" s="109" t="s">
        <v>98</v>
      </c>
      <c r="BX100" s="109" t="s">
        <v>4</v>
      </c>
      <c r="CL100" s="109" t="s">
        <v>1</v>
      </c>
      <c r="CM100" s="109" t="s">
        <v>73</v>
      </c>
    </row>
    <row r="101" s="6" customFormat="1" ht="27" customHeight="1">
      <c r="A101" s="98" t="s">
        <v>77</v>
      </c>
      <c r="B101" s="99"/>
      <c r="C101" s="100"/>
      <c r="D101" s="101" t="s">
        <v>99</v>
      </c>
      <c r="E101" s="101"/>
      <c r="F101" s="101"/>
      <c r="G101" s="101"/>
      <c r="H101" s="101"/>
      <c r="I101" s="102"/>
      <c r="J101" s="101" t="s">
        <v>100</v>
      </c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3">
        <f>'SO 15-61 - POPLACHOVÝ ZAB...'!J30</f>
        <v>0</v>
      </c>
      <c r="AH101" s="102"/>
      <c r="AI101" s="102"/>
      <c r="AJ101" s="102"/>
      <c r="AK101" s="102"/>
      <c r="AL101" s="102"/>
      <c r="AM101" s="102"/>
      <c r="AN101" s="103">
        <f>SUM(AG101,AT101)</f>
        <v>0</v>
      </c>
      <c r="AO101" s="102"/>
      <c r="AP101" s="102"/>
      <c r="AQ101" s="104" t="s">
        <v>80</v>
      </c>
      <c r="AR101" s="99"/>
      <c r="AS101" s="105">
        <v>0</v>
      </c>
      <c r="AT101" s="106">
        <f>ROUND(SUM(AV101:AW101),2)</f>
        <v>0</v>
      </c>
      <c r="AU101" s="107">
        <f>'SO 15-61 - POPLACHOVÝ ZAB...'!P120</f>
        <v>0</v>
      </c>
      <c r="AV101" s="106">
        <f>'SO 15-61 - POPLACHOVÝ ZAB...'!J33</f>
        <v>0</v>
      </c>
      <c r="AW101" s="106">
        <f>'SO 15-61 - POPLACHOVÝ ZAB...'!J34</f>
        <v>0</v>
      </c>
      <c r="AX101" s="106">
        <f>'SO 15-61 - POPLACHOVÝ ZAB...'!J35</f>
        <v>0</v>
      </c>
      <c r="AY101" s="106">
        <f>'SO 15-61 - POPLACHOVÝ ZAB...'!J36</f>
        <v>0</v>
      </c>
      <c r="AZ101" s="106">
        <f>'SO 15-61 - POPLACHOVÝ ZAB...'!F33</f>
        <v>0</v>
      </c>
      <c r="BA101" s="106">
        <f>'SO 15-61 - POPLACHOVÝ ZAB...'!F34</f>
        <v>0</v>
      </c>
      <c r="BB101" s="106">
        <f>'SO 15-61 - POPLACHOVÝ ZAB...'!F35</f>
        <v>0</v>
      </c>
      <c r="BC101" s="106">
        <f>'SO 15-61 - POPLACHOVÝ ZAB...'!F36</f>
        <v>0</v>
      </c>
      <c r="BD101" s="108">
        <f>'SO 15-61 - POPLACHOVÝ ZAB...'!F37</f>
        <v>0</v>
      </c>
      <c r="BT101" s="109" t="s">
        <v>81</v>
      </c>
      <c r="BV101" s="109" t="s">
        <v>75</v>
      </c>
      <c r="BW101" s="109" t="s">
        <v>101</v>
      </c>
      <c r="BX101" s="109" t="s">
        <v>4</v>
      </c>
      <c r="CL101" s="109" t="s">
        <v>1</v>
      </c>
      <c r="CM101" s="109" t="s">
        <v>83</v>
      </c>
    </row>
    <row r="102" s="6" customFormat="1" ht="27" customHeight="1">
      <c r="A102" s="98" t="s">
        <v>77</v>
      </c>
      <c r="B102" s="99"/>
      <c r="C102" s="100"/>
      <c r="D102" s="101" t="s">
        <v>102</v>
      </c>
      <c r="E102" s="101"/>
      <c r="F102" s="101"/>
      <c r="G102" s="101"/>
      <c r="H102" s="101"/>
      <c r="I102" s="102"/>
      <c r="J102" s="101" t="s">
        <v>103</v>
      </c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3">
        <f>'SO 15-62 - SDĚLOVACÍ VEDE...'!J30</f>
        <v>0</v>
      </c>
      <c r="AH102" s="102"/>
      <c r="AI102" s="102"/>
      <c r="AJ102" s="102"/>
      <c r="AK102" s="102"/>
      <c r="AL102" s="102"/>
      <c r="AM102" s="102"/>
      <c r="AN102" s="103">
        <f>SUM(AG102,AT102)</f>
        <v>0</v>
      </c>
      <c r="AO102" s="102"/>
      <c r="AP102" s="102"/>
      <c r="AQ102" s="104" t="s">
        <v>80</v>
      </c>
      <c r="AR102" s="99"/>
      <c r="AS102" s="105">
        <v>0</v>
      </c>
      <c r="AT102" s="106">
        <f>ROUND(SUM(AV102:AW102),2)</f>
        <v>0</v>
      </c>
      <c r="AU102" s="107">
        <f>'SO 15-62 - SDĚLOVACÍ VEDE...'!P120</f>
        <v>0</v>
      </c>
      <c r="AV102" s="106">
        <f>'SO 15-62 - SDĚLOVACÍ VEDE...'!J33</f>
        <v>0</v>
      </c>
      <c r="AW102" s="106">
        <f>'SO 15-62 - SDĚLOVACÍ VEDE...'!J34</f>
        <v>0</v>
      </c>
      <c r="AX102" s="106">
        <f>'SO 15-62 - SDĚLOVACÍ VEDE...'!J35</f>
        <v>0</v>
      </c>
      <c r="AY102" s="106">
        <f>'SO 15-62 - SDĚLOVACÍ VEDE...'!J36</f>
        <v>0</v>
      </c>
      <c r="AZ102" s="106">
        <f>'SO 15-62 - SDĚLOVACÍ VEDE...'!F33</f>
        <v>0</v>
      </c>
      <c r="BA102" s="106">
        <f>'SO 15-62 - SDĚLOVACÍ VEDE...'!F34</f>
        <v>0</v>
      </c>
      <c r="BB102" s="106">
        <f>'SO 15-62 - SDĚLOVACÍ VEDE...'!F35</f>
        <v>0</v>
      </c>
      <c r="BC102" s="106">
        <f>'SO 15-62 - SDĚLOVACÍ VEDE...'!F36</f>
        <v>0</v>
      </c>
      <c r="BD102" s="108">
        <f>'SO 15-62 - SDĚLOVACÍ VEDE...'!F37</f>
        <v>0</v>
      </c>
      <c r="BT102" s="109" t="s">
        <v>81</v>
      </c>
      <c r="BV102" s="109" t="s">
        <v>75</v>
      </c>
      <c r="BW102" s="109" t="s">
        <v>104</v>
      </c>
      <c r="BX102" s="109" t="s">
        <v>4</v>
      </c>
      <c r="CL102" s="109" t="s">
        <v>1</v>
      </c>
      <c r="CM102" s="109" t="s">
        <v>83</v>
      </c>
    </row>
    <row r="103" s="6" customFormat="1" ht="27" customHeight="1">
      <c r="A103" s="98" t="s">
        <v>77</v>
      </c>
      <c r="B103" s="99"/>
      <c r="C103" s="100"/>
      <c r="D103" s="101" t="s">
        <v>105</v>
      </c>
      <c r="E103" s="101"/>
      <c r="F103" s="101"/>
      <c r="G103" s="101"/>
      <c r="H103" s="101"/>
      <c r="I103" s="102"/>
      <c r="J103" s="101" t="s">
        <v>106</v>
      </c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3">
        <f>'SO 15-64 - SDĚLOVACÍ VEDE...'!J30</f>
        <v>0</v>
      </c>
      <c r="AH103" s="102"/>
      <c r="AI103" s="102"/>
      <c r="AJ103" s="102"/>
      <c r="AK103" s="102"/>
      <c r="AL103" s="102"/>
      <c r="AM103" s="102"/>
      <c r="AN103" s="103">
        <f>SUM(AG103,AT103)</f>
        <v>0</v>
      </c>
      <c r="AO103" s="102"/>
      <c r="AP103" s="102"/>
      <c r="AQ103" s="104" t="s">
        <v>80</v>
      </c>
      <c r="AR103" s="99"/>
      <c r="AS103" s="105">
        <v>0</v>
      </c>
      <c r="AT103" s="106">
        <f>ROUND(SUM(AV103:AW103),2)</f>
        <v>0</v>
      </c>
      <c r="AU103" s="107">
        <f>'SO 15-64 - SDĚLOVACÍ VEDE...'!P120</f>
        <v>0</v>
      </c>
      <c r="AV103" s="106">
        <f>'SO 15-64 - SDĚLOVACÍ VEDE...'!J33</f>
        <v>0</v>
      </c>
      <c r="AW103" s="106">
        <f>'SO 15-64 - SDĚLOVACÍ VEDE...'!J34</f>
        <v>0</v>
      </c>
      <c r="AX103" s="106">
        <f>'SO 15-64 - SDĚLOVACÍ VEDE...'!J35</f>
        <v>0</v>
      </c>
      <c r="AY103" s="106">
        <f>'SO 15-64 - SDĚLOVACÍ VEDE...'!J36</f>
        <v>0</v>
      </c>
      <c r="AZ103" s="106">
        <f>'SO 15-64 - SDĚLOVACÍ VEDE...'!F33</f>
        <v>0</v>
      </c>
      <c r="BA103" s="106">
        <f>'SO 15-64 - SDĚLOVACÍ VEDE...'!F34</f>
        <v>0</v>
      </c>
      <c r="BB103" s="106">
        <f>'SO 15-64 - SDĚLOVACÍ VEDE...'!F35</f>
        <v>0</v>
      </c>
      <c r="BC103" s="106">
        <f>'SO 15-64 - SDĚLOVACÍ VEDE...'!F36</f>
        <v>0</v>
      </c>
      <c r="BD103" s="108">
        <f>'SO 15-64 - SDĚLOVACÍ VEDE...'!F37</f>
        <v>0</v>
      </c>
      <c r="BT103" s="109" t="s">
        <v>81</v>
      </c>
      <c r="BV103" s="109" t="s">
        <v>75</v>
      </c>
      <c r="BW103" s="109" t="s">
        <v>107</v>
      </c>
      <c r="BX103" s="109" t="s">
        <v>4</v>
      </c>
      <c r="CL103" s="109" t="s">
        <v>1</v>
      </c>
      <c r="CM103" s="109" t="s">
        <v>83</v>
      </c>
    </row>
    <row r="104" s="6" customFormat="1" ht="27" customHeight="1">
      <c r="A104" s="98" t="s">
        <v>77</v>
      </c>
      <c r="B104" s="99"/>
      <c r="C104" s="100"/>
      <c r="D104" s="101" t="s">
        <v>108</v>
      </c>
      <c r="E104" s="101"/>
      <c r="F104" s="101"/>
      <c r="G104" s="101"/>
      <c r="H104" s="101"/>
      <c r="I104" s="102"/>
      <c r="J104" s="101" t="s">
        <v>109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3">
        <f>'SO 15-65 - WIFI ANTÉNA A ...'!J30</f>
        <v>0</v>
      </c>
      <c r="AH104" s="102"/>
      <c r="AI104" s="102"/>
      <c r="AJ104" s="102"/>
      <c r="AK104" s="102"/>
      <c r="AL104" s="102"/>
      <c r="AM104" s="102"/>
      <c r="AN104" s="103">
        <f>SUM(AG104,AT104)</f>
        <v>0</v>
      </c>
      <c r="AO104" s="102"/>
      <c r="AP104" s="102"/>
      <c r="AQ104" s="104" t="s">
        <v>80</v>
      </c>
      <c r="AR104" s="99"/>
      <c r="AS104" s="105">
        <v>0</v>
      </c>
      <c r="AT104" s="106">
        <f>ROUND(SUM(AV104:AW104),2)</f>
        <v>0</v>
      </c>
      <c r="AU104" s="107">
        <f>'SO 15-65 - WIFI ANTÉNA A ...'!P120</f>
        <v>0</v>
      </c>
      <c r="AV104" s="106">
        <f>'SO 15-65 - WIFI ANTÉNA A ...'!J33</f>
        <v>0</v>
      </c>
      <c r="AW104" s="106">
        <f>'SO 15-65 - WIFI ANTÉNA A ...'!J34</f>
        <v>0</v>
      </c>
      <c r="AX104" s="106">
        <f>'SO 15-65 - WIFI ANTÉNA A ...'!J35</f>
        <v>0</v>
      </c>
      <c r="AY104" s="106">
        <f>'SO 15-65 - WIFI ANTÉNA A ...'!J36</f>
        <v>0</v>
      </c>
      <c r="AZ104" s="106">
        <f>'SO 15-65 - WIFI ANTÉNA A ...'!F33</f>
        <v>0</v>
      </c>
      <c r="BA104" s="106">
        <f>'SO 15-65 - WIFI ANTÉNA A ...'!F34</f>
        <v>0</v>
      </c>
      <c r="BB104" s="106">
        <f>'SO 15-65 - WIFI ANTÉNA A ...'!F35</f>
        <v>0</v>
      </c>
      <c r="BC104" s="106">
        <f>'SO 15-65 - WIFI ANTÉNA A ...'!F36</f>
        <v>0</v>
      </c>
      <c r="BD104" s="108">
        <f>'SO 15-65 - WIFI ANTÉNA A ...'!F37</f>
        <v>0</v>
      </c>
      <c r="BT104" s="109" t="s">
        <v>81</v>
      </c>
      <c r="BV104" s="109" t="s">
        <v>75</v>
      </c>
      <c r="BW104" s="109" t="s">
        <v>110</v>
      </c>
      <c r="BX104" s="109" t="s">
        <v>4</v>
      </c>
      <c r="CL104" s="109" t="s">
        <v>1</v>
      </c>
      <c r="CM104" s="109" t="s">
        <v>83</v>
      </c>
    </row>
    <row r="105" s="6" customFormat="1" ht="27" customHeight="1">
      <c r="A105" s="98" t="s">
        <v>77</v>
      </c>
      <c r="B105" s="99"/>
      <c r="C105" s="100"/>
      <c r="D105" s="101" t="s">
        <v>111</v>
      </c>
      <c r="E105" s="101"/>
      <c r="F105" s="101"/>
      <c r="G105" s="101"/>
      <c r="H105" s="101"/>
      <c r="I105" s="102"/>
      <c r="J105" s="101" t="s">
        <v>112</v>
      </c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3">
        <f>'SO 15-66 - SDĚLOVACÍ VEDE...'!J30</f>
        <v>0</v>
      </c>
      <c r="AH105" s="102"/>
      <c r="AI105" s="102"/>
      <c r="AJ105" s="102"/>
      <c r="AK105" s="102"/>
      <c r="AL105" s="102"/>
      <c r="AM105" s="102"/>
      <c r="AN105" s="103">
        <f>SUM(AG105,AT105)</f>
        <v>0</v>
      </c>
      <c r="AO105" s="102"/>
      <c r="AP105" s="102"/>
      <c r="AQ105" s="104" t="s">
        <v>80</v>
      </c>
      <c r="AR105" s="99"/>
      <c r="AS105" s="105">
        <v>0</v>
      </c>
      <c r="AT105" s="106">
        <f>ROUND(SUM(AV105:AW105),2)</f>
        <v>0</v>
      </c>
      <c r="AU105" s="107">
        <f>'SO 15-66 - SDĚLOVACÍ VEDE...'!P120</f>
        <v>0</v>
      </c>
      <c r="AV105" s="106">
        <f>'SO 15-66 - SDĚLOVACÍ VEDE...'!J33</f>
        <v>0</v>
      </c>
      <c r="AW105" s="106">
        <f>'SO 15-66 - SDĚLOVACÍ VEDE...'!J34</f>
        <v>0</v>
      </c>
      <c r="AX105" s="106">
        <f>'SO 15-66 - SDĚLOVACÍ VEDE...'!J35</f>
        <v>0</v>
      </c>
      <c r="AY105" s="106">
        <f>'SO 15-66 - SDĚLOVACÍ VEDE...'!J36</f>
        <v>0</v>
      </c>
      <c r="AZ105" s="106">
        <f>'SO 15-66 - SDĚLOVACÍ VEDE...'!F33</f>
        <v>0</v>
      </c>
      <c r="BA105" s="106">
        <f>'SO 15-66 - SDĚLOVACÍ VEDE...'!F34</f>
        <v>0</v>
      </c>
      <c r="BB105" s="106">
        <f>'SO 15-66 - SDĚLOVACÍ VEDE...'!F35</f>
        <v>0</v>
      </c>
      <c r="BC105" s="106">
        <f>'SO 15-66 - SDĚLOVACÍ VEDE...'!F36</f>
        <v>0</v>
      </c>
      <c r="BD105" s="108">
        <f>'SO 15-66 - SDĚLOVACÍ VEDE...'!F37</f>
        <v>0</v>
      </c>
      <c r="BT105" s="109" t="s">
        <v>81</v>
      </c>
      <c r="BV105" s="109" t="s">
        <v>75</v>
      </c>
      <c r="BW105" s="109" t="s">
        <v>113</v>
      </c>
      <c r="BX105" s="109" t="s">
        <v>4</v>
      </c>
      <c r="CL105" s="109" t="s">
        <v>1</v>
      </c>
      <c r="CM105" s="109" t="s">
        <v>83</v>
      </c>
    </row>
    <row r="106" s="6" customFormat="1" ht="27" customHeight="1">
      <c r="A106" s="98" t="s">
        <v>77</v>
      </c>
      <c r="B106" s="99"/>
      <c r="C106" s="100"/>
      <c r="D106" s="101" t="s">
        <v>114</v>
      </c>
      <c r="E106" s="101"/>
      <c r="F106" s="101"/>
      <c r="G106" s="101"/>
      <c r="H106" s="101"/>
      <c r="I106" s="102"/>
      <c r="J106" s="101" t="s">
        <v>115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3">
        <f>'SO 16-01 - DEŠŤOVÁ KANALI...'!J30</f>
        <v>0</v>
      </c>
      <c r="AH106" s="102"/>
      <c r="AI106" s="102"/>
      <c r="AJ106" s="102"/>
      <c r="AK106" s="102"/>
      <c r="AL106" s="102"/>
      <c r="AM106" s="102"/>
      <c r="AN106" s="103">
        <f>SUM(AG106,AT106)</f>
        <v>0</v>
      </c>
      <c r="AO106" s="102"/>
      <c r="AP106" s="102"/>
      <c r="AQ106" s="104" t="s">
        <v>80</v>
      </c>
      <c r="AR106" s="99"/>
      <c r="AS106" s="105">
        <v>0</v>
      </c>
      <c r="AT106" s="106">
        <f>ROUND(SUM(AV106:AW106),2)</f>
        <v>0</v>
      </c>
      <c r="AU106" s="107">
        <f>'SO 16-01 - DEŠŤOVÁ KANALI...'!P133</f>
        <v>0</v>
      </c>
      <c r="AV106" s="106">
        <f>'SO 16-01 - DEŠŤOVÁ KANALI...'!J33</f>
        <v>0</v>
      </c>
      <c r="AW106" s="106">
        <f>'SO 16-01 - DEŠŤOVÁ KANALI...'!J34</f>
        <v>0</v>
      </c>
      <c r="AX106" s="106">
        <f>'SO 16-01 - DEŠŤOVÁ KANALI...'!J35</f>
        <v>0</v>
      </c>
      <c r="AY106" s="106">
        <f>'SO 16-01 - DEŠŤOVÁ KANALI...'!J36</f>
        <v>0</v>
      </c>
      <c r="AZ106" s="106">
        <f>'SO 16-01 - DEŠŤOVÁ KANALI...'!F33</f>
        <v>0</v>
      </c>
      <c r="BA106" s="106">
        <f>'SO 16-01 - DEŠŤOVÁ KANALI...'!F34</f>
        <v>0</v>
      </c>
      <c r="BB106" s="106">
        <f>'SO 16-01 - DEŠŤOVÁ KANALI...'!F35</f>
        <v>0</v>
      </c>
      <c r="BC106" s="106">
        <f>'SO 16-01 - DEŠŤOVÁ KANALI...'!F36</f>
        <v>0</v>
      </c>
      <c r="BD106" s="108">
        <f>'SO 16-01 - DEŠŤOVÁ KANALI...'!F37</f>
        <v>0</v>
      </c>
      <c r="BT106" s="109" t="s">
        <v>81</v>
      </c>
      <c r="BV106" s="109" t="s">
        <v>75</v>
      </c>
      <c r="BW106" s="109" t="s">
        <v>116</v>
      </c>
      <c r="BX106" s="109" t="s">
        <v>4</v>
      </c>
      <c r="CL106" s="109" t="s">
        <v>1</v>
      </c>
      <c r="CM106" s="109" t="s">
        <v>73</v>
      </c>
    </row>
    <row r="107" s="6" customFormat="1" ht="27" customHeight="1">
      <c r="A107" s="98" t="s">
        <v>77</v>
      </c>
      <c r="B107" s="99"/>
      <c r="C107" s="100"/>
      <c r="D107" s="101" t="s">
        <v>117</v>
      </c>
      <c r="E107" s="101"/>
      <c r="F107" s="101"/>
      <c r="G107" s="101"/>
      <c r="H107" s="101"/>
      <c r="I107" s="102"/>
      <c r="J107" s="101" t="s">
        <v>118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3">
        <f>'SO 16-02 - JEDNOTNÁ KANAL...'!J30</f>
        <v>0</v>
      </c>
      <c r="AH107" s="102"/>
      <c r="AI107" s="102"/>
      <c r="AJ107" s="102"/>
      <c r="AK107" s="102"/>
      <c r="AL107" s="102"/>
      <c r="AM107" s="102"/>
      <c r="AN107" s="103">
        <f>SUM(AG107,AT107)</f>
        <v>0</v>
      </c>
      <c r="AO107" s="102"/>
      <c r="AP107" s="102"/>
      <c r="AQ107" s="104" t="s">
        <v>80</v>
      </c>
      <c r="AR107" s="99"/>
      <c r="AS107" s="105">
        <v>0</v>
      </c>
      <c r="AT107" s="106">
        <f>ROUND(SUM(AV107:AW107),2)</f>
        <v>0</v>
      </c>
      <c r="AU107" s="107">
        <f>'SO 16-02 - JEDNOTNÁ KANAL...'!P128</f>
        <v>0</v>
      </c>
      <c r="AV107" s="106">
        <f>'SO 16-02 - JEDNOTNÁ KANAL...'!J33</f>
        <v>0</v>
      </c>
      <c r="AW107" s="106">
        <f>'SO 16-02 - JEDNOTNÁ KANAL...'!J34</f>
        <v>0</v>
      </c>
      <c r="AX107" s="106">
        <f>'SO 16-02 - JEDNOTNÁ KANAL...'!J35</f>
        <v>0</v>
      </c>
      <c r="AY107" s="106">
        <f>'SO 16-02 - JEDNOTNÁ KANAL...'!J36</f>
        <v>0</v>
      </c>
      <c r="AZ107" s="106">
        <f>'SO 16-02 - JEDNOTNÁ KANAL...'!F33</f>
        <v>0</v>
      </c>
      <c r="BA107" s="106">
        <f>'SO 16-02 - JEDNOTNÁ KANAL...'!F34</f>
        <v>0</v>
      </c>
      <c r="BB107" s="106">
        <f>'SO 16-02 - JEDNOTNÁ KANAL...'!F35</f>
        <v>0</v>
      </c>
      <c r="BC107" s="106">
        <f>'SO 16-02 - JEDNOTNÁ KANAL...'!F36</f>
        <v>0</v>
      </c>
      <c r="BD107" s="108">
        <f>'SO 16-02 - JEDNOTNÁ KANAL...'!F37</f>
        <v>0</v>
      </c>
      <c r="BT107" s="109" t="s">
        <v>81</v>
      </c>
      <c r="BV107" s="109" t="s">
        <v>75</v>
      </c>
      <c r="BW107" s="109" t="s">
        <v>119</v>
      </c>
      <c r="BX107" s="109" t="s">
        <v>4</v>
      </c>
      <c r="CL107" s="109" t="s">
        <v>1</v>
      </c>
      <c r="CM107" s="109" t="s">
        <v>73</v>
      </c>
    </row>
    <row r="108" s="6" customFormat="1" ht="27" customHeight="1">
      <c r="A108" s="98" t="s">
        <v>77</v>
      </c>
      <c r="B108" s="99"/>
      <c r="C108" s="100"/>
      <c r="D108" s="101" t="s">
        <v>120</v>
      </c>
      <c r="E108" s="101"/>
      <c r="F108" s="101"/>
      <c r="G108" s="101"/>
      <c r="H108" s="101"/>
      <c r="I108" s="102"/>
      <c r="J108" s="101" t="s">
        <v>121</v>
      </c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3">
        <f>'SO 16-31 - VODOVOD (OVAK) '!J30</f>
        <v>0</v>
      </c>
      <c r="AH108" s="102"/>
      <c r="AI108" s="102"/>
      <c r="AJ108" s="102"/>
      <c r="AK108" s="102"/>
      <c r="AL108" s="102"/>
      <c r="AM108" s="102"/>
      <c r="AN108" s="103">
        <f>SUM(AG108,AT108)</f>
        <v>0</v>
      </c>
      <c r="AO108" s="102"/>
      <c r="AP108" s="102"/>
      <c r="AQ108" s="104" t="s">
        <v>80</v>
      </c>
      <c r="AR108" s="99"/>
      <c r="AS108" s="105">
        <v>0</v>
      </c>
      <c r="AT108" s="106">
        <f>ROUND(SUM(AV108:AW108),2)</f>
        <v>0</v>
      </c>
      <c r="AU108" s="107">
        <f>'SO 16-31 - VODOVOD (OVAK) '!P134</f>
        <v>0</v>
      </c>
      <c r="AV108" s="106">
        <f>'SO 16-31 - VODOVOD (OVAK) '!J33</f>
        <v>0</v>
      </c>
      <c r="AW108" s="106">
        <f>'SO 16-31 - VODOVOD (OVAK) '!J34</f>
        <v>0</v>
      </c>
      <c r="AX108" s="106">
        <f>'SO 16-31 - VODOVOD (OVAK) '!J35</f>
        <v>0</v>
      </c>
      <c r="AY108" s="106">
        <f>'SO 16-31 - VODOVOD (OVAK) '!J36</f>
        <v>0</v>
      </c>
      <c r="AZ108" s="106">
        <f>'SO 16-31 - VODOVOD (OVAK) '!F33</f>
        <v>0</v>
      </c>
      <c r="BA108" s="106">
        <f>'SO 16-31 - VODOVOD (OVAK) '!F34</f>
        <v>0</v>
      </c>
      <c r="BB108" s="106">
        <f>'SO 16-31 - VODOVOD (OVAK) '!F35</f>
        <v>0</v>
      </c>
      <c r="BC108" s="106">
        <f>'SO 16-31 - VODOVOD (OVAK) '!F36</f>
        <v>0</v>
      </c>
      <c r="BD108" s="108">
        <f>'SO 16-31 - VODOVOD (OVAK) '!F37</f>
        <v>0</v>
      </c>
      <c r="BT108" s="109" t="s">
        <v>81</v>
      </c>
      <c r="BV108" s="109" t="s">
        <v>75</v>
      </c>
      <c r="BW108" s="109" t="s">
        <v>122</v>
      </c>
      <c r="BX108" s="109" t="s">
        <v>4</v>
      </c>
      <c r="CL108" s="109" t="s">
        <v>1</v>
      </c>
      <c r="CM108" s="109" t="s">
        <v>73</v>
      </c>
    </row>
    <row r="109" s="6" customFormat="1" ht="27" customHeight="1">
      <c r="A109" s="98" t="s">
        <v>77</v>
      </c>
      <c r="B109" s="99"/>
      <c r="C109" s="100"/>
      <c r="D109" s="101" t="s">
        <v>123</v>
      </c>
      <c r="E109" s="101"/>
      <c r="F109" s="101"/>
      <c r="G109" s="101"/>
      <c r="H109" s="101"/>
      <c r="I109" s="102"/>
      <c r="J109" s="101" t="s">
        <v>124</v>
      </c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3">
        <f>'SO 16-61 - STL plynovod'!J30</f>
        <v>0</v>
      </c>
      <c r="AH109" s="102"/>
      <c r="AI109" s="102"/>
      <c r="AJ109" s="102"/>
      <c r="AK109" s="102"/>
      <c r="AL109" s="102"/>
      <c r="AM109" s="102"/>
      <c r="AN109" s="103">
        <f>SUM(AG109,AT109)</f>
        <v>0</v>
      </c>
      <c r="AO109" s="102"/>
      <c r="AP109" s="102"/>
      <c r="AQ109" s="104" t="s">
        <v>80</v>
      </c>
      <c r="AR109" s="99"/>
      <c r="AS109" s="105">
        <v>0</v>
      </c>
      <c r="AT109" s="106">
        <f>ROUND(SUM(AV109:AW109),2)</f>
        <v>0</v>
      </c>
      <c r="AU109" s="107">
        <f>'SO 16-61 - STL plynovod'!P128</f>
        <v>0</v>
      </c>
      <c r="AV109" s="106">
        <f>'SO 16-61 - STL plynovod'!J33</f>
        <v>0</v>
      </c>
      <c r="AW109" s="106">
        <f>'SO 16-61 - STL plynovod'!J34</f>
        <v>0</v>
      </c>
      <c r="AX109" s="106">
        <f>'SO 16-61 - STL plynovod'!J35</f>
        <v>0</v>
      </c>
      <c r="AY109" s="106">
        <f>'SO 16-61 - STL plynovod'!J36</f>
        <v>0</v>
      </c>
      <c r="AZ109" s="106">
        <f>'SO 16-61 - STL plynovod'!F33</f>
        <v>0</v>
      </c>
      <c r="BA109" s="106">
        <f>'SO 16-61 - STL plynovod'!F34</f>
        <v>0</v>
      </c>
      <c r="BB109" s="106">
        <f>'SO 16-61 - STL plynovod'!F35</f>
        <v>0</v>
      </c>
      <c r="BC109" s="106">
        <f>'SO 16-61 - STL plynovod'!F36</f>
        <v>0</v>
      </c>
      <c r="BD109" s="108">
        <f>'SO 16-61 - STL plynovod'!F37</f>
        <v>0</v>
      </c>
      <c r="BT109" s="109" t="s">
        <v>81</v>
      </c>
      <c r="BV109" s="109" t="s">
        <v>75</v>
      </c>
      <c r="BW109" s="109" t="s">
        <v>125</v>
      </c>
      <c r="BX109" s="109" t="s">
        <v>4</v>
      </c>
      <c r="CL109" s="109" t="s">
        <v>1</v>
      </c>
      <c r="CM109" s="109" t="s">
        <v>83</v>
      </c>
    </row>
    <row r="110" s="6" customFormat="1" ht="27" customHeight="1">
      <c r="A110" s="98" t="s">
        <v>77</v>
      </c>
      <c r="B110" s="99"/>
      <c r="C110" s="100"/>
      <c r="D110" s="101" t="s">
        <v>126</v>
      </c>
      <c r="E110" s="101"/>
      <c r="F110" s="101"/>
      <c r="G110" s="101"/>
      <c r="H110" s="101"/>
      <c r="I110" s="102"/>
      <c r="J110" s="101" t="s">
        <v>127</v>
      </c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3">
        <f>'SO 18-01 - Místní komunik...'!J30</f>
        <v>0</v>
      </c>
      <c r="AH110" s="102"/>
      <c r="AI110" s="102"/>
      <c r="AJ110" s="102"/>
      <c r="AK110" s="102"/>
      <c r="AL110" s="102"/>
      <c r="AM110" s="102"/>
      <c r="AN110" s="103">
        <f>SUM(AG110,AT110)</f>
        <v>0</v>
      </c>
      <c r="AO110" s="102"/>
      <c r="AP110" s="102"/>
      <c r="AQ110" s="104" t="s">
        <v>80</v>
      </c>
      <c r="AR110" s="99"/>
      <c r="AS110" s="105">
        <v>0</v>
      </c>
      <c r="AT110" s="106">
        <f>ROUND(SUM(AV110:AW110),2)</f>
        <v>0</v>
      </c>
      <c r="AU110" s="107">
        <f>'SO 18-01 - Místní komunik...'!P124</f>
        <v>0</v>
      </c>
      <c r="AV110" s="106">
        <f>'SO 18-01 - Místní komunik...'!J33</f>
        <v>0</v>
      </c>
      <c r="AW110" s="106">
        <f>'SO 18-01 - Místní komunik...'!J34</f>
        <v>0</v>
      </c>
      <c r="AX110" s="106">
        <f>'SO 18-01 - Místní komunik...'!J35</f>
        <v>0</v>
      </c>
      <c r="AY110" s="106">
        <f>'SO 18-01 - Místní komunik...'!J36</f>
        <v>0</v>
      </c>
      <c r="AZ110" s="106">
        <f>'SO 18-01 - Místní komunik...'!F33</f>
        <v>0</v>
      </c>
      <c r="BA110" s="106">
        <f>'SO 18-01 - Místní komunik...'!F34</f>
        <v>0</v>
      </c>
      <c r="BB110" s="106">
        <f>'SO 18-01 - Místní komunik...'!F35</f>
        <v>0</v>
      </c>
      <c r="BC110" s="106">
        <f>'SO 18-01 - Místní komunik...'!F36</f>
        <v>0</v>
      </c>
      <c r="BD110" s="108">
        <f>'SO 18-01 - Místní komunik...'!F37</f>
        <v>0</v>
      </c>
      <c r="BT110" s="109" t="s">
        <v>81</v>
      </c>
      <c r="BV110" s="109" t="s">
        <v>75</v>
      </c>
      <c r="BW110" s="109" t="s">
        <v>128</v>
      </c>
      <c r="BX110" s="109" t="s">
        <v>4</v>
      </c>
      <c r="CL110" s="109" t="s">
        <v>1</v>
      </c>
      <c r="CM110" s="109" t="s">
        <v>83</v>
      </c>
    </row>
    <row r="111" s="6" customFormat="1" ht="27" customHeight="1">
      <c r="A111" s="98" t="s">
        <v>77</v>
      </c>
      <c r="B111" s="99"/>
      <c r="C111" s="100"/>
      <c r="D111" s="101" t="s">
        <v>129</v>
      </c>
      <c r="E111" s="101"/>
      <c r="F111" s="101"/>
      <c r="G111" s="101"/>
      <c r="H111" s="101"/>
      <c r="I111" s="102"/>
      <c r="J111" s="101" t="s">
        <v>130</v>
      </c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3">
        <f>'SO 18-02 - Místní komunik...'!J30</f>
        <v>0</v>
      </c>
      <c r="AH111" s="102"/>
      <c r="AI111" s="102"/>
      <c r="AJ111" s="102"/>
      <c r="AK111" s="102"/>
      <c r="AL111" s="102"/>
      <c r="AM111" s="102"/>
      <c r="AN111" s="103">
        <f>SUM(AG111,AT111)</f>
        <v>0</v>
      </c>
      <c r="AO111" s="102"/>
      <c r="AP111" s="102"/>
      <c r="AQ111" s="104" t="s">
        <v>80</v>
      </c>
      <c r="AR111" s="99"/>
      <c r="AS111" s="105">
        <v>0</v>
      </c>
      <c r="AT111" s="106">
        <f>ROUND(SUM(AV111:AW111),2)</f>
        <v>0</v>
      </c>
      <c r="AU111" s="107">
        <f>'SO 18-02 - Místní komunik...'!P124</f>
        <v>0</v>
      </c>
      <c r="AV111" s="106">
        <f>'SO 18-02 - Místní komunik...'!J33</f>
        <v>0</v>
      </c>
      <c r="AW111" s="106">
        <f>'SO 18-02 - Místní komunik...'!J34</f>
        <v>0</v>
      </c>
      <c r="AX111" s="106">
        <f>'SO 18-02 - Místní komunik...'!J35</f>
        <v>0</v>
      </c>
      <c r="AY111" s="106">
        <f>'SO 18-02 - Místní komunik...'!J36</f>
        <v>0</v>
      </c>
      <c r="AZ111" s="106">
        <f>'SO 18-02 - Místní komunik...'!F33</f>
        <v>0</v>
      </c>
      <c r="BA111" s="106">
        <f>'SO 18-02 - Místní komunik...'!F34</f>
        <v>0</v>
      </c>
      <c r="BB111" s="106">
        <f>'SO 18-02 - Místní komunik...'!F35</f>
        <v>0</v>
      </c>
      <c r="BC111" s="106">
        <f>'SO 18-02 - Místní komunik...'!F36</f>
        <v>0</v>
      </c>
      <c r="BD111" s="108">
        <f>'SO 18-02 - Místní komunik...'!F37</f>
        <v>0</v>
      </c>
      <c r="BT111" s="109" t="s">
        <v>81</v>
      </c>
      <c r="BV111" s="109" t="s">
        <v>75</v>
      </c>
      <c r="BW111" s="109" t="s">
        <v>131</v>
      </c>
      <c r="BX111" s="109" t="s">
        <v>4</v>
      </c>
      <c r="CL111" s="109" t="s">
        <v>1</v>
      </c>
      <c r="CM111" s="109" t="s">
        <v>83</v>
      </c>
    </row>
    <row r="112" s="6" customFormat="1" ht="27" customHeight="1">
      <c r="A112" s="98" t="s">
        <v>77</v>
      </c>
      <c r="B112" s="99"/>
      <c r="C112" s="100"/>
      <c r="D112" s="101" t="s">
        <v>132</v>
      </c>
      <c r="E112" s="101"/>
      <c r="F112" s="101"/>
      <c r="G112" s="101"/>
      <c r="H112" s="101"/>
      <c r="I112" s="102"/>
      <c r="J112" s="101" t="s">
        <v>133</v>
      </c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3">
        <f>'SO 18-91.1 - ÚPRAVA KOMUN...'!J30</f>
        <v>0</v>
      </c>
      <c r="AH112" s="102"/>
      <c r="AI112" s="102"/>
      <c r="AJ112" s="102"/>
      <c r="AK112" s="102"/>
      <c r="AL112" s="102"/>
      <c r="AM112" s="102"/>
      <c r="AN112" s="103">
        <f>SUM(AG112,AT112)</f>
        <v>0</v>
      </c>
      <c r="AO112" s="102"/>
      <c r="AP112" s="102"/>
      <c r="AQ112" s="104" t="s">
        <v>80</v>
      </c>
      <c r="AR112" s="99"/>
      <c r="AS112" s="105">
        <v>0</v>
      </c>
      <c r="AT112" s="106">
        <f>ROUND(SUM(AV112:AW112),2)</f>
        <v>0</v>
      </c>
      <c r="AU112" s="107">
        <f>'SO 18-91.1 - ÚPRAVA KOMUN...'!P121</f>
        <v>0</v>
      </c>
      <c r="AV112" s="106">
        <f>'SO 18-91.1 - ÚPRAVA KOMUN...'!J33</f>
        <v>0</v>
      </c>
      <c r="AW112" s="106">
        <f>'SO 18-91.1 - ÚPRAVA KOMUN...'!J34</f>
        <v>0</v>
      </c>
      <c r="AX112" s="106">
        <f>'SO 18-91.1 - ÚPRAVA KOMUN...'!J35</f>
        <v>0</v>
      </c>
      <c r="AY112" s="106">
        <f>'SO 18-91.1 - ÚPRAVA KOMUN...'!J36</f>
        <v>0</v>
      </c>
      <c r="AZ112" s="106">
        <f>'SO 18-91.1 - ÚPRAVA KOMUN...'!F33</f>
        <v>0</v>
      </c>
      <c r="BA112" s="106">
        <f>'SO 18-91.1 - ÚPRAVA KOMUN...'!F34</f>
        <v>0</v>
      </c>
      <c r="BB112" s="106">
        <f>'SO 18-91.1 - ÚPRAVA KOMUN...'!F35</f>
        <v>0</v>
      </c>
      <c r="BC112" s="106">
        <f>'SO 18-91.1 - ÚPRAVA KOMUN...'!F36</f>
        <v>0</v>
      </c>
      <c r="BD112" s="108">
        <f>'SO 18-91.1 - ÚPRAVA KOMUN...'!F37</f>
        <v>0</v>
      </c>
      <c r="BT112" s="109" t="s">
        <v>81</v>
      </c>
      <c r="BV112" s="109" t="s">
        <v>75</v>
      </c>
      <c r="BW112" s="109" t="s">
        <v>134</v>
      </c>
      <c r="BX112" s="109" t="s">
        <v>4</v>
      </c>
      <c r="CL112" s="109" t="s">
        <v>1</v>
      </c>
      <c r="CM112" s="109" t="s">
        <v>83</v>
      </c>
    </row>
    <row r="113" s="6" customFormat="1" ht="27" customHeight="1">
      <c r="A113" s="98" t="s">
        <v>77</v>
      </c>
      <c r="B113" s="99"/>
      <c r="C113" s="100"/>
      <c r="D113" s="101" t="s">
        <v>135</v>
      </c>
      <c r="E113" s="101"/>
      <c r="F113" s="101"/>
      <c r="G113" s="101"/>
      <c r="H113" s="101"/>
      <c r="I113" s="102"/>
      <c r="J113" s="101" t="s">
        <v>136</v>
      </c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3">
        <f>'SO 18-91.2 - ÚPRAVA HL. V...'!J30</f>
        <v>0</v>
      </c>
      <c r="AH113" s="102"/>
      <c r="AI113" s="102"/>
      <c r="AJ113" s="102"/>
      <c r="AK113" s="102"/>
      <c r="AL113" s="102"/>
      <c r="AM113" s="102"/>
      <c r="AN113" s="103">
        <f>SUM(AG113,AT113)</f>
        <v>0</v>
      </c>
      <c r="AO113" s="102"/>
      <c r="AP113" s="102"/>
      <c r="AQ113" s="104" t="s">
        <v>80</v>
      </c>
      <c r="AR113" s="99"/>
      <c r="AS113" s="105">
        <v>0</v>
      </c>
      <c r="AT113" s="106">
        <f>ROUND(SUM(AV113:AW113),2)</f>
        <v>0</v>
      </c>
      <c r="AU113" s="107">
        <f>'SO 18-91.2 - ÚPRAVA HL. V...'!P121</f>
        <v>0</v>
      </c>
      <c r="AV113" s="106">
        <f>'SO 18-91.2 - ÚPRAVA HL. V...'!J33</f>
        <v>0</v>
      </c>
      <c r="AW113" s="106">
        <f>'SO 18-91.2 - ÚPRAVA HL. V...'!J34</f>
        <v>0</v>
      </c>
      <c r="AX113" s="106">
        <f>'SO 18-91.2 - ÚPRAVA HL. V...'!J35</f>
        <v>0</v>
      </c>
      <c r="AY113" s="106">
        <f>'SO 18-91.2 - ÚPRAVA HL. V...'!J36</f>
        <v>0</v>
      </c>
      <c r="AZ113" s="106">
        <f>'SO 18-91.2 - ÚPRAVA HL. V...'!F33</f>
        <v>0</v>
      </c>
      <c r="BA113" s="106">
        <f>'SO 18-91.2 - ÚPRAVA HL. V...'!F34</f>
        <v>0</v>
      </c>
      <c r="BB113" s="106">
        <f>'SO 18-91.2 - ÚPRAVA HL. V...'!F35</f>
        <v>0</v>
      </c>
      <c r="BC113" s="106">
        <f>'SO 18-91.2 - ÚPRAVA HL. V...'!F36</f>
        <v>0</v>
      </c>
      <c r="BD113" s="108">
        <f>'SO 18-91.2 - ÚPRAVA HL. V...'!F37</f>
        <v>0</v>
      </c>
      <c r="BT113" s="109" t="s">
        <v>81</v>
      </c>
      <c r="BV113" s="109" t="s">
        <v>75</v>
      </c>
      <c r="BW113" s="109" t="s">
        <v>137</v>
      </c>
      <c r="BX113" s="109" t="s">
        <v>4</v>
      </c>
      <c r="CL113" s="109" t="s">
        <v>1</v>
      </c>
      <c r="CM113" s="109" t="s">
        <v>83</v>
      </c>
    </row>
    <row r="114" s="6" customFormat="1" ht="27" customHeight="1">
      <c r="A114" s="98" t="s">
        <v>77</v>
      </c>
      <c r="B114" s="99"/>
      <c r="C114" s="100"/>
      <c r="D114" s="101" t="s">
        <v>138</v>
      </c>
      <c r="E114" s="101"/>
      <c r="F114" s="101"/>
      <c r="G114" s="101"/>
      <c r="H114" s="101"/>
      <c r="I114" s="102"/>
      <c r="J114" s="101" t="s">
        <v>139</v>
      </c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3">
        <f>'SO 18-91.3 - PROVIZORNÍ K...'!J30</f>
        <v>0</v>
      </c>
      <c r="AH114" s="102"/>
      <c r="AI114" s="102"/>
      <c r="AJ114" s="102"/>
      <c r="AK114" s="102"/>
      <c r="AL114" s="102"/>
      <c r="AM114" s="102"/>
      <c r="AN114" s="103">
        <f>SUM(AG114,AT114)</f>
        <v>0</v>
      </c>
      <c r="AO114" s="102"/>
      <c r="AP114" s="102"/>
      <c r="AQ114" s="104" t="s">
        <v>80</v>
      </c>
      <c r="AR114" s="99"/>
      <c r="AS114" s="105">
        <v>0</v>
      </c>
      <c r="AT114" s="106">
        <f>ROUND(SUM(AV114:AW114),2)</f>
        <v>0</v>
      </c>
      <c r="AU114" s="107">
        <f>'SO 18-91.3 - PROVIZORNÍ K...'!P120</f>
        <v>0</v>
      </c>
      <c r="AV114" s="106">
        <f>'SO 18-91.3 - PROVIZORNÍ K...'!J33</f>
        <v>0</v>
      </c>
      <c r="AW114" s="106">
        <f>'SO 18-91.3 - PROVIZORNÍ K...'!J34</f>
        <v>0</v>
      </c>
      <c r="AX114" s="106">
        <f>'SO 18-91.3 - PROVIZORNÍ K...'!J35</f>
        <v>0</v>
      </c>
      <c r="AY114" s="106">
        <f>'SO 18-91.3 - PROVIZORNÍ K...'!J36</f>
        <v>0</v>
      </c>
      <c r="AZ114" s="106">
        <f>'SO 18-91.3 - PROVIZORNÍ K...'!F33</f>
        <v>0</v>
      </c>
      <c r="BA114" s="106">
        <f>'SO 18-91.3 - PROVIZORNÍ K...'!F34</f>
        <v>0</v>
      </c>
      <c r="BB114" s="106">
        <f>'SO 18-91.3 - PROVIZORNÍ K...'!F35</f>
        <v>0</v>
      </c>
      <c r="BC114" s="106">
        <f>'SO 18-91.3 - PROVIZORNÍ K...'!F36</f>
        <v>0</v>
      </c>
      <c r="BD114" s="108">
        <f>'SO 18-91.3 - PROVIZORNÍ K...'!F37</f>
        <v>0</v>
      </c>
      <c r="BT114" s="109" t="s">
        <v>81</v>
      </c>
      <c r="BV114" s="109" t="s">
        <v>75</v>
      </c>
      <c r="BW114" s="109" t="s">
        <v>140</v>
      </c>
      <c r="BX114" s="109" t="s">
        <v>4</v>
      </c>
      <c r="CL114" s="109" t="s">
        <v>1</v>
      </c>
      <c r="CM114" s="109" t="s">
        <v>83</v>
      </c>
    </row>
    <row r="115" s="6" customFormat="1" ht="27" customHeight="1">
      <c r="A115" s="98" t="s">
        <v>77</v>
      </c>
      <c r="B115" s="99"/>
      <c r="C115" s="100"/>
      <c r="D115" s="101" t="s">
        <v>141</v>
      </c>
      <c r="E115" s="101"/>
      <c r="F115" s="101"/>
      <c r="G115" s="101"/>
      <c r="H115" s="101"/>
      <c r="I115" s="102"/>
      <c r="J115" s="101" t="s">
        <v>142</v>
      </c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3">
        <f>'SO 18-91.4 - PROVIZORNÍ K...'!J30</f>
        <v>0</v>
      </c>
      <c r="AH115" s="102"/>
      <c r="AI115" s="102"/>
      <c r="AJ115" s="102"/>
      <c r="AK115" s="102"/>
      <c r="AL115" s="102"/>
      <c r="AM115" s="102"/>
      <c r="AN115" s="103">
        <f>SUM(AG115,AT115)</f>
        <v>0</v>
      </c>
      <c r="AO115" s="102"/>
      <c r="AP115" s="102"/>
      <c r="AQ115" s="104" t="s">
        <v>80</v>
      </c>
      <c r="AR115" s="99"/>
      <c r="AS115" s="105">
        <v>0</v>
      </c>
      <c r="AT115" s="106">
        <f>ROUND(SUM(AV115:AW115),2)</f>
        <v>0</v>
      </c>
      <c r="AU115" s="107">
        <f>'SO 18-91.4 - PROVIZORNÍ K...'!P122</f>
        <v>0</v>
      </c>
      <c r="AV115" s="106">
        <f>'SO 18-91.4 - PROVIZORNÍ K...'!J33</f>
        <v>0</v>
      </c>
      <c r="AW115" s="106">
        <f>'SO 18-91.4 - PROVIZORNÍ K...'!J34</f>
        <v>0</v>
      </c>
      <c r="AX115" s="106">
        <f>'SO 18-91.4 - PROVIZORNÍ K...'!J35</f>
        <v>0</v>
      </c>
      <c r="AY115" s="106">
        <f>'SO 18-91.4 - PROVIZORNÍ K...'!J36</f>
        <v>0</v>
      </c>
      <c r="AZ115" s="106">
        <f>'SO 18-91.4 - PROVIZORNÍ K...'!F33</f>
        <v>0</v>
      </c>
      <c r="BA115" s="106">
        <f>'SO 18-91.4 - PROVIZORNÍ K...'!F34</f>
        <v>0</v>
      </c>
      <c r="BB115" s="106">
        <f>'SO 18-91.4 - PROVIZORNÍ K...'!F35</f>
        <v>0</v>
      </c>
      <c r="BC115" s="106">
        <f>'SO 18-91.4 - PROVIZORNÍ K...'!F36</f>
        <v>0</v>
      </c>
      <c r="BD115" s="108">
        <f>'SO 18-91.4 - PROVIZORNÍ K...'!F37</f>
        <v>0</v>
      </c>
      <c r="BT115" s="109" t="s">
        <v>81</v>
      </c>
      <c r="BV115" s="109" t="s">
        <v>75</v>
      </c>
      <c r="BW115" s="109" t="s">
        <v>143</v>
      </c>
      <c r="BX115" s="109" t="s">
        <v>4</v>
      </c>
      <c r="CL115" s="109" t="s">
        <v>1</v>
      </c>
      <c r="CM115" s="109" t="s">
        <v>83</v>
      </c>
    </row>
    <row r="116" s="6" customFormat="1" ht="27" customHeight="1">
      <c r="A116" s="98" t="s">
        <v>77</v>
      </c>
      <c r="B116" s="99"/>
      <c r="C116" s="100"/>
      <c r="D116" s="101" t="s">
        <v>144</v>
      </c>
      <c r="E116" s="101"/>
      <c r="F116" s="101"/>
      <c r="G116" s="101"/>
      <c r="H116" s="101"/>
      <c r="I116" s="102"/>
      <c r="J116" s="101" t="s">
        <v>145</v>
      </c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3">
        <f>'SO 18-91.5 - Dopravně inž...'!J30</f>
        <v>0</v>
      </c>
      <c r="AH116" s="102"/>
      <c r="AI116" s="102"/>
      <c r="AJ116" s="102"/>
      <c r="AK116" s="102"/>
      <c r="AL116" s="102"/>
      <c r="AM116" s="102"/>
      <c r="AN116" s="103">
        <f>SUM(AG116,AT116)</f>
        <v>0</v>
      </c>
      <c r="AO116" s="102"/>
      <c r="AP116" s="102"/>
      <c r="AQ116" s="104" t="s">
        <v>80</v>
      </c>
      <c r="AR116" s="99"/>
      <c r="AS116" s="105">
        <v>0</v>
      </c>
      <c r="AT116" s="106">
        <f>ROUND(SUM(AV116:AW116),2)</f>
        <v>0</v>
      </c>
      <c r="AU116" s="107">
        <f>'SO 18-91.5 - Dopravně inž...'!P119</f>
        <v>0</v>
      </c>
      <c r="AV116" s="106">
        <f>'SO 18-91.5 - Dopravně inž...'!J33</f>
        <v>0</v>
      </c>
      <c r="AW116" s="106">
        <f>'SO 18-91.5 - Dopravně inž...'!J34</f>
        <v>0</v>
      </c>
      <c r="AX116" s="106">
        <f>'SO 18-91.5 - Dopravně inž...'!J35</f>
        <v>0</v>
      </c>
      <c r="AY116" s="106">
        <f>'SO 18-91.5 - Dopravně inž...'!J36</f>
        <v>0</v>
      </c>
      <c r="AZ116" s="106">
        <f>'SO 18-91.5 - Dopravně inž...'!F33</f>
        <v>0</v>
      </c>
      <c r="BA116" s="106">
        <f>'SO 18-91.5 - Dopravně inž...'!F34</f>
        <v>0</v>
      </c>
      <c r="BB116" s="106">
        <f>'SO 18-91.5 - Dopravně inž...'!F35</f>
        <v>0</v>
      </c>
      <c r="BC116" s="106">
        <f>'SO 18-91.5 - Dopravně inž...'!F36</f>
        <v>0</v>
      </c>
      <c r="BD116" s="108">
        <f>'SO 18-91.5 - Dopravně inž...'!F37</f>
        <v>0</v>
      </c>
      <c r="BT116" s="109" t="s">
        <v>81</v>
      </c>
      <c r="BV116" s="109" t="s">
        <v>75</v>
      </c>
      <c r="BW116" s="109" t="s">
        <v>146</v>
      </c>
      <c r="BX116" s="109" t="s">
        <v>4</v>
      </c>
      <c r="CL116" s="109" t="s">
        <v>1</v>
      </c>
      <c r="CM116" s="109" t="s">
        <v>83</v>
      </c>
    </row>
    <row r="117" s="6" customFormat="1" ht="27" customHeight="1">
      <c r="A117" s="98" t="s">
        <v>77</v>
      </c>
      <c r="B117" s="99"/>
      <c r="C117" s="100"/>
      <c r="D117" s="101" t="s">
        <v>147</v>
      </c>
      <c r="E117" s="101"/>
      <c r="F117" s="101"/>
      <c r="G117" s="101"/>
      <c r="H117" s="101"/>
      <c r="I117" s="102"/>
      <c r="J117" s="101" t="s">
        <v>148</v>
      </c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3">
        <f>'SO 26-01 - Oplocení areál...'!J30</f>
        <v>0</v>
      </c>
      <c r="AH117" s="102"/>
      <c r="AI117" s="102"/>
      <c r="AJ117" s="102"/>
      <c r="AK117" s="102"/>
      <c r="AL117" s="102"/>
      <c r="AM117" s="102"/>
      <c r="AN117" s="103">
        <f>SUM(AG117,AT117)</f>
        <v>0</v>
      </c>
      <c r="AO117" s="102"/>
      <c r="AP117" s="102"/>
      <c r="AQ117" s="104" t="s">
        <v>80</v>
      </c>
      <c r="AR117" s="99"/>
      <c r="AS117" s="105">
        <v>0</v>
      </c>
      <c r="AT117" s="106">
        <f>ROUND(SUM(AV117:AW117),2)</f>
        <v>0</v>
      </c>
      <c r="AU117" s="107">
        <f>'SO 26-01 - Oplocení areál...'!P125</f>
        <v>0</v>
      </c>
      <c r="AV117" s="106">
        <f>'SO 26-01 - Oplocení areál...'!J33</f>
        <v>0</v>
      </c>
      <c r="AW117" s="106">
        <f>'SO 26-01 - Oplocení areál...'!J34</f>
        <v>0</v>
      </c>
      <c r="AX117" s="106">
        <f>'SO 26-01 - Oplocení areál...'!J35</f>
        <v>0</v>
      </c>
      <c r="AY117" s="106">
        <f>'SO 26-01 - Oplocení areál...'!J36</f>
        <v>0</v>
      </c>
      <c r="AZ117" s="106">
        <f>'SO 26-01 - Oplocení areál...'!F33</f>
        <v>0</v>
      </c>
      <c r="BA117" s="106">
        <f>'SO 26-01 - Oplocení areál...'!F34</f>
        <v>0</v>
      </c>
      <c r="BB117" s="106">
        <f>'SO 26-01 - Oplocení areál...'!F35</f>
        <v>0</v>
      </c>
      <c r="BC117" s="106">
        <f>'SO 26-01 - Oplocení areál...'!F36</f>
        <v>0</v>
      </c>
      <c r="BD117" s="108">
        <f>'SO 26-01 - Oplocení areál...'!F37</f>
        <v>0</v>
      </c>
      <c r="BT117" s="109" t="s">
        <v>81</v>
      </c>
      <c r="BV117" s="109" t="s">
        <v>75</v>
      </c>
      <c r="BW117" s="109" t="s">
        <v>149</v>
      </c>
      <c r="BX117" s="109" t="s">
        <v>4</v>
      </c>
      <c r="CL117" s="109" t="s">
        <v>1</v>
      </c>
      <c r="CM117" s="109" t="s">
        <v>83</v>
      </c>
    </row>
    <row r="118" s="6" customFormat="1" ht="27" customHeight="1">
      <c r="A118" s="98" t="s">
        <v>77</v>
      </c>
      <c r="B118" s="99"/>
      <c r="C118" s="100"/>
      <c r="D118" s="101" t="s">
        <v>150</v>
      </c>
      <c r="E118" s="101"/>
      <c r="F118" s="101"/>
      <c r="G118" s="101"/>
      <c r="H118" s="101"/>
      <c r="I118" s="102"/>
      <c r="J118" s="101" t="s">
        <v>151</v>
      </c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3">
        <f>'SO 31-01 - Trakční vedení...'!J30</f>
        <v>0</v>
      </c>
      <c r="AH118" s="102"/>
      <c r="AI118" s="102"/>
      <c r="AJ118" s="102"/>
      <c r="AK118" s="102"/>
      <c r="AL118" s="102"/>
      <c r="AM118" s="102"/>
      <c r="AN118" s="103">
        <f>SUM(AG118,AT118)</f>
        <v>0</v>
      </c>
      <c r="AO118" s="102"/>
      <c r="AP118" s="102"/>
      <c r="AQ118" s="104" t="s">
        <v>80</v>
      </c>
      <c r="AR118" s="99"/>
      <c r="AS118" s="105">
        <v>0</v>
      </c>
      <c r="AT118" s="106">
        <f>ROUND(SUM(AV118:AW118),2)</f>
        <v>0</v>
      </c>
      <c r="AU118" s="107">
        <f>'SO 31-01 - Trakční vedení...'!P116</f>
        <v>0</v>
      </c>
      <c r="AV118" s="106">
        <f>'SO 31-01 - Trakční vedení...'!J33</f>
        <v>0</v>
      </c>
      <c r="AW118" s="106">
        <f>'SO 31-01 - Trakční vedení...'!J34</f>
        <v>0</v>
      </c>
      <c r="AX118" s="106">
        <f>'SO 31-01 - Trakční vedení...'!J35</f>
        <v>0</v>
      </c>
      <c r="AY118" s="106">
        <f>'SO 31-01 - Trakční vedení...'!J36</f>
        <v>0</v>
      </c>
      <c r="AZ118" s="106">
        <f>'SO 31-01 - Trakční vedení...'!F33</f>
        <v>0</v>
      </c>
      <c r="BA118" s="106">
        <f>'SO 31-01 - Trakční vedení...'!F34</f>
        <v>0</v>
      </c>
      <c r="BB118" s="106">
        <f>'SO 31-01 - Trakční vedení...'!F35</f>
        <v>0</v>
      </c>
      <c r="BC118" s="106">
        <f>'SO 31-01 - Trakční vedení...'!F36</f>
        <v>0</v>
      </c>
      <c r="BD118" s="108">
        <f>'SO 31-01 - Trakční vedení...'!F37</f>
        <v>0</v>
      </c>
      <c r="BT118" s="109" t="s">
        <v>81</v>
      </c>
      <c r="BV118" s="109" t="s">
        <v>75</v>
      </c>
      <c r="BW118" s="109" t="s">
        <v>152</v>
      </c>
      <c r="BX118" s="109" t="s">
        <v>4</v>
      </c>
      <c r="CL118" s="109" t="s">
        <v>1</v>
      </c>
      <c r="CM118" s="109" t="s">
        <v>83</v>
      </c>
    </row>
    <row r="119" s="6" customFormat="1" ht="27" customHeight="1">
      <c r="A119" s="98" t="s">
        <v>77</v>
      </c>
      <c r="B119" s="99"/>
      <c r="C119" s="100"/>
      <c r="D119" s="101" t="s">
        <v>153</v>
      </c>
      <c r="E119" s="101"/>
      <c r="F119" s="101"/>
      <c r="G119" s="101"/>
      <c r="H119" s="101"/>
      <c r="I119" s="102"/>
      <c r="J119" s="101" t="s">
        <v>154</v>
      </c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3">
        <f>'SO 36-01 - SILOVÉ VEDENÍ ...'!J30</f>
        <v>0</v>
      </c>
      <c r="AH119" s="102"/>
      <c r="AI119" s="102"/>
      <c r="AJ119" s="102"/>
      <c r="AK119" s="102"/>
      <c r="AL119" s="102"/>
      <c r="AM119" s="102"/>
      <c r="AN119" s="103">
        <f>SUM(AG119,AT119)</f>
        <v>0</v>
      </c>
      <c r="AO119" s="102"/>
      <c r="AP119" s="102"/>
      <c r="AQ119" s="104" t="s">
        <v>80</v>
      </c>
      <c r="AR119" s="99"/>
      <c r="AS119" s="105">
        <v>0</v>
      </c>
      <c r="AT119" s="106">
        <f>ROUND(SUM(AV119:AW119),2)</f>
        <v>0</v>
      </c>
      <c r="AU119" s="107">
        <f>'SO 36-01 - SILOVÉ VEDENÍ ...'!P122</f>
        <v>0</v>
      </c>
      <c r="AV119" s="106">
        <f>'SO 36-01 - SILOVÉ VEDENÍ ...'!J33</f>
        <v>0</v>
      </c>
      <c r="AW119" s="106">
        <f>'SO 36-01 - SILOVÉ VEDENÍ ...'!J34</f>
        <v>0</v>
      </c>
      <c r="AX119" s="106">
        <f>'SO 36-01 - SILOVÉ VEDENÍ ...'!J35</f>
        <v>0</v>
      </c>
      <c r="AY119" s="106">
        <f>'SO 36-01 - SILOVÉ VEDENÍ ...'!J36</f>
        <v>0</v>
      </c>
      <c r="AZ119" s="106">
        <f>'SO 36-01 - SILOVÉ VEDENÍ ...'!F33</f>
        <v>0</v>
      </c>
      <c r="BA119" s="106">
        <f>'SO 36-01 - SILOVÉ VEDENÍ ...'!F34</f>
        <v>0</v>
      </c>
      <c r="BB119" s="106">
        <f>'SO 36-01 - SILOVÉ VEDENÍ ...'!F35</f>
        <v>0</v>
      </c>
      <c r="BC119" s="106">
        <f>'SO 36-01 - SILOVÉ VEDENÍ ...'!F36</f>
        <v>0</v>
      </c>
      <c r="BD119" s="108">
        <f>'SO 36-01 - SILOVÉ VEDENÍ ...'!F37</f>
        <v>0</v>
      </c>
      <c r="BT119" s="109" t="s">
        <v>81</v>
      </c>
      <c r="BV119" s="109" t="s">
        <v>75</v>
      </c>
      <c r="BW119" s="109" t="s">
        <v>155</v>
      </c>
      <c r="BX119" s="109" t="s">
        <v>4</v>
      </c>
      <c r="CL119" s="109" t="s">
        <v>1</v>
      </c>
      <c r="CM119" s="109" t="s">
        <v>73</v>
      </c>
    </row>
    <row r="120" s="6" customFormat="1" ht="16.5" customHeight="1">
      <c r="A120" s="98" t="s">
        <v>77</v>
      </c>
      <c r="B120" s="99"/>
      <c r="C120" s="100"/>
      <c r="D120" s="101" t="s">
        <v>156</v>
      </c>
      <c r="E120" s="101"/>
      <c r="F120" s="101"/>
      <c r="G120" s="101"/>
      <c r="H120" s="101"/>
      <c r="I120" s="102"/>
      <c r="J120" s="101" t="s">
        <v>157</v>
      </c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3">
        <f>'VRN - Vedlejší rozpočtové...'!J30</f>
        <v>0</v>
      </c>
      <c r="AH120" s="102"/>
      <c r="AI120" s="102"/>
      <c r="AJ120" s="102"/>
      <c r="AK120" s="102"/>
      <c r="AL120" s="102"/>
      <c r="AM120" s="102"/>
      <c r="AN120" s="103">
        <f>SUM(AG120,AT120)</f>
        <v>0</v>
      </c>
      <c r="AO120" s="102"/>
      <c r="AP120" s="102"/>
      <c r="AQ120" s="104" t="s">
        <v>80</v>
      </c>
      <c r="AR120" s="99"/>
      <c r="AS120" s="110">
        <v>0</v>
      </c>
      <c r="AT120" s="111">
        <f>ROUND(SUM(AV120:AW120),2)</f>
        <v>0</v>
      </c>
      <c r="AU120" s="112">
        <f>'VRN - Vedlejší rozpočtové...'!P117</f>
        <v>0</v>
      </c>
      <c r="AV120" s="111">
        <f>'VRN - Vedlejší rozpočtové...'!J33</f>
        <v>0</v>
      </c>
      <c r="AW120" s="111">
        <f>'VRN - Vedlejší rozpočtové...'!J34</f>
        <v>0</v>
      </c>
      <c r="AX120" s="111">
        <f>'VRN - Vedlejší rozpočtové...'!J35</f>
        <v>0</v>
      </c>
      <c r="AY120" s="111">
        <f>'VRN - Vedlejší rozpočtové...'!J36</f>
        <v>0</v>
      </c>
      <c r="AZ120" s="111">
        <f>'VRN - Vedlejší rozpočtové...'!F33</f>
        <v>0</v>
      </c>
      <c r="BA120" s="111">
        <f>'VRN - Vedlejší rozpočtové...'!F34</f>
        <v>0</v>
      </c>
      <c r="BB120" s="111">
        <f>'VRN - Vedlejší rozpočtové...'!F35</f>
        <v>0</v>
      </c>
      <c r="BC120" s="111">
        <f>'VRN - Vedlejší rozpočtové...'!F36</f>
        <v>0</v>
      </c>
      <c r="BD120" s="113">
        <f>'VRN - Vedlejší rozpočtové...'!F37</f>
        <v>0</v>
      </c>
      <c r="BT120" s="109" t="s">
        <v>81</v>
      </c>
      <c r="BV120" s="109" t="s">
        <v>75</v>
      </c>
      <c r="BW120" s="109" t="s">
        <v>158</v>
      </c>
      <c r="BX120" s="109" t="s">
        <v>4</v>
      </c>
      <c r="CL120" s="109" t="s">
        <v>1</v>
      </c>
      <c r="CM120" s="109" t="s">
        <v>83</v>
      </c>
    </row>
    <row r="121" s="1" customFormat="1" ht="30" customHeight="1">
      <c r="B121" s="37"/>
      <c r="AR121" s="37"/>
    </row>
    <row r="122" s="1" customFormat="1" ht="6.96" customHeight="1">
      <c r="B122" s="56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37"/>
    </row>
  </sheetData>
  <mergeCells count="1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114:AP114"/>
    <mergeCell ref="AN113:AP113"/>
    <mergeCell ref="AN115:AP115"/>
    <mergeCell ref="AN116:AP116"/>
    <mergeCell ref="AN117:AP117"/>
    <mergeCell ref="AN118:AP118"/>
    <mergeCell ref="AN119:AP119"/>
    <mergeCell ref="AN120:AP120"/>
    <mergeCell ref="D111:H111"/>
    <mergeCell ref="D110:H110"/>
    <mergeCell ref="D112:H112"/>
    <mergeCell ref="D113:H113"/>
    <mergeCell ref="D114:H114"/>
    <mergeCell ref="D115:H115"/>
    <mergeCell ref="D116:H116"/>
    <mergeCell ref="D117:H117"/>
    <mergeCell ref="D118:H118"/>
    <mergeCell ref="D119:H119"/>
    <mergeCell ref="D120:H120"/>
    <mergeCell ref="AG119:AM119"/>
    <mergeCell ref="AG118:AM118"/>
    <mergeCell ref="AG120:AM120"/>
    <mergeCell ref="J109:AF109"/>
    <mergeCell ref="J108:AF108"/>
    <mergeCell ref="J110:AF110"/>
    <mergeCell ref="J111:AF111"/>
    <mergeCell ref="J112:AF112"/>
    <mergeCell ref="J113:AF113"/>
    <mergeCell ref="J114:AF114"/>
    <mergeCell ref="J115:AF115"/>
    <mergeCell ref="J116:AF116"/>
    <mergeCell ref="J117:AF117"/>
    <mergeCell ref="J118:AF118"/>
    <mergeCell ref="J119:AF119"/>
    <mergeCell ref="J120:AF12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  <mergeCell ref="AG94:AM94"/>
    <mergeCell ref="AN94:AP94"/>
    <mergeCell ref="C92:G92"/>
    <mergeCell ref="I92:AF92"/>
    <mergeCell ref="J95:AF95"/>
    <mergeCell ref="J96:AF96"/>
    <mergeCell ref="J97:AF97"/>
    <mergeCell ref="J98:AF98"/>
    <mergeCell ref="J99:AF99"/>
    <mergeCell ref="J100:AF100"/>
    <mergeCell ref="J101:AF101"/>
    <mergeCell ref="J102:AF102"/>
    <mergeCell ref="J103:AF103"/>
    <mergeCell ref="J104:AF104"/>
    <mergeCell ref="J105:AF105"/>
    <mergeCell ref="J106:AF106"/>
    <mergeCell ref="J107:AF107"/>
    <mergeCell ref="D95:H95"/>
    <mergeCell ref="D102:H102"/>
    <mergeCell ref="D96:H96"/>
    <mergeCell ref="D97:H97"/>
    <mergeCell ref="D98:H98"/>
    <mergeCell ref="D99:H99"/>
    <mergeCell ref="D100:H100"/>
    <mergeCell ref="D101:H101"/>
    <mergeCell ref="D103:H103"/>
    <mergeCell ref="D104:H104"/>
    <mergeCell ref="D105:H105"/>
    <mergeCell ref="D106:H106"/>
    <mergeCell ref="D107:H107"/>
    <mergeCell ref="D108:H108"/>
    <mergeCell ref="D109:H109"/>
    <mergeCell ref="AN98:AP98"/>
    <mergeCell ref="AN101:AP101"/>
    <mergeCell ref="AN99:AP99"/>
    <mergeCell ref="AN100:AP100"/>
    <mergeCell ref="AN102:AP102"/>
    <mergeCell ref="AN103:AP103"/>
    <mergeCell ref="AN104:AP104"/>
    <mergeCell ref="AN105:AP105"/>
    <mergeCell ref="AN106:AP106"/>
    <mergeCell ref="AN107:AP107"/>
    <mergeCell ref="AN108:AP108"/>
    <mergeCell ref="AN109:AP109"/>
    <mergeCell ref="AN110:AP110"/>
    <mergeCell ref="AN111:AP111"/>
    <mergeCell ref="AN112:AP112"/>
    <mergeCell ref="AG103:AM103"/>
    <mergeCell ref="AG104:AM104"/>
    <mergeCell ref="AG105:AM105"/>
    <mergeCell ref="AG106:AM106"/>
    <mergeCell ref="AG107:AM107"/>
    <mergeCell ref="AG108:AM108"/>
    <mergeCell ref="AG109:AM109"/>
    <mergeCell ref="AG110:AM110"/>
    <mergeCell ref="AG111:AM111"/>
    <mergeCell ref="AG112:AM112"/>
    <mergeCell ref="AG113:AM113"/>
    <mergeCell ref="AG114:AM114"/>
    <mergeCell ref="AG115:AM115"/>
    <mergeCell ref="AG116:AM116"/>
    <mergeCell ref="AG117:AM117"/>
  </mergeCells>
  <hyperlinks>
    <hyperlink ref="A95" location="'SO 11-01 - Svršek a spode...'!C2" display="/"/>
    <hyperlink ref="A96" location="'SO 12-01 - Tramvajová zas...'!C2" display="/"/>
    <hyperlink ref="A97" location="'SO 14-01 - Kabelové komor...'!C2" display="/"/>
    <hyperlink ref="A98" location="'SO 15-01 - VÝSTRAŽNÁ SVĚT...'!C2" display="/"/>
    <hyperlink ref="A99" location="'SO 15-02 - SILOVÉ VEDENÍ ...'!C2" display="/"/>
    <hyperlink ref="A100" location="'SO 15-21 - VEŘEJNÉ OSVĚTL...'!C2" display="/"/>
    <hyperlink ref="A101" location="'SO 15-61 - POPLACHOVÝ ZAB...'!C2" display="/"/>
    <hyperlink ref="A102" location="'SO 15-62 - SDĚLOVACÍ VEDE...'!C2" display="/"/>
    <hyperlink ref="A103" location="'SO 15-64 - SDĚLOVACÍ VEDE...'!C2" display="/"/>
    <hyperlink ref="A104" location="'SO 15-65 - WIFI ANTÉNA A ...'!C2" display="/"/>
    <hyperlink ref="A105" location="'SO 15-66 - SDĚLOVACÍ VEDE...'!C2" display="/"/>
    <hyperlink ref="A106" location="'SO 16-01 - DEŠŤOVÁ KANALI...'!C2" display="/"/>
    <hyperlink ref="A107" location="'SO 16-02 - JEDNOTNÁ KANAL...'!C2" display="/"/>
    <hyperlink ref="A108" location="'SO 16-31 - VODOVOD (OVAK) '!C2" display="/"/>
    <hyperlink ref="A109" location="'SO 16-61 - STL plynovod'!C2" display="/"/>
    <hyperlink ref="A110" location="'SO 18-01 - Místní komunik...'!C2" display="/"/>
    <hyperlink ref="A111" location="'SO 18-02 - Místní komunik...'!C2" display="/"/>
    <hyperlink ref="A112" location="'SO 18-91.1 - ÚPRAVA KOMUN...'!C2" display="/"/>
    <hyperlink ref="A113" location="'SO 18-91.2 - ÚPRAVA HL. V...'!C2" display="/"/>
    <hyperlink ref="A114" location="'SO 18-91.3 - PROVIZORNÍ K...'!C2" display="/"/>
    <hyperlink ref="A115" location="'SO 18-91.4 - PROVIZORNÍ K...'!C2" display="/"/>
    <hyperlink ref="A116" location="'SO 18-91.5 - Dopravně inž...'!C2" display="/"/>
    <hyperlink ref="A117" location="'SO 26-01 - Oplocení areál...'!C2" display="/"/>
    <hyperlink ref="A118" location="'SO 31-01 - Trakční vedení...'!C2" display="/"/>
    <hyperlink ref="A119" location="'SO 36-01 - SILOVÉ VEDENÍ ...'!C2" display="/"/>
    <hyperlink ref="A12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107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1655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ROUND((SUM(BE120:BE158)),  2)</f>
        <v>0</v>
      </c>
      <c r="I33" s="127">
        <v>0.20999999999999999</v>
      </c>
      <c r="J33" s="126">
        <f>ROUND(((SUM(BE120:BE158))*I33),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ROUND((SUM(BF120:BF158)),  2)</f>
        <v>0</v>
      </c>
      <c r="I34" s="127">
        <v>0.14999999999999999</v>
      </c>
      <c r="J34" s="126">
        <f>ROUND(((SUM(BF120:BF158))*I34),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ROUND((SUM(BG120:BG158)),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ROUND((SUM(BH120:BH158)),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ROUND((SUM(BI120:BI158)),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15-64 - SDĚLOVACÍ VEDENÍ (OVANET)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8" customFormat="1" ht="24.96" customHeight="1">
      <c r="B99" s="145"/>
      <c r="D99" s="146" t="s">
        <v>1506</v>
      </c>
      <c r="E99" s="147"/>
      <c r="F99" s="147"/>
      <c r="G99" s="147"/>
      <c r="H99" s="147"/>
      <c r="I99" s="148"/>
      <c r="J99" s="149">
        <f>J142</f>
        <v>0</v>
      </c>
      <c r="L99" s="145"/>
    </row>
    <row r="100" s="9" customFormat="1" ht="19.92" customHeight="1">
      <c r="B100" s="150"/>
      <c r="D100" s="151" t="s">
        <v>1507</v>
      </c>
      <c r="E100" s="152"/>
      <c r="F100" s="152"/>
      <c r="G100" s="152"/>
      <c r="H100" s="152"/>
      <c r="I100" s="153"/>
      <c r="J100" s="154">
        <f>J143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 xml:space="preserve">SO 15-64 - SDĚLOVACÍ VEDENÍ (OVANET) 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P121+P142</f>
        <v>0</v>
      </c>
      <c r="Q120" s="69"/>
      <c r="R120" s="161">
        <f>R121+R142</f>
        <v>0</v>
      </c>
      <c r="S120" s="69"/>
      <c r="T120" s="162">
        <f>T121+T142</f>
        <v>0</v>
      </c>
      <c r="AT120" s="18" t="s">
        <v>72</v>
      </c>
      <c r="AU120" s="18" t="s">
        <v>166</v>
      </c>
      <c r="BK120" s="163">
        <f>BK121+BK142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</f>
        <v>0</v>
      </c>
      <c r="Q121" s="170"/>
      <c r="R121" s="171">
        <f>R122</f>
        <v>0</v>
      </c>
      <c r="S121" s="170"/>
      <c r="T121" s="172">
        <f>T122</f>
        <v>0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SUM(P123:P141)</f>
        <v>0</v>
      </c>
      <c r="Q122" s="170"/>
      <c r="R122" s="171">
        <f>SUM(R123:R141)</f>
        <v>0</v>
      </c>
      <c r="S122" s="170"/>
      <c r="T122" s="172">
        <f>SUM(T123:T141)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SUM(BK123:BK141)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1656</v>
      </c>
      <c r="F123" s="180" t="s">
        <v>1508</v>
      </c>
      <c r="G123" s="181" t="s">
        <v>397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1657</v>
      </c>
    </row>
    <row r="124" s="1" customFormat="1" ht="16.5" customHeight="1">
      <c r="B124" s="177"/>
      <c r="C124" s="178" t="s">
        <v>83</v>
      </c>
      <c r="D124" s="178" t="s">
        <v>194</v>
      </c>
      <c r="E124" s="179" t="s">
        <v>1658</v>
      </c>
      <c r="F124" s="180" t="s">
        <v>1659</v>
      </c>
      <c r="G124" s="181" t="s">
        <v>197</v>
      </c>
      <c r="H124" s="182">
        <v>23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1660</v>
      </c>
    </row>
    <row r="125" s="1" customFormat="1" ht="16.5" customHeight="1">
      <c r="B125" s="177"/>
      <c r="C125" s="178" t="s">
        <v>211</v>
      </c>
      <c r="D125" s="178" t="s">
        <v>194</v>
      </c>
      <c r="E125" s="179" t="s">
        <v>1661</v>
      </c>
      <c r="F125" s="180" t="s">
        <v>1540</v>
      </c>
      <c r="G125" s="181" t="s">
        <v>310</v>
      </c>
      <c r="H125" s="182">
        <v>13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1662</v>
      </c>
    </row>
    <row r="126" s="1" customFormat="1" ht="16.5" customHeight="1">
      <c r="B126" s="177"/>
      <c r="C126" s="178" t="s">
        <v>198</v>
      </c>
      <c r="D126" s="178" t="s">
        <v>194</v>
      </c>
      <c r="E126" s="179" t="s">
        <v>1663</v>
      </c>
      <c r="F126" s="180" t="s">
        <v>1510</v>
      </c>
      <c r="G126" s="181" t="s">
        <v>310</v>
      </c>
      <c r="H126" s="182">
        <v>364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1664</v>
      </c>
    </row>
    <row r="127" s="1" customFormat="1" ht="16.5" customHeight="1">
      <c r="B127" s="177"/>
      <c r="C127" s="178" t="s">
        <v>228</v>
      </c>
      <c r="D127" s="178" t="s">
        <v>194</v>
      </c>
      <c r="E127" s="179" t="s">
        <v>1665</v>
      </c>
      <c r="F127" s="180" t="s">
        <v>1666</v>
      </c>
      <c r="G127" s="181" t="s">
        <v>310</v>
      </c>
      <c r="H127" s="182">
        <v>53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1667</v>
      </c>
    </row>
    <row r="128" s="1" customFormat="1" ht="16.5" customHeight="1">
      <c r="B128" s="177"/>
      <c r="C128" s="178" t="s">
        <v>237</v>
      </c>
      <c r="D128" s="178" t="s">
        <v>194</v>
      </c>
      <c r="E128" s="179" t="s">
        <v>1668</v>
      </c>
      <c r="F128" s="180" t="s">
        <v>1669</v>
      </c>
      <c r="G128" s="181" t="s">
        <v>214</v>
      </c>
      <c r="H128" s="182">
        <v>9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1670</v>
      </c>
    </row>
    <row r="129" s="1" customFormat="1" ht="24" customHeight="1">
      <c r="B129" s="177"/>
      <c r="C129" s="178" t="s">
        <v>243</v>
      </c>
      <c r="D129" s="178" t="s">
        <v>194</v>
      </c>
      <c r="E129" s="179" t="s">
        <v>1671</v>
      </c>
      <c r="F129" s="180" t="s">
        <v>1512</v>
      </c>
      <c r="G129" s="181" t="s">
        <v>310</v>
      </c>
      <c r="H129" s="182">
        <v>364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1672</v>
      </c>
    </row>
    <row r="130" s="1" customFormat="1" ht="16.5" customHeight="1">
      <c r="B130" s="177"/>
      <c r="C130" s="178" t="s">
        <v>254</v>
      </c>
      <c r="D130" s="178" t="s">
        <v>194</v>
      </c>
      <c r="E130" s="179" t="s">
        <v>1673</v>
      </c>
      <c r="F130" s="180" t="s">
        <v>1550</v>
      </c>
      <c r="G130" s="181" t="s">
        <v>310</v>
      </c>
      <c r="H130" s="182">
        <v>364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1674</v>
      </c>
    </row>
    <row r="131" s="1" customFormat="1" ht="16.5" customHeight="1">
      <c r="B131" s="177"/>
      <c r="C131" s="178" t="s">
        <v>271</v>
      </c>
      <c r="D131" s="178" t="s">
        <v>194</v>
      </c>
      <c r="E131" s="179" t="s">
        <v>1675</v>
      </c>
      <c r="F131" s="180" t="s">
        <v>1553</v>
      </c>
      <c r="G131" s="181" t="s">
        <v>214</v>
      </c>
      <c r="H131" s="182">
        <v>3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1676</v>
      </c>
    </row>
    <row r="132" s="1" customFormat="1" ht="16.5" customHeight="1">
      <c r="B132" s="177"/>
      <c r="C132" s="178" t="s">
        <v>277</v>
      </c>
      <c r="D132" s="178" t="s">
        <v>194</v>
      </c>
      <c r="E132" s="179" t="s">
        <v>1677</v>
      </c>
      <c r="F132" s="180" t="s">
        <v>1556</v>
      </c>
      <c r="G132" s="181" t="s">
        <v>214</v>
      </c>
      <c r="H132" s="182">
        <v>3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1678</v>
      </c>
    </row>
    <row r="133" s="1" customFormat="1" ht="16.5" customHeight="1">
      <c r="B133" s="177"/>
      <c r="C133" s="178" t="s">
        <v>192</v>
      </c>
      <c r="D133" s="178" t="s">
        <v>194</v>
      </c>
      <c r="E133" s="179" t="s">
        <v>1679</v>
      </c>
      <c r="F133" s="180" t="s">
        <v>1559</v>
      </c>
      <c r="G133" s="181" t="s">
        <v>310</v>
      </c>
      <c r="H133" s="182">
        <v>26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1680</v>
      </c>
    </row>
    <row r="134" s="1" customFormat="1" ht="24" customHeight="1">
      <c r="B134" s="177"/>
      <c r="C134" s="178" t="s">
        <v>287</v>
      </c>
      <c r="D134" s="178" t="s">
        <v>194</v>
      </c>
      <c r="E134" s="179" t="s">
        <v>1681</v>
      </c>
      <c r="F134" s="180" t="s">
        <v>1565</v>
      </c>
      <c r="G134" s="181" t="s">
        <v>310</v>
      </c>
      <c r="H134" s="182">
        <v>13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1682</v>
      </c>
    </row>
    <row r="135" s="1" customFormat="1" ht="24" customHeight="1">
      <c r="B135" s="177"/>
      <c r="C135" s="178" t="s">
        <v>295</v>
      </c>
      <c r="D135" s="178" t="s">
        <v>194</v>
      </c>
      <c r="E135" s="179" t="s">
        <v>1683</v>
      </c>
      <c r="F135" s="180" t="s">
        <v>1514</v>
      </c>
      <c r="G135" s="181" t="s">
        <v>310</v>
      </c>
      <c r="H135" s="182">
        <v>364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1684</v>
      </c>
    </row>
    <row r="136" s="1" customFormat="1" ht="16.5" customHeight="1">
      <c r="B136" s="177"/>
      <c r="C136" s="178" t="s">
        <v>301</v>
      </c>
      <c r="D136" s="178" t="s">
        <v>194</v>
      </c>
      <c r="E136" s="179" t="s">
        <v>1685</v>
      </c>
      <c r="F136" s="180" t="s">
        <v>1573</v>
      </c>
      <c r="G136" s="181" t="s">
        <v>214</v>
      </c>
      <c r="H136" s="182">
        <v>18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1686</v>
      </c>
    </row>
    <row r="137" s="1" customFormat="1" ht="16.5" customHeight="1">
      <c r="B137" s="177"/>
      <c r="C137" s="178" t="s">
        <v>8</v>
      </c>
      <c r="D137" s="178" t="s">
        <v>194</v>
      </c>
      <c r="E137" s="179" t="s">
        <v>1687</v>
      </c>
      <c r="F137" s="180" t="s">
        <v>1576</v>
      </c>
      <c r="G137" s="181" t="s">
        <v>214</v>
      </c>
      <c r="H137" s="182">
        <v>55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1688</v>
      </c>
    </row>
    <row r="138" s="1" customFormat="1" ht="16.5" customHeight="1">
      <c r="B138" s="177"/>
      <c r="C138" s="178" t="s">
        <v>314</v>
      </c>
      <c r="D138" s="178" t="s">
        <v>194</v>
      </c>
      <c r="E138" s="179" t="s">
        <v>1689</v>
      </c>
      <c r="F138" s="180" t="s">
        <v>1579</v>
      </c>
      <c r="G138" s="181" t="s">
        <v>214</v>
      </c>
      <c r="H138" s="182">
        <v>15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1690</v>
      </c>
    </row>
    <row r="139" s="1" customFormat="1" ht="16.5" customHeight="1">
      <c r="B139" s="177"/>
      <c r="C139" s="178" t="s">
        <v>322</v>
      </c>
      <c r="D139" s="178" t="s">
        <v>194</v>
      </c>
      <c r="E139" s="179" t="s">
        <v>1691</v>
      </c>
      <c r="F139" s="180" t="s">
        <v>1692</v>
      </c>
      <c r="G139" s="181" t="s">
        <v>197</v>
      </c>
      <c r="H139" s="182">
        <v>23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83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1693</v>
      </c>
    </row>
    <row r="140" s="1" customFormat="1" ht="16.5" customHeight="1">
      <c r="B140" s="177"/>
      <c r="C140" s="178" t="s">
        <v>328</v>
      </c>
      <c r="D140" s="178" t="s">
        <v>194</v>
      </c>
      <c r="E140" s="179" t="s">
        <v>1694</v>
      </c>
      <c r="F140" s="180" t="s">
        <v>1695</v>
      </c>
      <c r="G140" s="181" t="s">
        <v>197</v>
      </c>
      <c r="H140" s="182">
        <v>8</v>
      </c>
      <c r="I140" s="183"/>
      <c r="J140" s="182">
        <f>ROUND(I140*H140,2)</f>
        <v>0</v>
      </c>
      <c r="K140" s="180" t="s">
        <v>1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83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1696</v>
      </c>
    </row>
    <row r="141" s="1" customFormat="1" ht="16.5" customHeight="1">
      <c r="B141" s="177"/>
      <c r="C141" s="178" t="s">
        <v>334</v>
      </c>
      <c r="D141" s="178" t="s">
        <v>194</v>
      </c>
      <c r="E141" s="179" t="s">
        <v>1697</v>
      </c>
      <c r="F141" s="180" t="s">
        <v>1698</v>
      </c>
      <c r="G141" s="181" t="s">
        <v>310</v>
      </c>
      <c r="H141" s="182">
        <v>26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1699</v>
      </c>
    </row>
    <row r="142" s="11" customFormat="1" ht="25.92" customHeight="1">
      <c r="B142" s="164"/>
      <c r="D142" s="165" t="s">
        <v>72</v>
      </c>
      <c r="E142" s="166" t="s">
        <v>1516</v>
      </c>
      <c r="F142" s="166" t="s">
        <v>1517</v>
      </c>
      <c r="I142" s="167"/>
      <c r="J142" s="168">
        <f>BK142</f>
        <v>0</v>
      </c>
      <c r="L142" s="164"/>
      <c r="M142" s="169"/>
      <c r="N142" s="170"/>
      <c r="O142" s="170"/>
      <c r="P142" s="171">
        <f>P143</f>
        <v>0</v>
      </c>
      <c r="Q142" s="170"/>
      <c r="R142" s="171">
        <f>R143</f>
        <v>0</v>
      </c>
      <c r="S142" s="170"/>
      <c r="T142" s="172">
        <f>T143</f>
        <v>0</v>
      </c>
      <c r="AR142" s="165" t="s">
        <v>83</v>
      </c>
      <c r="AT142" s="173" t="s">
        <v>72</v>
      </c>
      <c r="AU142" s="173" t="s">
        <v>73</v>
      </c>
      <c r="AY142" s="165" t="s">
        <v>191</v>
      </c>
      <c r="BK142" s="174">
        <f>BK143</f>
        <v>0</v>
      </c>
    </row>
    <row r="143" s="11" customFormat="1" ht="22.8" customHeight="1">
      <c r="B143" s="164"/>
      <c r="D143" s="165" t="s">
        <v>72</v>
      </c>
      <c r="E143" s="175" t="s">
        <v>1518</v>
      </c>
      <c r="F143" s="175" t="s">
        <v>1519</v>
      </c>
      <c r="I143" s="167"/>
      <c r="J143" s="176">
        <f>BK143</f>
        <v>0</v>
      </c>
      <c r="L143" s="164"/>
      <c r="M143" s="169"/>
      <c r="N143" s="170"/>
      <c r="O143" s="170"/>
      <c r="P143" s="171">
        <f>SUM(P144:P158)</f>
        <v>0</v>
      </c>
      <c r="Q143" s="170"/>
      <c r="R143" s="171">
        <f>SUM(R144:R158)</f>
        <v>0</v>
      </c>
      <c r="S143" s="170"/>
      <c r="T143" s="172">
        <f>SUM(T144:T158)</f>
        <v>0</v>
      </c>
      <c r="AR143" s="165" t="s">
        <v>83</v>
      </c>
      <c r="AT143" s="173" t="s">
        <v>72</v>
      </c>
      <c r="AU143" s="173" t="s">
        <v>81</v>
      </c>
      <c r="AY143" s="165" t="s">
        <v>191</v>
      </c>
      <c r="BK143" s="174">
        <f>SUM(BK144:BK158)</f>
        <v>0</v>
      </c>
    </row>
    <row r="144" s="1" customFormat="1" ht="16.5" customHeight="1">
      <c r="B144" s="177"/>
      <c r="C144" s="178" t="s">
        <v>340</v>
      </c>
      <c r="D144" s="178" t="s">
        <v>194</v>
      </c>
      <c r="E144" s="179" t="s">
        <v>1700</v>
      </c>
      <c r="F144" s="180" t="s">
        <v>1603</v>
      </c>
      <c r="G144" s="181" t="s">
        <v>397</v>
      </c>
      <c r="H144" s="182">
        <v>16</v>
      </c>
      <c r="I144" s="183"/>
      <c r="J144" s="182">
        <f>ROUND(I144*H144,2)</f>
        <v>0</v>
      </c>
      <c r="K144" s="180" t="s">
        <v>1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1701</v>
      </c>
    </row>
    <row r="145" s="1" customFormat="1" ht="16.5" customHeight="1">
      <c r="B145" s="177"/>
      <c r="C145" s="178" t="s">
        <v>7</v>
      </c>
      <c r="D145" s="178" t="s">
        <v>194</v>
      </c>
      <c r="E145" s="179" t="s">
        <v>1702</v>
      </c>
      <c r="F145" s="180" t="s">
        <v>1606</v>
      </c>
      <c r="G145" s="181" t="s">
        <v>397</v>
      </c>
      <c r="H145" s="182">
        <v>16</v>
      </c>
      <c r="I145" s="183"/>
      <c r="J145" s="182">
        <f>ROUND(I145*H145,2)</f>
        <v>0</v>
      </c>
      <c r="K145" s="180" t="s">
        <v>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1703</v>
      </c>
    </row>
    <row r="146" s="1" customFormat="1" ht="16.5" customHeight="1">
      <c r="B146" s="177"/>
      <c r="C146" s="178" t="s">
        <v>359</v>
      </c>
      <c r="D146" s="178" t="s">
        <v>194</v>
      </c>
      <c r="E146" s="179" t="s">
        <v>1704</v>
      </c>
      <c r="F146" s="180" t="s">
        <v>1705</v>
      </c>
      <c r="G146" s="181" t="s">
        <v>397</v>
      </c>
      <c r="H146" s="182">
        <v>1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1706</v>
      </c>
    </row>
    <row r="147" s="1" customFormat="1" ht="16.5" customHeight="1">
      <c r="B147" s="177"/>
      <c r="C147" s="178" t="s">
        <v>368</v>
      </c>
      <c r="D147" s="178" t="s">
        <v>194</v>
      </c>
      <c r="E147" s="179" t="s">
        <v>1707</v>
      </c>
      <c r="F147" s="180" t="s">
        <v>1609</v>
      </c>
      <c r="G147" s="181" t="s">
        <v>1023</v>
      </c>
      <c r="H147" s="182">
        <v>12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1708</v>
      </c>
    </row>
    <row r="148" s="1" customFormat="1" ht="16.5" customHeight="1">
      <c r="B148" s="177"/>
      <c r="C148" s="178" t="s">
        <v>374</v>
      </c>
      <c r="D148" s="178" t="s">
        <v>194</v>
      </c>
      <c r="E148" s="179" t="s">
        <v>1709</v>
      </c>
      <c r="F148" s="180" t="s">
        <v>1612</v>
      </c>
      <c r="G148" s="181" t="s">
        <v>1023</v>
      </c>
      <c r="H148" s="182">
        <v>6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1710</v>
      </c>
    </row>
    <row r="149" s="1" customFormat="1" ht="16.5" customHeight="1">
      <c r="B149" s="177"/>
      <c r="C149" s="178" t="s">
        <v>381</v>
      </c>
      <c r="D149" s="178" t="s">
        <v>194</v>
      </c>
      <c r="E149" s="179" t="s">
        <v>1711</v>
      </c>
      <c r="F149" s="180" t="s">
        <v>1615</v>
      </c>
      <c r="G149" s="181" t="s">
        <v>1616</v>
      </c>
      <c r="H149" s="182">
        <v>0.5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1712</v>
      </c>
    </row>
    <row r="150" s="1" customFormat="1" ht="16.5" customHeight="1">
      <c r="B150" s="177"/>
      <c r="C150" s="178" t="s">
        <v>388</v>
      </c>
      <c r="D150" s="178" t="s">
        <v>194</v>
      </c>
      <c r="E150" s="179" t="s">
        <v>1713</v>
      </c>
      <c r="F150" s="180" t="s">
        <v>1619</v>
      </c>
      <c r="G150" s="181" t="s">
        <v>1023</v>
      </c>
      <c r="H150" s="182">
        <v>12</v>
      </c>
      <c r="I150" s="183"/>
      <c r="J150" s="182">
        <f>ROUND(I150*H150,2)</f>
        <v>0</v>
      </c>
      <c r="K150" s="180" t="s">
        <v>1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1714</v>
      </c>
    </row>
    <row r="151" s="1" customFormat="1" ht="16.5" customHeight="1">
      <c r="B151" s="177"/>
      <c r="C151" s="178" t="s">
        <v>394</v>
      </c>
      <c r="D151" s="178" t="s">
        <v>194</v>
      </c>
      <c r="E151" s="179" t="s">
        <v>1611</v>
      </c>
      <c r="F151" s="180" t="s">
        <v>1622</v>
      </c>
      <c r="G151" s="181" t="s">
        <v>1023</v>
      </c>
      <c r="H151" s="182">
        <v>12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1715</v>
      </c>
    </row>
    <row r="152" s="1" customFormat="1" ht="16.5" customHeight="1">
      <c r="B152" s="177"/>
      <c r="C152" s="178" t="s">
        <v>400</v>
      </c>
      <c r="D152" s="178" t="s">
        <v>194</v>
      </c>
      <c r="E152" s="179" t="s">
        <v>1716</v>
      </c>
      <c r="F152" s="180" t="s">
        <v>1625</v>
      </c>
      <c r="G152" s="181" t="s">
        <v>1023</v>
      </c>
      <c r="H152" s="182">
        <v>6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1717</v>
      </c>
    </row>
    <row r="153" s="1" customFormat="1" ht="16.5" customHeight="1">
      <c r="B153" s="177"/>
      <c r="C153" s="178" t="s">
        <v>406</v>
      </c>
      <c r="D153" s="178" t="s">
        <v>194</v>
      </c>
      <c r="E153" s="179" t="s">
        <v>1718</v>
      </c>
      <c r="F153" s="180" t="s">
        <v>1628</v>
      </c>
      <c r="G153" s="181" t="s">
        <v>310</v>
      </c>
      <c r="H153" s="182">
        <v>880</v>
      </c>
      <c r="I153" s="183"/>
      <c r="J153" s="182">
        <f>ROUND(I153*H153,2)</f>
        <v>0</v>
      </c>
      <c r="K153" s="180" t="s">
        <v>1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1719</v>
      </c>
    </row>
    <row r="154" s="1" customFormat="1" ht="16.5" customHeight="1">
      <c r="B154" s="177"/>
      <c r="C154" s="178" t="s">
        <v>413</v>
      </c>
      <c r="D154" s="178" t="s">
        <v>194</v>
      </c>
      <c r="E154" s="179" t="s">
        <v>1720</v>
      </c>
      <c r="F154" s="180" t="s">
        <v>1631</v>
      </c>
      <c r="G154" s="181" t="s">
        <v>397</v>
      </c>
      <c r="H154" s="182">
        <v>2</v>
      </c>
      <c r="I154" s="183"/>
      <c r="J154" s="182">
        <f>ROUND(I154*H154,2)</f>
        <v>0</v>
      </c>
      <c r="K154" s="180" t="s">
        <v>1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83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1721</v>
      </c>
    </row>
    <row r="155" s="1" customFormat="1" ht="16.5" customHeight="1">
      <c r="B155" s="177"/>
      <c r="C155" s="178" t="s">
        <v>422</v>
      </c>
      <c r="D155" s="178" t="s">
        <v>194</v>
      </c>
      <c r="E155" s="179" t="s">
        <v>1722</v>
      </c>
      <c r="F155" s="180" t="s">
        <v>1723</v>
      </c>
      <c r="G155" s="181" t="s">
        <v>397</v>
      </c>
      <c r="H155" s="182">
        <v>4</v>
      </c>
      <c r="I155" s="183"/>
      <c r="J155" s="182">
        <f>ROUND(I155*H155,2)</f>
        <v>0</v>
      </c>
      <c r="K155" s="180" t="s">
        <v>1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83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1724</v>
      </c>
    </row>
    <row r="156" s="1" customFormat="1" ht="16.5" customHeight="1">
      <c r="B156" s="177"/>
      <c r="C156" s="178" t="s">
        <v>427</v>
      </c>
      <c r="D156" s="178" t="s">
        <v>194</v>
      </c>
      <c r="E156" s="179" t="s">
        <v>1725</v>
      </c>
      <c r="F156" s="180" t="s">
        <v>1726</v>
      </c>
      <c r="G156" s="181" t="s">
        <v>397</v>
      </c>
      <c r="H156" s="182">
        <v>4</v>
      </c>
      <c r="I156" s="183"/>
      <c r="J156" s="182">
        <f>ROUND(I156*H156,2)</f>
        <v>0</v>
      </c>
      <c r="K156" s="180" t="s">
        <v>1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1727</v>
      </c>
    </row>
    <row r="157" s="1" customFormat="1" ht="16.5" customHeight="1">
      <c r="B157" s="177"/>
      <c r="C157" s="178" t="s">
        <v>436</v>
      </c>
      <c r="D157" s="178" t="s">
        <v>194</v>
      </c>
      <c r="E157" s="179" t="s">
        <v>1728</v>
      </c>
      <c r="F157" s="180" t="s">
        <v>1729</v>
      </c>
      <c r="G157" s="181" t="s">
        <v>310</v>
      </c>
      <c r="H157" s="182">
        <v>880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1730</v>
      </c>
    </row>
    <row r="158" s="1" customFormat="1" ht="16.5" customHeight="1">
      <c r="B158" s="177"/>
      <c r="C158" s="178" t="s">
        <v>365</v>
      </c>
      <c r="D158" s="178" t="s">
        <v>194</v>
      </c>
      <c r="E158" s="179" t="s">
        <v>1731</v>
      </c>
      <c r="F158" s="180" t="s">
        <v>1732</v>
      </c>
      <c r="G158" s="181" t="s">
        <v>310</v>
      </c>
      <c r="H158" s="182">
        <v>880</v>
      </c>
      <c r="I158" s="183"/>
      <c r="J158" s="182">
        <f>ROUND(I158*H158,2)</f>
        <v>0</v>
      </c>
      <c r="K158" s="180" t="s">
        <v>1</v>
      </c>
      <c r="L158" s="37"/>
      <c r="M158" s="226" t="s">
        <v>1</v>
      </c>
      <c r="N158" s="227" t="s">
        <v>38</v>
      </c>
      <c r="O158" s="228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AR158" s="188" t="s">
        <v>314</v>
      </c>
      <c r="AT158" s="188" t="s">
        <v>194</v>
      </c>
      <c r="AU158" s="188" t="s">
        <v>83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1733</v>
      </c>
    </row>
    <row r="159" s="1" customFormat="1" ht="6.96" customHeight="1">
      <c r="B159" s="56"/>
      <c r="C159" s="57"/>
      <c r="D159" s="57"/>
      <c r="E159" s="57"/>
      <c r="F159" s="57"/>
      <c r="G159" s="57"/>
      <c r="H159" s="57"/>
      <c r="I159" s="139"/>
      <c r="J159" s="57"/>
      <c r="K159" s="57"/>
      <c r="L159" s="37"/>
    </row>
  </sheetData>
  <autoFilter ref="C119:K15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110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1734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ROUND((SUM(BE120:BE152)),  2)</f>
        <v>0</v>
      </c>
      <c r="I33" s="127">
        <v>0.20999999999999999</v>
      </c>
      <c r="J33" s="126">
        <f>ROUND(((SUM(BE120:BE152))*I33),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ROUND((SUM(BF120:BF152)),  2)</f>
        <v>0</v>
      </c>
      <c r="I34" s="127">
        <v>0.14999999999999999</v>
      </c>
      <c r="J34" s="126">
        <f>ROUND(((SUM(BF120:BF152))*I34),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ROUND((SUM(BG120:BG152)),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ROUND((SUM(BH120:BH152)),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ROUND((SUM(BI120:BI152)),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15-65 - WIFI ANTÉNA A PŘÍPRAVA PRO KAMEROVÝ SYSTÉM (DPO)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8" customFormat="1" ht="24.96" customHeight="1">
      <c r="B99" s="145"/>
      <c r="D99" s="146" t="s">
        <v>1506</v>
      </c>
      <c r="E99" s="147"/>
      <c r="F99" s="147"/>
      <c r="G99" s="147"/>
      <c r="H99" s="147"/>
      <c r="I99" s="148"/>
      <c r="J99" s="149">
        <f>J139</f>
        <v>0</v>
      </c>
      <c r="L99" s="145"/>
    </row>
    <row r="100" s="9" customFormat="1" ht="19.92" customHeight="1">
      <c r="B100" s="150"/>
      <c r="D100" s="151" t="s">
        <v>1507</v>
      </c>
      <c r="E100" s="152"/>
      <c r="F100" s="152"/>
      <c r="G100" s="152"/>
      <c r="H100" s="152"/>
      <c r="I100" s="153"/>
      <c r="J100" s="154">
        <f>J140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 xml:space="preserve">SO 15-65 - WIFI ANTÉNA A PŘÍPRAVA PRO KAMEROVÝ SYSTÉM (DPO) 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P121+P139</f>
        <v>0</v>
      </c>
      <c r="Q120" s="69"/>
      <c r="R120" s="161">
        <f>R121+R139</f>
        <v>0</v>
      </c>
      <c r="S120" s="69"/>
      <c r="T120" s="162">
        <f>T121+T139</f>
        <v>0</v>
      </c>
      <c r="AT120" s="18" t="s">
        <v>72</v>
      </c>
      <c r="AU120" s="18" t="s">
        <v>166</v>
      </c>
      <c r="BK120" s="163">
        <f>BK121+BK139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</f>
        <v>0</v>
      </c>
      <c r="Q121" s="170"/>
      <c r="R121" s="171">
        <f>R122</f>
        <v>0</v>
      </c>
      <c r="S121" s="170"/>
      <c r="T121" s="172">
        <f>T122</f>
        <v>0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SUM(P123:P138)</f>
        <v>0</v>
      </c>
      <c r="Q122" s="170"/>
      <c r="R122" s="171">
        <f>SUM(R123:R138)</f>
        <v>0</v>
      </c>
      <c r="S122" s="170"/>
      <c r="T122" s="172">
        <f>SUM(T123:T138)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SUM(BK123:BK138)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81</v>
      </c>
      <c r="F123" s="180" t="s">
        <v>1508</v>
      </c>
      <c r="G123" s="181" t="s">
        <v>397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1735</v>
      </c>
    </row>
    <row r="124" s="1" customFormat="1" ht="16.5" customHeight="1">
      <c r="B124" s="177"/>
      <c r="C124" s="178" t="s">
        <v>83</v>
      </c>
      <c r="D124" s="178" t="s">
        <v>194</v>
      </c>
      <c r="E124" s="179" t="s">
        <v>83</v>
      </c>
      <c r="F124" s="180" t="s">
        <v>1510</v>
      </c>
      <c r="G124" s="181" t="s">
        <v>310</v>
      </c>
      <c r="H124" s="182">
        <v>13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1736</v>
      </c>
    </row>
    <row r="125" s="1" customFormat="1" ht="16.5" customHeight="1">
      <c r="B125" s="177"/>
      <c r="C125" s="178" t="s">
        <v>211</v>
      </c>
      <c r="D125" s="178" t="s">
        <v>194</v>
      </c>
      <c r="E125" s="179" t="s">
        <v>211</v>
      </c>
      <c r="F125" s="180" t="s">
        <v>1510</v>
      </c>
      <c r="G125" s="181" t="s">
        <v>310</v>
      </c>
      <c r="H125" s="182">
        <v>112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1737</v>
      </c>
    </row>
    <row r="126" s="1" customFormat="1" ht="24" customHeight="1">
      <c r="B126" s="177"/>
      <c r="C126" s="178" t="s">
        <v>198</v>
      </c>
      <c r="D126" s="178" t="s">
        <v>194</v>
      </c>
      <c r="E126" s="179" t="s">
        <v>198</v>
      </c>
      <c r="F126" s="180" t="s">
        <v>1512</v>
      </c>
      <c r="G126" s="181" t="s">
        <v>310</v>
      </c>
      <c r="H126" s="182">
        <v>112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1738</v>
      </c>
    </row>
    <row r="127" s="1" customFormat="1" ht="16.5" customHeight="1">
      <c r="B127" s="177"/>
      <c r="C127" s="178" t="s">
        <v>228</v>
      </c>
      <c r="D127" s="178" t="s">
        <v>194</v>
      </c>
      <c r="E127" s="179" t="s">
        <v>228</v>
      </c>
      <c r="F127" s="180" t="s">
        <v>1739</v>
      </c>
      <c r="G127" s="181" t="s">
        <v>310</v>
      </c>
      <c r="H127" s="182">
        <v>112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1740</v>
      </c>
    </row>
    <row r="128" s="1" customFormat="1" ht="16.5" customHeight="1">
      <c r="B128" s="177"/>
      <c r="C128" s="178" t="s">
        <v>237</v>
      </c>
      <c r="D128" s="178" t="s">
        <v>194</v>
      </c>
      <c r="E128" s="179" t="s">
        <v>237</v>
      </c>
      <c r="F128" s="180" t="s">
        <v>1553</v>
      </c>
      <c r="G128" s="181" t="s">
        <v>214</v>
      </c>
      <c r="H128" s="182">
        <v>4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1741</v>
      </c>
    </row>
    <row r="129" s="1" customFormat="1" ht="16.5" customHeight="1">
      <c r="B129" s="177"/>
      <c r="C129" s="178" t="s">
        <v>243</v>
      </c>
      <c r="D129" s="178" t="s">
        <v>194</v>
      </c>
      <c r="E129" s="179" t="s">
        <v>243</v>
      </c>
      <c r="F129" s="180" t="s">
        <v>1556</v>
      </c>
      <c r="G129" s="181" t="s">
        <v>214</v>
      </c>
      <c r="H129" s="182">
        <v>4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1742</v>
      </c>
    </row>
    <row r="130" s="1" customFormat="1" ht="16.5" customHeight="1">
      <c r="B130" s="177"/>
      <c r="C130" s="178" t="s">
        <v>254</v>
      </c>
      <c r="D130" s="178" t="s">
        <v>194</v>
      </c>
      <c r="E130" s="179" t="s">
        <v>254</v>
      </c>
      <c r="F130" s="180" t="s">
        <v>1743</v>
      </c>
      <c r="G130" s="181" t="s">
        <v>310</v>
      </c>
      <c r="H130" s="182">
        <v>13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1744</v>
      </c>
    </row>
    <row r="131" s="1" customFormat="1" ht="16.5" customHeight="1">
      <c r="B131" s="177"/>
      <c r="C131" s="178" t="s">
        <v>271</v>
      </c>
      <c r="D131" s="178" t="s">
        <v>194</v>
      </c>
      <c r="E131" s="179" t="s">
        <v>271</v>
      </c>
      <c r="F131" s="180" t="s">
        <v>1745</v>
      </c>
      <c r="G131" s="181" t="s">
        <v>397</v>
      </c>
      <c r="H131" s="182">
        <v>2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1746</v>
      </c>
    </row>
    <row r="132" s="1" customFormat="1" ht="24" customHeight="1">
      <c r="B132" s="177"/>
      <c r="C132" s="178" t="s">
        <v>277</v>
      </c>
      <c r="D132" s="178" t="s">
        <v>194</v>
      </c>
      <c r="E132" s="179" t="s">
        <v>277</v>
      </c>
      <c r="F132" s="180" t="s">
        <v>1747</v>
      </c>
      <c r="G132" s="181" t="s">
        <v>397</v>
      </c>
      <c r="H132" s="182">
        <v>2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1748</v>
      </c>
    </row>
    <row r="133" s="1" customFormat="1" ht="24" customHeight="1">
      <c r="B133" s="177"/>
      <c r="C133" s="178" t="s">
        <v>192</v>
      </c>
      <c r="D133" s="178" t="s">
        <v>194</v>
      </c>
      <c r="E133" s="179" t="s">
        <v>192</v>
      </c>
      <c r="F133" s="180" t="s">
        <v>1565</v>
      </c>
      <c r="G133" s="181" t="s">
        <v>310</v>
      </c>
      <c r="H133" s="182">
        <v>13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1749</v>
      </c>
    </row>
    <row r="134" s="1" customFormat="1" ht="24" customHeight="1">
      <c r="B134" s="177"/>
      <c r="C134" s="178" t="s">
        <v>287</v>
      </c>
      <c r="D134" s="178" t="s">
        <v>194</v>
      </c>
      <c r="E134" s="179" t="s">
        <v>287</v>
      </c>
      <c r="F134" s="180" t="s">
        <v>1514</v>
      </c>
      <c r="G134" s="181" t="s">
        <v>310</v>
      </c>
      <c r="H134" s="182">
        <v>112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314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314</v>
      </c>
      <c r="BM134" s="188" t="s">
        <v>1750</v>
      </c>
    </row>
    <row r="135" s="1" customFormat="1" ht="16.5" customHeight="1">
      <c r="B135" s="177"/>
      <c r="C135" s="178" t="s">
        <v>295</v>
      </c>
      <c r="D135" s="178" t="s">
        <v>194</v>
      </c>
      <c r="E135" s="179" t="s">
        <v>295</v>
      </c>
      <c r="F135" s="180" t="s">
        <v>1573</v>
      </c>
      <c r="G135" s="181" t="s">
        <v>214</v>
      </c>
      <c r="H135" s="182">
        <v>9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314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314</v>
      </c>
      <c r="BM135" s="188" t="s">
        <v>1751</v>
      </c>
    </row>
    <row r="136" s="1" customFormat="1" ht="16.5" customHeight="1">
      <c r="B136" s="177"/>
      <c r="C136" s="178" t="s">
        <v>301</v>
      </c>
      <c r="D136" s="178" t="s">
        <v>194</v>
      </c>
      <c r="E136" s="179" t="s">
        <v>301</v>
      </c>
      <c r="F136" s="180" t="s">
        <v>1576</v>
      </c>
      <c r="G136" s="181" t="s">
        <v>214</v>
      </c>
      <c r="H136" s="182">
        <v>21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314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314</v>
      </c>
      <c r="BM136" s="188" t="s">
        <v>1752</v>
      </c>
    </row>
    <row r="137" s="1" customFormat="1" ht="16.5" customHeight="1">
      <c r="B137" s="177"/>
      <c r="C137" s="178" t="s">
        <v>8</v>
      </c>
      <c r="D137" s="178" t="s">
        <v>194</v>
      </c>
      <c r="E137" s="179" t="s">
        <v>8</v>
      </c>
      <c r="F137" s="180" t="s">
        <v>1579</v>
      </c>
      <c r="G137" s="181" t="s">
        <v>214</v>
      </c>
      <c r="H137" s="182">
        <v>5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314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314</v>
      </c>
      <c r="BM137" s="188" t="s">
        <v>1753</v>
      </c>
    </row>
    <row r="138" s="1" customFormat="1" ht="16.5" customHeight="1">
      <c r="B138" s="177"/>
      <c r="C138" s="178" t="s">
        <v>314</v>
      </c>
      <c r="D138" s="178" t="s">
        <v>194</v>
      </c>
      <c r="E138" s="179" t="s">
        <v>314</v>
      </c>
      <c r="F138" s="180" t="s">
        <v>1698</v>
      </c>
      <c r="G138" s="181" t="s">
        <v>310</v>
      </c>
      <c r="H138" s="182">
        <v>26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314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314</v>
      </c>
      <c r="BM138" s="188" t="s">
        <v>1754</v>
      </c>
    </row>
    <row r="139" s="11" customFormat="1" ht="25.92" customHeight="1">
      <c r="B139" s="164"/>
      <c r="D139" s="165" t="s">
        <v>72</v>
      </c>
      <c r="E139" s="166" t="s">
        <v>1516</v>
      </c>
      <c r="F139" s="166" t="s">
        <v>1517</v>
      </c>
      <c r="I139" s="167"/>
      <c r="J139" s="168">
        <f>BK139</f>
        <v>0</v>
      </c>
      <c r="L139" s="164"/>
      <c r="M139" s="169"/>
      <c r="N139" s="170"/>
      <c r="O139" s="170"/>
      <c r="P139" s="171">
        <f>P140</f>
        <v>0</v>
      </c>
      <c r="Q139" s="170"/>
      <c r="R139" s="171">
        <f>R140</f>
        <v>0</v>
      </c>
      <c r="S139" s="170"/>
      <c r="T139" s="172">
        <f>T140</f>
        <v>0</v>
      </c>
      <c r="AR139" s="165" t="s">
        <v>83</v>
      </c>
      <c r="AT139" s="173" t="s">
        <v>72</v>
      </c>
      <c r="AU139" s="173" t="s">
        <v>73</v>
      </c>
      <c r="AY139" s="165" t="s">
        <v>191</v>
      </c>
      <c r="BK139" s="174">
        <f>BK140</f>
        <v>0</v>
      </c>
    </row>
    <row r="140" s="11" customFormat="1" ht="22.8" customHeight="1">
      <c r="B140" s="164"/>
      <c r="D140" s="165" t="s">
        <v>72</v>
      </c>
      <c r="E140" s="175" t="s">
        <v>1518</v>
      </c>
      <c r="F140" s="175" t="s">
        <v>1519</v>
      </c>
      <c r="I140" s="167"/>
      <c r="J140" s="176">
        <f>BK140</f>
        <v>0</v>
      </c>
      <c r="L140" s="164"/>
      <c r="M140" s="169"/>
      <c r="N140" s="170"/>
      <c r="O140" s="170"/>
      <c r="P140" s="171">
        <f>SUM(P141:P152)</f>
        <v>0</v>
      </c>
      <c r="Q140" s="170"/>
      <c r="R140" s="171">
        <f>SUM(R141:R152)</f>
        <v>0</v>
      </c>
      <c r="S140" s="170"/>
      <c r="T140" s="172">
        <f>SUM(T141:T152)</f>
        <v>0</v>
      </c>
      <c r="AR140" s="165" t="s">
        <v>83</v>
      </c>
      <c r="AT140" s="173" t="s">
        <v>72</v>
      </c>
      <c r="AU140" s="173" t="s">
        <v>81</v>
      </c>
      <c r="AY140" s="165" t="s">
        <v>191</v>
      </c>
      <c r="BK140" s="174">
        <f>SUM(BK141:BK152)</f>
        <v>0</v>
      </c>
    </row>
    <row r="141" s="1" customFormat="1" ht="16.5" customHeight="1">
      <c r="B141" s="177"/>
      <c r="C141" s="178" t="s">
        <v>322</v>
      </c>
      <c r="D141" s="178" t="s">
        <v>194</v>
      </c>
      <c r="E141" s="179" t="s">
        <v>322</v>
      </c>
      <c r="F141" s="180" t="s">
        <v>1628</v>
      </c>
      <c r="G141" s="181" t="s">
        <v>310</v>
      </c>
      <c r="H141" s="182">
        <v>205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314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314</v>
      </c>
      <c r="BM141" s="188" t="s">
        <v>1755</v>
      </c>
    </row>
    <row r="142" s="1" customFormat="1" ht="24" customHeight="1">
      <c r="B142" s="177"/>
      <c r="C142" s="178" t="s">
        <v>328</v>
      </c>
      <c r="D142" s="178" t="s">
        <v>194</v>
      </c>
      <c r="E142" s="179" t="s">
        <v>328</v>
      </c>
      <c r="F142" s="180" t="s">
        <v>1756</v>
      </c>
      <c r="G142" s="181" t="s">
        <v>310</v>
      </c>
      <c r="H142" s="182">
        <v>50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1757</v>
      </c>
    </row>
    <row r="143" s="1" customFormat="1" ht="16.5" customHeight="1">
      <c r="B143" s="177"/>
      <c r="C143" s="178" t="s">
        <v>334</v>
      </c>
      <c r="D143" s="178" t="s">
        <v>194</v>
      </c>
      <c r="E143" s="179" t="s">
        <v>334</v>
      </c>
      <c r="F143" s="180" t="s">
        <v>1758</v>
      </c>
      <c r="G143" s="181" t="s">
        <v>397</v>
      </c>
      <c r="H143" s="182">
        <v>1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1759</v>
      </c>
    </row>
    <row r="144" s="1" customFormat="1" ht="16.5" customHeight="1">
      <c r="B144" s="177"/>
      <c r="C144" s="178" t="s">
        <v>340</v>
      </c>
      <c r="D144" s="178" t="s">
        <v>194</v>
      </c>
      <c r="E144" s="179" t="s">
        <v>340</v>
      </c>
      <c r="F144" s="180" t="s">
        <v>1760</v>
      </c>
      <c r="G144" s="181" t="s">
        <v>397</v>
      </c>
      <c r="H144" s="182">
        <v>2</v>
      </c>
      <c r="I144" s="183"/>
      <c r="J144" s="182">
        <f>ROUND(I144*H144,2)</f>
        <v>0</v>
      </c>
      <c r="K144" s="180" t="s">
        <v>1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1761</v>
      </c>
    </row>
    <row r="145" s="1" customFormat="1" ht="16.5" customHeight="1">
      <c r="B145" s="177"/>
      <c r="C145" s="178" t="s">
        <v>7</v>
      </c>
      <c r="D145" s="178" t="s">
        <v>194</v>
      </c>
      <c r="E145" s="179" t="s">
        <v>7</v>
      </c>
      <c r="F145" s="180" t="s">
        <v>1762</v>
      </c>
      <c r="G145" s="181" t="s">
        <v>310</v>
      </c>
      <c r="H145" s="182">
        <v>50</v>
      </c>
      <c r="I145" s="183"/>
      <c r="J145" s="182">
        <f>ROUND(I145*H145,2)</f>
        <v>0</v>
      </c>
      <c r="K145" s="180" t="s">
        <v>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1763</v>
      </c>
    </row>
    <row r="146" s="1" customFormat="1" ht="16.5" customHeight="1">
      <c r="B146" s="177"/>
      <c r="C146" s="178" t="s">
        <v>359</v>
      </c>
      <c r="D146" s="178" t="s">
        <v>194</v>
      </c>
      <c r="E146" s="179" t="s">
        <v>359</v>
      </c>
      <c r="F146" s="180" t="s">
        <v>1764</v>
      </c>
      <c r="G146" s="181" t="s">
        <v>397</v>
      </c>
      <c r="H146" s="182">
        <v>2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1765</v>
      </c>
    </row>
    <row r="147" s="1" customFormat="1" ht="16.5" customHeight="1">
      <c r="B147" s="177"/>
      <c r="C147" s="178" t="s">
        <v>368</v>
      </c>
      <c r="D147" s="178" t="s">
        <v>194</v>
      </c>
      <c r="E147" s="179" t="s">
        <v>368</v>
      </c>
      <c r="F147" s="180" t="s">
        <v>1766</v>
      </c>
      <c r="G147" s="181" t="s">
        <v>397</v>
      </c>
      <c r="H147" s="182">
        <v>1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1767</v>
      </c>
    </row>
    <row r="148" s="1" customFormat="1" ht="16.5" customHeight="1">
      <c r="B148" s="177"/>
      <c r="C148" s="178" t="s">
        <v>374</v>
      </c>
      <c r="D148" s="178" t="s">
        <v>194</v>
      </c>
      <c r="E148" s="179" t="s">
        <v>374</v>
      </c>
      <c r="F148" s="180" t="s">
        <v>1768</v>
      </c>
      <c r="G148" s="181" t="s">
        <v>397</v>
      </c>
      <c r="H148" s="182">
        <v>1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1769</v>
      </c>
    </row>
    <row r="149" s="1" customFormat="1" ht="16.5" customHeight="1">
      <c r="B149" s="177"/>
      <c r="C149" s="178" t="s">
        <v>381</v>
      </c>
      <c r="D149" s="178" t="s">
        <v>194</v>
      </c>
      <c r="E149" s="179" t="s">
        <v>381</v>
      </c>
      <c r="F149" s="180" t="s">
        <v>1770</v>
      </c>
      <c r="G149" s="181" t="s">
        <v>310</v>
      </c>
      <c r="H149" s="182">
        <v>5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1771</v>
      </c>
    </row>
    <row r="150" s="1" customFormat="1" ht="24" customHeight="1">
      <c r="B150" s="177"/>
      <c r="C150" s="178" t="s">
        <v>388</v>
      </c>
      <c r="D150" s="178" t="s">
        <v>194</v>
      </c>
      <c r="E150" s="179" t="s">
        <v>388</v>
      </c>
      <c r="F150" s="180" t="s">
        <v>1772</v>
      </c>
      <c r="G150" s="181" t="s">
        <v>397</v>
      </c>
      <c r="H150" s="182">
        <v>1</v>
      </c>
      <c r="I150" s="183"/>
      <c r="J150" s="182">
        <f>ROUND(I150*H150,2)</f>
        <v>0</v>
      </c>
      <c r="K150" s="180" t="s">
        <v>1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1773</v>
      </c>
    </row>
    <row r="151" s="1" customFormat="1" ht="16.5" customHeight="1">
      <c r="B151" s="177"/>
      <c r="C151" s="178" t="s">
        <v>394</v>
      </c>
      <c r="D151" s="178" t="s">
        <v>194</v>
      </c>
      <c r="E151" s="179" t="s">
        <v>394</v>
      </c>
      <c r="F151" s="180" t="s">
        <v>1729</v>
      </c>
      <c r="G151" s="181" t="s">
        <v>310</v>
      </c>
      <c r="H151" s="182">
        <v>205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1774</v>
      </c>
    </row>
    <row r="152" s="1" customFormat="1" ht="16.5" customHeight="1">
      <c r="B152" s="177"/>
      <c r="C152" s="178" t="s">
        <v>400</v>
      </c>
      <c r="D152" s="178" t="s">
        <v>194</v>
      </c>
      <c r="E152" s="179" t="s">
        <v>400</v>
      </c>
      <c r="F152" s="180" t="s">
        <v>1732</v>
      </c>
      <c r="G152" s="181" t="s">
        <v>310</v>
      </c>
      <c r="H152" s="182">
        <v>205</v>
      </c>
      <c r="I152" s="183"/>
      <c r="J152" s="182">
        <f>ROUND(I152*H152,2)</f>
        <v>0</v>
      </c>
      <c r="K152" s="180" t="s">
        <v>1</v>
      </c>
      <c r="L152" s="37"/>
      <c r="M152" s="226" t="s">
        <v>1</v>
      </c>
      <c r="N152" s="227" t="s">
        <v>38</v>
      </c>
      <c r="O152" s="228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AR152" s="188" t="s">
        <v>314</v>
      </c>
      <c r="AT152" s="188" t="s">
        <v>194</v>
      </c>
      <c r="AU152" s="188" t="s">
        <v>83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1775</v>
      </c>
    </row>
    <row r="153" s="1" customFormat="1" ht="6.96" customHeight="1">
      <c r="B153" s="56"/>
      <c r="C153" s="57"/>
      <c r="D153" s="57"/>
      <c r="E153" s="57"/>
      <c r="F153" s="57"/>
      <c r="G153" s="57"/>
      <c r="H153" s="57"/>
      <c r="I153" s="139"/>
      <c r="J153" s="57"/>
      <c r="K153" s="57"/>
      <c r="L153" s="37"/>
    </row>
  </sheetData>
  <autoFilter ref="C119:K15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113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1776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ROUND((SUM(BE120:BE153)),  2)</f>
        <v>0</v>
      </c>
      <c r="I33" s="127">
        <v>0.20999999999999999</v>
      </c>
      <c r="J33" s="126">
        <f>ROUND(((SUM(BE120:BE153))*I33),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ROUND((SUM(BF120:BF153)),  2)</f>
        <v>0</v>
      </c>
      <c r="I34" s="127">
        <v>0.14999999999999999</v>
      </c>
      <c r="J34" s="126">
        <f>ROUND(((SUM(BF120:BF153))*I34),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ROUND((SUM(BG120:BG153)),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ROUND((SUM(BH120:BH153)),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ROUND((SUM(BI120:BI153)),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15-66 - SDĚLOVACÍ VEDENÍ (SŽDC)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8" customFormat="1" ht="24.96" customHeight="1">
      <c r="B99" s="145"/>
      <c r="D99" s="146" t="s">
        <v>1506</v>
      </c>
      <c r="E99" s="147"/>
      <c r="F99" s="147"/>
      <c r="G99" s="147"/>
      <c r="H99" s="147"/>
      <c r="I99" s="148"/>
      <c r="J99" s="149">
        <f>J133</f>
        <v>0</v>
      </c>
      <c r="L99" s="145"/>
    </row>
    <row r="100" s="9" customFormat="1" ht="19.92" customHeight="1">
      <c r="B100" s="150"/>
      <c r="D100" s="151" t="s">
        <v>1507</v>
      </c>
      <c r="E100" s="152"/>
      <c r="F100" s="152"/>
      <c r="G100" s="152"/>
      <c r="H100" s="152"/>
      <c r="I100" s="153"/>
      <c r="J100" s="154">
        <f>J134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>SO 15-66 - SDĚLOVACÍ VEDENÍ (SŽDC)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P121+P133</f>
        <v>0</v>
      </c>
      <c r="Q120" s="69"/>
      <c r="R120" s="161">
        <f>R121+R133</f>
        <v>0</v>
      </c>
      <c r="S120" s="69"/>
      <c r="T120" s="162">
        <f>T121+T133</f>
        <v>0</v>
      </c>
      <c r="AT120" s="18" t="s">
        <v>72</v>
      </c>
      <c r="AU120" s="18" t="s">
        <v>166</v>
      </c>
      <c r="BK120" s="163">
        <f>BK121+BK133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</f>
        <v>0</v>
      </c>
      <c r="Q121" s="170"/>
      <c r="R121" s="171">
        <f>R122</f>
        <v>0</v>
      </c>
      <c r="S121" s="170"/>
      <c r="T121" s="172">
        <f>T122</f>
        <v>0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SUM(P123:P132)</f>
        <v>0</v>
      </c>
      <c r="Q122" s="170"/>
      <c r="R122" s="171">
        <f>SUM(R123:R132)</f>
        <v>0</v>
      </c>
      <c r="S122" s="170"/>
      <c r="T122" s="172">
        <f>SUM(T123:T132)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SUM(BK123:BK132)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81</v>
      </c>
      <c r="F123" s="180" t="s">
        <v>1508</v>
      </c>
      <c r="G123" s="181" t="s">
        <v>397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1777</v>
      </c>
    </row>
    <row r="124" s="1" customFormat="1" ht="16.5" customHeight="1">
      <c r="B124" s="177"/>
      <c r="C124" s="178" t="s">
        <v>83</v>
      </c>
      <c r="D124" s="178" t="s">
        <v>194</v>
      </c>
      <c r="E124" s="179" t="s">
        <v>277</v>
      </c>
      <c r="F124" s="180" t="s">
        <v>1582</v>
      </c>
      <c r="G124" s="181" t="s">
        <v>397</v>
      </c>
      <c r="H124" s="182">
        <v>2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1778</v>
      </c>
    </row>
    <row r="125" s="1" customFormat="1" ht="16.5" customHeight="1">
      <c r="B125" s="177"/>
      <c r="C125" s="178" t="s">
        <v>211</v>
      </c>
      <c r="D125" s="178" t="s">
        <v>194</v>
      </c>
      <c r="E125" s="179" t="s">
        <v>83</v>
      </c>
      <c r="F125" s="180" t="s">
        <v>1510</v>
      </c>
      <c r="G125" s="181" t="s">
        <v>310</v>
      </c>
      <c r="H125" s="182">
        <v>115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1779</v>
      </c>
    </row>
    <row r="126" s="1" customFormat="1" ht="16.5" customHeight="1">
      <c r="B126" s="177"/>
      <c r="C126" s="178" t="s">
        <v>198</v>
      </c>
      <c r="D126" s="178" t="s">
        <v>194</v>
      </c>
      <c r="E126" s="179" t="s">
        <v>211</v>
      </c>
      <c r="F126" s="180" t="s">
        <v>1545</v>
      </c>
      <c r="G126" s="181" t="s">
        <v>397</v>
      </c>
      <c r="H126" s="182">
        <v>2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1780</v>
      </c>
    </row>
    <row r="127" s="1" customFormat="1" ht="24" customHeight="1">
      <c r="B127" s="177"/>
      <c r="C127" s="178" t="s">
        <v>228</v>
      </c>
      <c r="D127" s="178" t="s">
        <v>194</v>
      </c>
      <c r="E127" s="179" t="s">
        <v>198</v>
      </c>
      <c r="F127" s="180" t="s">
        <v>1512</v>
      </c>
      <c r="G127" s="181" t="s">
        <v>310</v>
      </c>
      <c r="H127" s="182">
        <v>115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1781</v>
      </c>
    </row>
    <row r="128" s="1" customFormat="1" ht="16.5" customHeight="1">
      <c r="B128" s="177"/>
      <c r="C128" s="178" t="s">
        <v>237</v>
      </c>
      <c r="D128" s="178" t="s">
        <v>194</v>
      </c>
      <c r="E128" s="179" t="s">
        <v>228</v>
      </c>
      <c r="F128" s="180" t="s">
        <v>1550</v>
      </c>
      <c r="G128" s="181" t="s">
        <v>310</v>
      </c>
      <c r="H128" s="182">
        <v>115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1782</v>
      </c>
    </row>
    <row r="129" s="1" customFormat="1" ht="24" customHeight="1">
      <c r="B129" s="177"/>
      <c r="C129" s="178" t="s">
        <v>243</v>
      </c>
      <c r="D129" s="178" t="s">
        <v>194</v>
      </c>
      <c r="E129" s="179" t="s">
        <v>237</v>
      </c>
      <c r="F129" s="180" t="s">
        <v>1514</v>
      </c>
      <c r="G129" s="181" t="s">
        <v>310</v>
      </c>
      <c r="H129" s="182">
        <v>115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1783</v>
      </c>
    </row>
    <row r="130" s="1" customFormat="1" ht="16.5" customHeight="1">
      <c r="B130" s="177"/>
      <c r="C130" s="178" t="s">
        <v>254</v>
      </c>
      <c r="D130" s="178" t="s">
        <v>194</v>
      </c>
      <c r="E130" s="179" t="s">
        <v>243</v>
      </c>
      <c r="F130" s="180" t="s">
        <v>1573</v>
      </c>
      <c r="G130" s="181" t="s">
        <v>214</v>
      </c>
      <c r="H130" s="182">
        <v>5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1784</v>
      </c>
    </row>
    <row r="131" s="1" customFormat="1" ht="16.5" customHeight="1">
      <c r="B131" s="177"/>
      <c r="C131" s="178" t="s">
        <v>271</v>
      </c>
      <c r="D131" s="178" t="s">
        <v>194</v>
      </c>
      <c r="E131" s="179" t="s">
        <v>254</v>
      </c>
      <c r="F131" s="180" t="s">
        <v>1576</v>
      </c>
      <c r="G131" s="181" t="s">
        <v>214</v>
      </c>
      <c r="H131" s="182">
        <v>12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1785</v>
      </c>
    </row>
    <row r="132" s="1" customFormat="1" ht="16.5" customHeight="1">
      <c r="B132" s="177"/>
      <c r="C132" s="178" t="s">
        <v>277</v>
      </c>
      <c r="D132" s="178" t="s">
        <v>194</v>
      </c>
      <c r="E132" s="179" t="s">
        <v>271</v>
      </c>
      <c r="F132" s="180" t="s">
        <v>1579</v>
      </c>
      <c r="G132" s="181" t="s">
        <v>214</v>
      </c>
      <c r="H132" s="182">
        <v>5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1786</v>
      </c>
    </row>
    <row r="133" s="11" customFormat="1" ht="25.92" customHeight="1">
      <c r="B133" s="164"/>
      <c r="D133" s="165" t="s">
        <v>72</v>
      </c>
      <c r="E133" s="166" t="s">
        <v>1516</v>
      </c>
      <c r="F133" s="166" t="s">
        <v>1517</v>
      </c>
      <c r="I133" s="167"/>
      <c r="J133" s="168">
        <f>BK133</f>
        <v>0</v>
      </c>
      <c r="L133" s="164"/>
      <c r="M133" s="169"/>
      <c r="N133" s="170"/>
      <c r="O133" s="170"/>
      <c r="P133" s="171">
        <f>P134</f>
        <v>0</v>
      </c>
      <c r="Q133" s="170"/>
      <c r="R133" s="171">
        <f>R134</f>
        <v>0</v>
      </c>
      <c r="S133" s="170"/>
      <c r="T133" s="172">
        <f>T134</f>
        <v>0</v>
      </c>
      <c r="AR133" s="165" t="s">
        <v>83</v>
      </c>
      <c r="AT133" s="173" t="s">
        <v>72</v>
      </c>
      <c r="AU133" s="173" t="s">
        <v>73</v>
      </c>
      <c r="AY133" s="165" t="s">
        <v>191</v>
      </c>
      <c r="BK133" s="174">
        <f>BK134</f>
        <v>0</v>
      </c>
    </row>
    <row r="134" s="11" customFormat="1" ht="22.8" customHeight="1">
      <c r="B134" s="164"/>
      <c r="D134" s="165" t="s">
        <v>72</v>
      </c>
      <c r="E134" s="175" t="s">
        <v>1518</v>
      </c>
      <c r="F134" s="175" t="s">
        <v>1519</v>
      </c>
      <c r="I134" s="167"/>
      <c r="J134" s="176">
        <f>BK134</f>
        <v>0</v>
      </c>
      <c r="L134" s="164"/>
      <c r="M134" s="169"/>
      <c r="N134" s="170"/>
      <c r="O134" s="170"/>
      <c r="P134" s="171">
        <f>SUM(P135:P153)</f>
        <v>0</v>
      </c>
      <c r="Q134" s="170"/>
      <c r="R134" s="171">
        <f>SUM(R135:R153)</f>
        <v>0</v>
      </c>
      <c r="S134" s="170"/>
      <c r="T134" s="172">
        <f>SUM(T135:T153)</f>
        <v>0</v>
      </c>
      <c r="AR134" s="165" t="s">
        <v>83</v>
      </c>
      <c r="AT134" s="173" t="s">
        <v>72</v>
      </c>
      <c r="AU134" s="173" t="s">
        <v>81</v>
      </c>
      <c r="AY134" s="165" t="s">
        <v>191</v>
      </c>
      <c r="BK134" s="174">
        <f>SUM(BK135:BK153)</f>
        <v>0</v>
      </c>
    </row>
    <row r="135" s="1" customFormat="1" ht="16.5" customHeight="1">
      <c r="B135" s="177"/>
      <c r="C135" s="178" t="s">
        <v>192</v>
      </c>
      <c r="D135" s="178" t="s">
        <v>194</v>
      </c>
      <c r="E135" s="179" t="s">
        <v>192</v>
      </c>
      <c r="F135" s="180" t="s">
        <v>1787</v>
      </c>
      <c r="G135" s="181" t="s">
        <v>310</v>
      </c>
      <c r="H135" s="182">
        <v>123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314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314</v>
      </c>
      <c r="BM135" s="188" t="s">
        <v>1788</v>
      </c>
    </row>
    <row r="136" s="1" customFormat="1" ht="16.5" customHeight="1">
      <c r="B136" s="177"/>
      <c r="C136" s="178" t="s">
        <v>287</v>
      </c>
      <c r="D136" s="178" t="s">
        <v>194</v>
      </c>
      <c r="E136" s="179" t="s">
        <v>287</v>
      </c>
      <c r="F136" s="180" t="s">
        <v>1789</v>
      </c>
      <c r="G136" s="181" t="s">
        <v>1790</v>
      </c>
      <c r="H136" s="182">
        <v>50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314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314</v>
      </c>
      <c r="BM136" s="188" t="s">
        <v>1791</v>
      </c>
    </row>
    <row r="137" s="1" customFormat="1" ht="16.5" customHeight="1">
      <c r="B137" s="177"/>
      <c r="C137" s="178" t="s">
        <v>295</v>
      </c>
      <c r="D137" s="178" t="s">
        <v>194</v>
      </c>
      <c r="E137" s="179" t="s">
        <v>295</v>
      </c>
      <c r="F137" s="180" t="s">
        <v>1792</v>
      </c>
      <c r="G137" s="181" t="s">
        <v>1790</v>
      </c>
      <c r="H137" s="182">
        <v>50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314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314</v>
      </c>
      <c r="BM137" s="188" t="s">
        <v>1793</v>
      </c>
    </row>
    <row r="138" s="1" customFormat="1" ht="16.5" customHeight="1">
      <c r="B138" s="177"/>
      <c r="C138" s="178" t="s">
        <v>301</v>
      </c>
      <c r="D138" s="178" t="s">
        <v>194</v>
      </c>
      <c r="E138" s="179" t="s">
        <v>301</v>
      </c>
      <c r="F138" s="180" t="s">
        <v>1794</v>
      </c>
      <c r="G138" s="181" t="s">
        <v>1790</v>
      </c>
      <c r="H138" s="182">
        <v>50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314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314</v>
      </c>
      <c r="BM138" s="188" t="s">
        <v>1795</v>
      </c>
    </row>
    <row r="139" s="1" customFormat="1" ht="16.5" customHeight="1">
      <c r="B139" s="177"/>
      <c r="C139" s="178" t="s">
        <v>8</v>
      </c>
      <c r="D139" s="178" t="s">
        <v>194</v>
      </c>
      <c r="E139" s="179" t="s">
        <v>8</v>
      </c>
      <c r="F139" s="180" t="s">
        <v>1796</v>
      </c>
      <c r="G139" s="181" t="s">
        <v>1790</v>
      </c>
      <c r="H139" s="182">
        <v>50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314</v>
      </c>
      <c r="AT139" s="188" t="s">
        <v>194</v>
      </c>
      <c r="AU139" s="188" t="s">
        <v>83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314</v>
      </c>
      <c r="BM139" s="188" t="s">
        <v>1797</v>
      </c>
    </row>
    <row r="140" s="1" customFormat="1" ht="16.5" customHeight="1">
      <c r="B140" s="177"/>
      <c r="C140" s="178" t="s">
        <v>314</v>
      </c>
      <c r="D140" s="178" t="s">
        <v>194</v>
      </c>
      <c r="E140" s="179" t="s">
        <v>314</v>
      </c>
      <c r="F140" s="180" t="s">
        <v>1603</v>
      </c>
      <c r="G140" s="181" t="s">
        <v>397</v>
      </c>
      <c r="H140" s="182">
        <v>2</v>
      </c>
      <c r="I140" s="183"/>
      <c r="J140" s="182">
        <f>ROUND(I140*H140,2)</f>
        <v>0</v>
      </c>
      <c r="K140" s="180" t="s">
        <v>1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314</v>
      </c>
      <c r="AT140" s="188" t="s">
        <v>194</v>
      </c>
      <c r="AU140" s="188" t="s">
        <v>83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314</v>
      </c>
      <c r="BM140" s="188" t="s">
        <v>1798</v>
      </c>
    </row>
    <row r="141" s="1" customFormat="1" ht="16.5" customHeight="1">
      <c r="B141" s="177"/>
      <c r="C141" s="178" t="s">
        <v>322</v>
      </c>
      <c r="D141" s="178" t="s">
        <v>194</v>
      </c>
      <c r="E141" s="179" t="s">
        <v>322</v>
      </c>
      <c r="F141" s="180" t="s">
        <v>1606</v>
      </c>
      <c r="G141" s="181" t="s">
        <v>397</v>
      </c>
      <c r="H141" s="182">
        <v>2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314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314</v>
      </c>
      <c r="BM141" s="188" t="s">
        <v>1799</v>
      </c>
    </row>
    <row r="142" s="1" customFormat="1" ht="16.5" customHeight="1">
      <c r="B142" s="177"/>
      <c r="C142" s="178" t="s">
        <v>328</v>
      </c>
      <c r="D142" s="178" t="s">
        <v>194</v>
      </c>
      <c r="E142" s="179" t="s">
        <v>328</v>
      </c>
      <c r="F142" s="180" t="s">
        <v>1800</v>
      </c>
      <c r="G142" s="181" t="s">
        <v>1023</v>
      </c>
      <c r="H142" s="182">
        <v>4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1801</v>
      </c>
    </row>
    <row r="143" s="1" customFormat="1" ht="16.5" customHeight="1">
      <c r="B143" s="177"/>
      <c r="C143" s="178" t="s">
        <v>334</v>
      </c>
      <c r="D143" s="178" t="s">
        <v>194</v>
      </c>
      <c r="E143" s="179" t="s">
        <v>334</v>
      </c>
      <c r="F143" s="180" t="s">
        <v>1802</v>
      </c>
      <c r="G143" s="181" t="s">
        <v>1023</v>
      </c>
      <c r="H143" s="182">
        <v>4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1803</v>
      </c>
    </row>
    <row r="144" s="1" customFormat="1" ht="16.5" customHeight="1">
      <c r="B144" s="177"/>
      <c r="C144" s="178" t="s">
        <v>340</v>
      </c>
      <c r="D144" s="178" t="s">
        <v>194</v>
      </c>
      <c r="E144" s="179" t="s">
        <v>340</v>
      </c>
      <c r="F144" s="180" t="s">
        <v>1609</v>
      </c>
      <c r="G144" s="181" t="s">
        <v>1023</v>
      </c>
      <c r="H144" s="182">
        <v>6</v>
      </c>
      <c r="I144" s="183"/>
      <c r="J144" s="182">
        <f>ROUND(I144*H144,2)</f>
        <v>0</v>
      </c>
      <c r="K144" s="180" t="s">
        <v>1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1804</v>
      </c>
    </row>
    <row r="145" s="1" customFormat="1" ht="16.5" customHeight="1">
      <c r="B145" s="177"/>
      <c r="C145" s="178" t="s">
        <v>7</v>
      </c>
      <c r="D145" s="178" t="s">
        <v>194</v>
      </c>
      <c r="E145" s="179" t="s">
        <v>7</v>
      </c>
      <c r="F145" s="180" t="s">
        <v>1612</v>
      </c>
      <c r="G145" s="181" t="s">
        <v>1023</v>
      </c>
      <c r="H145" s="182">
        <v>4</v>
      </c>
      <c r="I145" s="183"/>
      <c r="J145" s="182">
        <f>ROUND(I145*H145,2)</f>
        <v>0</v>
      </c>
      <c r="K145" s="180" t="s">
        <v>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1805</v>
      </c>
    </row>
    <row r="146" s="1" customFormat="1" ht="16.5" customHeight="1">
      <c r="B146" s="177"/>
      <c r="C146" s="178" t="s">
        <v>359</v>
      </c>
      <c r="D146" s="178" t="s">
        <v>194</v>
      </c>
      <c r="E146" s="179" t="s">
        <v>359</v>
      </c>
      <c r="F146" s="180" t="s">
        <v>1615</v>
      </c>
      <c r="G146" s="181" t="s">
        <v>1616</v>
      </c>
      <c r="H146" s="182">
        <v>0.5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1806</v>
      </c>
    </row>
    <row r="147" s="1" customFormat="1" ht="16.5" customHeight="1">
      <c r="B147" s="177"/>
      <c r="C147" s="178" t="s">
        <v>368</v>
      </c>
      <c r="D147" s="178" t="s">
        <v>194</v>
      </c>
      <c r="E147" s="179" t="s">
        <v>368</v>
      </c>
      <c r="F147" s="180" t="s">
        <v>1619</v>
      </c>
      <c r="G147" s="181" t="s">
        <v>1023</v>
      </c>
      <c r="H147" s="182">
        <v>4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1807</v>
      </c>
    </row>
    <row r="148" s="1" customFormat="1" ht="16.5" customHeight="1">
      <c r="B148" s="177"/>
      <c r="C148" s="178" t="s">
        <v>374</v>
      </c>
      <c r="D148" s="178" t="s">
        <v>194</v>
      </c>
      <c r="E148" s="179" t="s">
        <v>374</v>
      </c>
      <c r="F148" s="180" t="s">
        <v>1622</v>
      </c>
      <c r="G148" s="181" t="s">
        <v>1023</v>
      </c>
      <c r="H148" s="182">
        <v>4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1808</v>
      </c>
    </row>
    <row r="149" s="1" customFormat="1" ht="16.5" customHeight="1">
      <c r="B149" s="177"/>
      <c r="C149" s="178" t="s">
        <v>381</v>
      </c>
      <c r="D149" s="178" t="s">
        <v>194</v>
      </c>
      <c r="E149" s="179" t="s">
        <v>381</v>
      </c>
      <c r="F149" s="180" t="s">
        <v>1625</v>
      </c>
      <c r="G149" s="181" t="s">
        <v>1023</v>
      </c>
      <c r="H149" s="182">
        <v>4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1809</v>
      </c>
    </row>
    <row r="150" s="1" customFormat="1" ht="16.5" customHeight="1">
      <c r="B150" s="177"/>
      <c r="C150" s="178" t="s">
        <v>388</v>
      </c>
      <c r="D150" s="178" t="s">
        <v>194</v>
      </c>
      <c r="E150" s="179" t="s">
        <v>388</v>
      </c>
      <c r="F150" s="180" t="s">
        <v>1810</v>
      </c>
      <c r="G150" s="181" t="s">
        <v>310</v>
      </c>
      <c r="H150" s="182">
        <v>123</v>
      </c>
      <c r="I150" s="183"/>
      <c r="J150" s="182">
        <f>ROUND(I150*H150,2)</f>
        <v>0</v>
      </c>
      <c r="K150" s="180" t="s">
        <v>1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1811</v>
      </c>
    </row>
    <row r="151" s="1" customFormat="1" ht="16.5" customHeight="1">
      <c r="B151" s="177"/>
      <c r="C151" s="178" t="s">
        <v>394</v>
      </c>
      <c r="D151" s="178" t="s">
        <v>194</v>
      </c>
      <c r="E151" s="179" t="s">
        <v>394</v>
      </c>
      <c r="F151" s="180" t="s">
        <v>1812</v>
      </c>
      <c r="G151" s="181" t="s">
        <v>397</v>
      </c>
      <c r="H151" s="182">
        <v>2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1813</v>
      </c>
    </row>
    <row r="152" s="1" customFormat="1" ht="16.5" customHeight="1">
      <c r="B152" s="177"/>
      <c r="C152" s="178" t="s">
        <v>400</v>
      </c>
      <c r="D152" s="178" t="s">
        <v>194</v>
      </c>
      <c r="E152" s="179" t="s">
        <v>400</v>
      </c>
      <c r="F152" s="180" t="s">
        <v>1814</v>
      </c>
      <c r="G152" s="181" t="s">
        <v>397</v>
      </c>
      <c r="H152" s="182">
        <v>2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1815</v>
      </c>
    </row>
    <row r="153" s="1" customFormat="1" ht="24" customHeight="1">
      <c r="B153" s="177"/>
      <c r="C153" s="178" t="s">
        <v>406</v>
      </c>
      <c r="D153" s="178" t="s">
        <v>194</v>
      </c>
      <c r="E153" s="179" t="s">
        <v>406</v>
      </c>
      <c r="F153" s="180" t="s">
        <v>1816</v>
      </c>
      <c r="G153" s="181" t="s">
        <v>397</v>
      </c>
      <c r="H153" s="182">
        <v>4</v>
      </c>
      <c r="I153" s="183"/>
      <c r="J153" s="182">
        <f>ROUND(I153*H153,2)</f>
        <v>0</v>
      </c>
      <c r="K153" s="180" t="s">
        <v>1</v>
      </c>
      <c r="L153" s="37"/>
      <c r="M153" s="226" t="s">
        <v>1</v>
      </c>
      <c r="N153" s="227" t="s">
        <v>38</v>
      </c>
      <c r="O153" s="228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AR153" s="188" t="s">
        <v>314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1817</v>
      </c>
    </row>
    <row r="154" s="1" customFormat="1" ht="6.96" customHeight="1">
      <c r="B154" s="56"/>
      <c r="C154" s="57"/>
      <c r="D154" s="57"/>
      <c r="E154" s="57"/>
      <c r="F154" s="57"/>
      <c r="G154" s="57"/>
      <c r="H154" s="57"/>
      <c r="I154" s="139"/>
      <c r="J154" s="57"/>
      <c r="K154" s="57"/>
      <c r="L154" s="37"/>
    </row>
  </sheetData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116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1818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ROUND(J133,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ROUND((SUM(BE133:BE190)),  2)</f>
        <v>0</v>
      </c>
      <c r="I33" s="127">
        <v>0.20999999999999999</v>
      </c>
      <c r="J33" s="126">
        <f>ROUND(((SUM(BE133:BE190))*I33),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ROUND((SUM(BF133:BF190)),  2)</f>
        <v>0</v>
      </c>
      <c r="I34" s="127">
        <v>0.14999999999999999</v>
      </c>
      <c r="J34" s="126">
        <f>ROUND(((SUM(BF133:BF190))*I34),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ROUND((SUM(BG133:BG190)),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ROUND((SUM(BH133:BH190)),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ROUND((SUM(BI133:BI190)),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16-01 - DEŠŤOVÁ KANALIZACE (DPO)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J133</f>
        <v>0</v>
      </c>
      <c r="L96" s="37"/>
      <c r="AU96" s="18" t="s">
        <v>166</v>
      </c>
    </row>
    <row r="97" s="8" customFormat="1" ht="24.96" customHeight="1">
      <c r="B97" s="145"/>
      <c r="D97" s="146" t="s">
        <v>1819</v>
      </c>
      <c r="E97" s="147"/>
      <c r="F97" s="147"/>
      <c r="G97" s="147"/>
      <c r="H97" s="147"/>
      <c r="I97" s="148"/>
      <c r="J97" s="149">
        <f>J134</f>
        <v>0</v>
      </c>
      <c r="L97" s="145"/>
    </row>
    <row r="98" s="8" customFormat="1" ht="24.96" customHeight="1">
      <c r="B98" s="145"/>
      <c r="D98" s="146" t="s">
        <v>1820</v>
      </c>
      <c r="E98" s="147"/>
      <c r="F98" s="147"/>
      <c r="G98" s="147"/>
      <c r="H98" s="147"/>
      <c r="I98" s="148"/>
      <c r="J98" s="149">
        <f>J138</f>
        <v>0</v>
      </c>
      <c r="L98" s="145"/>
    </row>
    <row r="99" s="8" customFormat="1" ht="24.96" customHeight="1">
      <c r="B99" s="145"/>
      <c r="D99" s="146" t="s">
        <v>1821</v>
      </c>
      <c r="E99" s="147"/>
      <c r="F99" s="147"/>
      <c r="G99" s="147"/>
      <c r="H99" s="147"/>
      <c r="I99" s="148"/>
      <c r="J99" s="149">
        <f>J140</f>
        <v>0</v>
      </c>
      <c r="L99" s="145"/>
    </row>
    <row r="100" s="8" customFormat="1" ht="24.96" customHeight="1">
      <c r="B100" s="145"/>
      <c r="D100" s="146" t="s">
        <v>1822</v>
      </c>
      <c r="E100" s="147"/>
      <c r="F100" s="147"/>
      <c r="G100" s="147"/>
      <c r="H100" s="147"/>
      <c r="I100" s="148"/>
      <c r="J100" s="149">
        <f>J143</f>
        <v>0</v>
      </c>
      <c r="L100" s="145"/>
    </row>
    <row r="101" s="8" customFormat="1" ht="24.96" customHeight="1">
      <c r="B101" s="145"/>
      <c r="D101" s="146" t="s">
        <v>1823</v>
      </c>
      <c r="E101" s="147"/>
      <c r="F101" s="147"/>
      <c r="G101" s="147"/>
      <c r="H101" s="147"/>
      <c r="I101" s="148"/>
      <c r="J101" s="149">
        <f>J146</f>
        <v>0</v>
      </c>
      <c r="L101" s="145"/>
    </row>
    <row r="102" s="8" customFormat="1" ht="24.96" customHeight="1">
      <c r="B102" s="145"/>
      <c r="D102" s="146" t="s">
        <v>1824</v>
      </c>
      <c r="E102" s="147"/>
      <c r="F102" s="147"/>
      <c r="G102" s="147"/>
      <c r="H102" s="147"/>
      <c r="I102" s="148"/>
      <c r="J102" s="149">
        <f>J151</f>
        <v>0</v>
      </c>
      <c r="L102" s="145"/>
    </row>
    <row r="103" s="8" customFormat="1" ht="24.96" customHeight="1">
      <c r="B103" s="145"/>
      <c r="D103" s="146" t="s">
        <v>1825</v>
      </c>
      <c r="E103" s="147"/>
      <c r="F103" s="147"/>
      <c r="G103" s="147"/>
      <c r="H103" s="147"/>
      <c r="I103" s="148"/>
      <c r="J103" s="149">
        <f>J156</f>
        <v>0</v>
      </c>
      <c r="L103" s="145"/>
    </row>
    <row r="104" s="8" customFormat="1" ht="24.96" customHeight="1">
      <c r="B104" s="145"/>
      <c r="D104" s="146" t="s">
        <v>1826</v>
      </c>
      <c r="E104" s="147"/>
      <c r="F104" s="147"/>
      <c r="G104" s="147"/>
      <c r="H104" s="147"/>
      <c r="I104" s="148"/>
      <c r="J104" s="149">
        <f>J160</f>
        <v>0</v>
      </c>
      <c r="L104" s="145"/>
    </row>
    <row r="105" s="8" customFormat="1" ht="24.96" customHeight="1">
      <c r="B105" s="145"/>
      <c r="D105" s="146" t="s">
        <v>1827</v>
      </c>
      <c r="E105" s="147"/>
      <c r="F105" s="147"/>
      <c r="G105" s="147"/>
      <c r="H105" s="147"/>
      <c r="I105" s="148"/>
      <c r="J105" s="149">
        <f>J162</f>
        <v>0</v>
      </c>
      <c r="L105" s="145"/>
    </row>
    <row r="106" s="8" customFormat="1" ht="24.96" customHeight="1">
      <c r="B106" s="145"/>
      <c r="D106" s="146" t="s">
        <v>1828</v>
      </c>
      <c r="E106" s="147"/>
      <c r="F106" s="147"/>
      <c r="G106" s="147"/>
      <c r="H106" s="147"/>
      <c r="I106" s="148"/>
      <c r="J106" s="149">
        <f>J164</f>
        <v>0</v>
      </c>
      <c r="L106" s="145"/>
    </row>
    <row r="107" s="8" customFormat="1" ht="24.96" customHeight="1">
      <c r="B107" s="145"/>
      <c r="D107" s="146" t="s">
        <v>1829</v>
      </c>
      <c r="E107" s="147"/>
      <c r="F107" s="147"/>
      <c r="G107" s="147"/>
      <c r="H107" s="147"/>
      <c r="I107" s="148"/>
      <c r="J107" s="149">
        <f>J168</f>
        <v>0</v>
      </c>
      <c r="L107" s="145"/>
    </row>
    <row r="108" s="8" customFormat="1" ht="24.96" customHeight="1">
      <c r="B108" s="145"/>
      <c r="D108" s="146" t="s">
        <v>1830</v>
      </c>
      <c r="E108" s="147"/>
      <c r="F108" s="147"/>
      <c r="G108" s="147"/>
      <c r="H108" s="147"/>
      <c r="I108" s="148"/>
      <c r="J108" s="149">
        <f>J171</f>
        <v>0</v>
      </c>
      <c r="L108" s="145"/>
    </row>
    <row r="109" s="8" customFormat="1" ht="24.96" customHeight="1">
      <c r="B109" s="145"/>
      <c r="D109" s="146" t="s">
        <v>1377</v>
      </c>
      <c r="E109" s="147"/>
      <c r="F109" s="147"/>
      <c r="G109" s="147"/>
      <c r="H109" s="147"/>
      <c r="I109" s="148"/>
      <c r="J109" s="149">
        <f>J180</f>
        <v>0</v>
      </c>
      <c r="L109" s="145"/>
    </row>
    <row r="110" s="8" customFormat="1" ht="24.96" customHeight="1">
      <c r="B110" s="145"/>
      <c r="D110" s="146" t="s">
        <v>1831</v>
      </c>
      <c r="E110" s="147"/>
      <c r="F110" s="147"/>
      <c r="G110" s="147"/>
      <c r="H110" s="147"/>
      <c r="I110" s="148"/>
      <c r="J110" s="149">
        <f>J182</f>
        <v>0</v>
      </c>
      <c r="L110" s="145"/>
    </row>
    <row r="111" s="8" customFormat="1" ht="24.96" customHeight="1">
      <c r="B111" s="145"/>
      <c r="D111" s="146" t="s">
        <v>1832</v>
      </c>
      <c r="E111" s="147"/>
      <c r="F111" s="147"/>
      <c r="G111" s="147"/>
      <c r="H111" s="147"/>
      <c r="I111" s="148"/>
      <c r="J111" s="149">
        <f>J184</f>
        <v>0</v>
      </c>
      <c r="L111" s="145"/>
    </row>
    <row r="112" s="8" customFormat="1" ht="24.96" customHeight="1">
      <c r="B112" s="145"/>
      <c r="D112" s="146" t="s">
        <v>1833</v>
      </c>
      <c r="E112" s="147"/>
      <c r="F112" s="147"/>
      <c r="G112" s="147"/>
      <c r="H112" s="147"/>
      <c r="I112" s="148"/>
      <c r="J112" s="149">
        <f>J186</f>
        <v>0</v>
      </c>
      <c r="L112" s="145"/>
    </row>
    <row r="113" s="8" customFormat="1" ht="24.96" customHeight="1">
      <c r="B113" s="145"/>
      <c r="D113" s="146" t="s">
        <v>1834</v>
      </c>
      <c r="E113" s="147"/>
      <c r="F113" s="147"/>
      <c r="G113" s="147"/>
      <c r="H113" s="147"/>
      <c r="I113" s="148"/>
      <c r="J113" s="149">
        <f>J188</f>
        <v>0</v>
      </c>
      <c r="L113" s="145"/>
    </row>
    <row r="114" s="1" customFormat="1" ht="21.84" customHeight="1">
      <c r="B114" s="37"/>
      <c r="I114" s="118"/>
      <c r="L114" s="37"/>
    </row>
    <row r="115" s="1" customFormat="1" ht="6.96" customHeight="1">
      <c r="B115" s="56"/>
      <c r="C115" s="57"/>
      <c r="D115" s="57"/>
      <c r="E115" s="57"/>
      <c r="F115" s="57"/>
      <c r="G115" s="57"/>
      <c r="H115" s="57"/>
      <c r="I115" s="139"/>
      <c r="J115" s="57"/>
      <c r="K115" s="57"/>
      <c r="L115" s="37"/>
    </row>
    <row r="119" s="1" customFormat="1" ht="6.96" customHeight="1">
      <c r="B119" s="58"/>
      <c r="C119" s="59"/>
      <c r="D119" s="59"/>
      <c r="E119" s="59"/>
      <c r="F119" s="59"/>
      <c r="G119" s="59"/>
      <c r="H119" s="59"/>
      <c r="I119" s="140"/>
      <c r="J119" s="59"/>
      <c r="K119" s="59"/>
      <c r="L119" s="37"/>
    </row>
    <row r="120" s="1" customFormat="1" ht="24.96" customHeight="1">
      <c r="B120" s="37"/>
      <c r="C120" s="22" t="s">
        <v>176</v>
      </c>
      <c r="I120" s="118"/>
      <c r="L120" s="37"/>
    </row>
    <row r="121" s="1" customFormat="1" ht="6.96" customHeight="1">
      <c r="B121" s="37"/>
      <c r="I121" s="118"/>
      <c r="L121" s="37"/>
    </row>
    <row r="122" s="1" customFormat="1" ht="12" customHeight="1">
      <c r="B122" s="37"/>
      <c r="C122" s="31" t="s">
        <v>15</v>
      </c>
      <c r="I122" s="118"/>
      <c r="L122" s="37"/>
    </row>
    <row r="123" s="1" customFormat="1" ht="16.5" customHeight="1">
      <c r="B123" s="37"/>
      <c r="E123" s="117" t="str">
        <f>E7</f>
        <v>Rekonstrukce TT na ul. PAvlova vč. zastávky Rodimcevova</v>
      </c>
      <c r="F123" s="31"/>
      <c r="G123" s="31"/>
      <c r="H123" s="31"/>
      <c r="I123" s="118"/>
      <c r="L123" s="37"/>
    </row>
    <row r="124" s="1" customFormat="1" ht="12" customHeight="1">
      <c r="B124" s="37"/>
      <c r="C124" s="31" t="s">
        <v>160</v>
      </c>
      <c r="I124" s="118"/>
      <c r="L124" s="37"/>
    </row>
    <row r="125" s="1" customFormat="1" ht="16.5" customHeight="1">
      <c r="B125" s="37"/>
      <c r="E125" s="63" t="str">
        <f>E9</f>
        <v xml:space="preserve">SO 16-01 - DEŠŤOVÁ KANALIZACE (DPO) </v>
      </c>
      <c r="F125" s="1"/>
      <c r="G125" s="1"/>
      <c r="H125" s="1"/>
      <c r="I125" s="118"/>
      <c r="L125" s="37"/>
    </row>
    <row r="126" s="1" customFormat="1" ht="6.96" customHeight="1">
      <c r="B126" s="37"/>
      <c r="I126" s="118"/>
      <c r="L126" s="37"/>
    </row>
    <row r="127" s="1" customFormat="1" ht="12" customHeight="1">
      <c r="B127" s="37"/>
      <c r="C127" s="31" t="s">
        <v>19</v>
      </c>
      <c r="F127" s="26" t="str">
        <f>F12</f>
        <v xml:space="preserve"> </v>
      </c>
      <c r="I127" s="119" t="s">
        <v>21</v>
      </c>
      <c r="J127" s="65" t="str">
        <f>IF(J12="","",J12)</f>
        <v>19. 11. 2019</v>
      </c>
      <c r="L127" s="37"/>
    </row>
    <row r="128" s="1" customFormat="1" ht="6.96" customHeight="1">
      <c r="B128" s="37"/>
      <c r="I128" s="118"/>
      <c r="L128" s="37"/>
    </row>
    <row r="129" s="1" customFormat="1" ht="15.15" customHeight="1">
      <c r="B129" s="37"/>
      <c r="C129" s="31" t="s">
        <v>23</v>
      </c>
      <c r="F129" s="26" t="str">
        <f>E15</f>
        <v xml:space="preserve"> </v>
      </c>
      <c r="I129" s="119" t="s">
        <v>29</v>
      </c>
      <c r="J129" s="35" t="str">
        <f>E21</f>
        <v xml:space="preserve"> </v>
      </c>
      <c r="L129" s="37"/>
    </row>
    <row r="130" s="1" customFormat="1" ht="15.15" customHeight="1">
      <c r="B130" s="37"/>
      <c r="C130" s="31" t="s">
        <v>27</v>
      </c>
      <c r="F130" s="26" t="str">
        <f>IF(E18="","",E18)</f>
        <v>Vyplň údaj</v>
      </c>
      <c r="I130" s="119" t="s">
        <v>31</v>
      </c>
      <c r="J130" s="35" t="str">
        <f>E24</f>
        <v xml:space="preserve"> </v>
      </c>
      <c r="L130" s="37"/>
    </row>
    <row r="131" s="1" customFormat="1" ht="10.32" customHeight="1">
      <c r="B131" s="37"/>
      <c r="I131" s="118"/>
      <c r="L131" s="37"/>
    </row>
    <row r="132" s="10" customFormat="1" ht="29.28" customHeight="1">
      <c r="B132" s="155"/>
      <c r="C132" s="156" t="s">
        <v>177</v>
      </c>
      <c r="D132" s="157" t="s">
        <v>58</v>
      </c>
      <c r="E132" s="157" t="s">
        <v>54</v>
      </c>
      <c r="F132" s="157" t="s">
        <v>55</v>
      </c>
      <c r="G132" s="157" t="s">
        <v>178</v>
      </c>
      <c r="H132" s="157" t="s">
        <v>179</v>
      </c>
      <c r="I132" s="158" t="s">
        <v>180</v>
      </c>
      <c r="J132" s="157" t="s">
        <v>164</v>
      </c>
      <c r="K132" s="159" t="s">
        <v>181</v>
      </c>
      <c r="L132" s="155"/>
      <c r="M132" s="82" t="s">
        <v>1</v>
      </c>
      <c r="N132" s="83" t="s">
        <v>37</v>
      </c>
      <c r="O132" s="83" t="s">
        <v>182</v>
      </c>
      <c r="P132" s="83" t="s">
        <v>183</v>
      </c>
      <c r="Q132" s="83" t="s">
        <v>184</v>
      </c>
      <c r="R132" s="83" t="s">
        <v>185</v>
      </c>
      <c r="S132" s="83" t="s">
        <v>186</v>
      </c>
      <c r="T132" s="84" t="s">
        <v>187</v>
      </c>
    </row>
    <row r="133" s="1" customFormat="1" ht="22.8" customHeight="1">
      <c r="B133" s="37"/>
      <c r="C133" s="87" t="s">
        <v>188</v>
      </c>
      <c r="I133" s="118"/>
      <c r="J133" s="160">
        <f>BK133</f>
        <v>0</v>
      </c>
      <c r="L133" s="37"/>
      <c r="M133" s="85"/>
      <c r="N133" s="69"/>
      <c r="O133" s="69"/>
      <c r="P133" s="161">
        <f>P134+P138+P140+P143+P146+P151+P156+P160+P162+P164+P168+P171+P180+P182+P184+P186+P188</f>
        <v>0</v>
      </c>
      <c r="Q133" s="69"/>
      <c r="R133" s="161">
        <f>R134+R138+R140+R143+R146+R151+R156+R160+R162+R164+R168+R171+R180+R182+R184+R186+R188</f>
        <v>4467.1725472999997</v>
      </c>
      <c r="S133" s="69"/>
      <c r="T133" s="162">
        <f>T134+T138+T140+T143+T146+T151+T156+T160+T162+T164+T168+T171+T180+T182+T184+T186+T188</f>
        <v>0</v>
      </c>
      <c r="AT133" s="18" t="s">
        <v>72</v>
      </c>
      <c r="AU133" s="18" t="s">
        <v>166</v>
      </c>
      <c r="BK133" s="163">
        <f>BK134+BK138+BK140+BK143+BK146+BK151+BK156+BK160+BK162+BK164+BK168+BK171+BK180+BK182+BK184+BK186+BK188</f>
        <v>0</v>
      </c>
    </row>
    <row r="134" s="11" customFormat="1" ht="25.92" customHeight="1">
      <c r="B134" s="164"/>
      <c r="D134" s="165" t="s">
        <v>72</v>
      </c>
      <c r="E134" s="166" t="s">
        <v>192</v>
      </c>
      <c r="F134" s="166" t="s">
        <v>1835</v>
      </c>
      <c r="I134" s="167"/>
      <c r="J134" s="168">
        <f>BK134</f>
        <v>0</v>
      </c>
      <c r="L134" s="164"/>
      <c r="M134" s="169"/>
      <c r="N134" s="170"/>
      <c r="O134" s="170"/>
      <c r="P134" s="171">
        <f>SUM(P135:P137)</f>
        <v>0</v>
      </c>
      <c r="Q134" s="170"/>
      <c r="R134" s="171">
        <f>SUM(R135:R137)</f>
        <v>0.55172939999999993</v>
      </c>
      <c r="S134" s="170"/>
      <c r="T134" s="172">
        <f>SUM(T135:T137)</f>
        <v>0</v>
      </c>
      <c r="AR134" s="165" t="s">
        <v>198</v>
      </c>
      <c r="AT134" s="173" t="s">
        <v>72</v>
      </c>
      <c r="AU134" s="173" t="s">
        <v>73</v>
      </c>
      <c r="AY134" s="165" t="s">
        <v>191</v>
      </c>
      <c r="BK134" s="174">
        <f>SUM(BK135:BK137)</f>
        <v>0</v>
      </c>
    </row>
    <row r="135" s="1" customFormat="1" ht="16.5" customHeight="1">
      <c r="B135" s="177"/>
      <c r="C135" s="178" t="s">
        <v>81</v>
      </c>
      <c r="D135" s="178" t="s">
        <v>194</v>
      </c>
      <c r="E135" s="179" t="s">
        <v>1836</v>
      </c>
      <c r="F135" s="180" t="s">
        <v>1837</v>
      </c>
      <c r="G135" s="181" t="s">
        <v>1838</v>
      </c>
      <c r="H135" s="182">
        <v>100</v>
      </c>
      <c r="I135" s="183"/>
      <c r="J135" s="182">
        <f>ROUND(I135*H135,2)</f>
        <v>0</v>
      </c>
      <c r="K135" s="180" t="s">
        <v>1839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81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1840</v>
      </c>
    </row>
    <row r="136" s="1" customFormat="1" ht="16.5" customHeight="1">
      <c r="B136" s="177"/>
      <c r="C136" s="178" t="s">
        <v>83</v>
      </c>
      <c r="D136" s="178" t="s">
        <v>194</v>
      </c>
      <c r="E136" s="179" t="s">
        <v>1841</v>
      </c>
      <c r="F136" s="180" t="s">
        <v>1842</v>
      </c>
      <c r="G136" s="181" t="s">
        <v>310</v>
      </c>
      <c r="H136" s="182">
        <v>18.84</v>
      </c>
      <c r="I136" s="183"/>
      <c r="J136" s="182">
        <f>ROUND(I136*H136,2)</f>
        <v>0</v>
      </c>
      <c r="K136" s="180" t="s">
        <v>1839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0.010699999999999999</v>
      </c>
      <c r="R136" s="186">
        <f>Q136*H136</f>
        <v>0.20158799999999999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1843</v>
      </c>
    </row>
    <row r="137" s="1" customFormat="1" ht="16.5" customHeight="1">
      <c r="B137" s="177"/>
      <c r="C137" s="178" t="s">
        <v>211</v>
      </c>
      <c r="D137" s="178" t="s">
        <v>194</v>
      </c>
      <c r="E137" s="179" t="s">
        <v>1844</v>
      </c>
      <c r="F137" s="180" t="s">
        <v>1845</v>
      </c>
      <c r="G137" s="181" t="s">
        <v>310</v>
      </c>
      <c r="H137" s="182">
        <v>14.130000000000001</v>
      </c>
      <c r="I137" s="183"/>
      <c r="J137" s="182">
        <f>ROUND(I137*H137,2)</f>
        <v>0</v>
      </c>
      <c r="K137" s="180" t="s">
        <v>1839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0.02478</v>
      </c>
      <c r="R137" s="186">
        <f>Q137*H137</f>
        <v>0.35014139999999999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1846</v>
      </c>
    </row>
    <row r="138" s="11" customFormat="1" ht="25.92" customHeight="1">
      <c r="B138" s="164"/>
      <c r="D138" s="165" t="s">
        <v>72</v>
      </c>
      <c r="E138" s="166" t="s">
        <v>1847</v>
      </c>
      <c r="F138" s="166" t="s">
        <v>1848</v>
      </c>
      <c r="I138" s="167"/>
      <c r="J138" s="168">
        <f>BK138</f>
        <v>0</v>
      </c>
      <c r="L138" s="164"/>
      <c r="M138" s="169"/>
      <c r="N138" s="170"/>
      <c r="O138" s="170"/>
      <c r="P138" s="171">
        <f>P139</f>
        <v>0</v>
      </c>
      <c r="Q138" s="170"/>
      <c r="R138" s="171">
        <f>R139</f>
        <v>0</v>
      </c>
      <c r="S138" s="170"/>
      <c r="T138" s="172">
        <f>T139</f>
        <v>0</v>
      </c>
      <c r="AR138" s="165" t="s">
        <v>198</v>
      </c>
      <c r="AT138" s="173" t="s">
        <v>72</v>
      </c>
      <c r="AU138" s="173" t="s">
        <v>73</v>
      </c>
      <c r="AY138" s="165" t="s">
        <v>191</v>
      </c>
      <c r="BK138" s="174">
        <f>BK139</f>
        <v>0</v>
      </c>
    </row>
    <row r="139" s="1" customFormat="1" ht="16.5" customHeight="1">
      <c r="B139" s="177"/>
      <c r="C139" s="178" t="s">
        <v>198</v>
      </c>
      <c r="D139" s="178" t="s">
        <v>194</v>
      </c>
      <c r="E139" s="179" t="s">
        <v>1849</v>
      </c>
      <c r="F139" s="180" t="s">
        <v>1850</v>
      </c>
      <c r="G139" s="181" t="s">
        <v>310</v>
      </c>
      <c r="H139" s="182">
        <v>15</v>
      </c>
      <c r="I139" s="183"/>
      <c r="J139" s="182">
        <f>ROUND(I139*H139,2)</f>
        <v>0</v>
      </c>
      <c r="K139" s="180" t="s">
        <v>1851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1852</v>
      </c>
    </row>
    <row r="140" s="11" customFormat="1" ht="25.92" customHeight="1">
      <c r="B140" s="164"/>
      <c r="D140" s="165" t="s">
        <v>72</v>
      </c>
      <c r="E140" s="166" t="s">
        <v>287</v>
      </c>
      <c r="F140" s="166" t="s">
        <v>1853</v>
      </c>
      <c r="I140" s="167"/>
      <c r="J140" s="168">
        <f>BK140</f>
        <v>0</v>
      </c>
      <c r="L140" s="164"/>
      <c r="M140" s="169"/>
      <c r="N140" s="170"/>
      <c r="O140" s="170"/>
      <c r="P140" s="171">
        <f>SUM(P141:P142)</f>
        <v>0</v>
      </c>
      <c r="Q140" s="170"/>
      <c r="R140" s="171">
        <f>SUM(R141:R142)</f>
        <v>0</v>
      </c>
      <c r="S140" s="170"/>
      <c r="T140" s="172">
        <f>SUM(T141:T142)</f>
        <v>0</v>
      </c>
      <c r="AR140" s="165" t="s">
        <v>198</v>
      </c>
      <c r="AT140" s="173" t="s">
        <v>72</v>
      </c>
      <c r="AU140" s="173" t="s">
        <v>73</v>
      </c>
      <c r="AY140" s="165" t="s">
        <v>191</v>
      </c>
      <c r="BK140" s="174">
        <f>SUM(BK141:BK142)</f>
        <v>0</v>
      </c>
    </row>
    <row r="141" s="1" customFormat="1" ht="16.5" customHeight="1">
      <c r="B141" s="177"/>
      <c r="C141" s="178" t="s">
        <v>228</v>
      </c>
      <c r="D141" s="178" t="s">
        <v>194</v>
      </c>
      <c r="E141" s="179" t="s">
        <v>1854</v>
      </c>
      <c r="F141" s="180" t="s">
        <v>1855</v>
      </c>
      <c r="G141" s="181" t="s">
        <v>214</v>
      </c>
      <c r="H141" s="182">
        <v>271.76999999999998</v>
      </c>
      <c r="I141" s="183"/>
      <c r="J141" s="182">
        <f>ROUND(I141*H141,2)</f>
        <v>0</v>
      </c>
      <c r="K141" s="180" t="s">
        <v>1839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1856</v>
      </c>
    </row>
    <row r="142" s="1" customFormat="1" ht="16.5" customHeight="1">
      <c r="B142" s="177"/>
      <c r="C142" s="178" t="s">
        <v>237</v>
      </c>
      <c r="D142" s="178" t="s">
        <v>194</v>
      </c>
      <c r="E142" s="179" t="s">
        <v>1857</v>
      </c>
      <c r="F142" s="180" t="s">
        <v>1858</v>
      </c>
      <c r="G142" s="181" t="s">
        <v>214</v>
      </c>
      <c r="H142" s="182">
        <v>12</v>
      </c>
      <c r="I142" s="183"/>
      <c r="J142" s="182">
        <f>ROUND(I142*H142,2)</f>
        <v>0</v>
      </c>
      <c r="K142" s="180" t="s">
        <v>1839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198</v>
      </c>
      <c r="AT142" s="188" t="s">
        <v>194</v>
      </c>
      <c r="AU142" s="188" t="s">
        <v>81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1859</v>
      </c>
    </row>
    <row r="143" s="11" customFormat="1" ht="25.92" customHeight="1">
      <c r="B143" s="164"/>
      <c r="D143" s="165" t="s">
        <v>72</v>
      </c>
      <c r="E143" s="166" t="s">
        <v>295</v>
      </c>
      <c r="F143" s="166" t="s">
        <v>1860</v>
      </c>
      <c r="I143" s="167"/>
      <c r="J143" s="168">
        <f>BK143</f>
        <v>0</v>
      </c>
      <c r="L143" s="164"/>
      <c r="M143" s="169"/>
      <c r="N143" s="170"/>
      <c r="O143" s="170"/>
      <c r="P143" s="171">
        <f>SUM(P144:P145)</f>
        <v>0</v>
      </c>
      <c r="Q143" s="170"/>
      <c r="R143" s="171">
        <f>SUM(R144:R145)</f>
        <v>0</v>
      </c>
      <c r="S143" s="170"/>
      <c r="T143" s="172">
        <f>SUM(T144:T145)</f>
        <v>0</v>
      </c>
      <c r="AR143" s="165" t="s">
        <v>198</v>
      </c>
      <c r="AT143" s="173" t="s">
        <v>72</v>
      </c>
      <c r="AU143" s="173" t="s">
        <v>73</v>
      </c>
      <c r="AY143" s="165" t="s">
        <v>191</v>
      </c>
      <c r="BK143" s="174">
        <f>SUM(BK144:BK145)</f>
        <v>0</v>
      </c>
    </row>
    <row r="144" s="1" customFormat="1" ht="24" customHeight="1">
      <c r="B144" s="177"/>
      <c r="C144" s="178" t="s">
        <v>243</v>
      </c>
      <c r="D144" s="178" t="s">
        <v>194</v>
      </c>
      <c r="E144" s="179" t="s">
        <v>1861</v>
      </c>
      <c r="F144" s="180" t="s">
        <v>1862</v>
      </c>
      <c r="G144" s="181" t="s">
        <v>214</v>
      </c>
      <c r="H144" s="182">
        <v>1976.6400000000001</v>
      </c>
      <c r="I144" s="183"/>
      <c r="J144" s="182">
        <f>ROUND(I144*H144,2)</f>
        <v>0</v>
      </c>
      <c r="K144" s="180" t="s">
        <v>1839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198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1863</v>
      </c>
    </row>
    <row r="145" s="1" customFormat="1" ht="16.5" customHeight="1">
      <c r="B145" s="177"/>
      <c r="C145" s="178" t="s">
        <v>254</v>
      </c>
      <c r="D145" s="178" t="s">
        <v>194</v>
      </c>
      <c r="E145" s="179" t="s">
        <v>1864</v>
      </c>
      <c r="F145" s="180" t="s">
        <v>1865</v>
      </c>
      <c r="G145" s="181" t="s">
        <v>214</v>
      </c>
      <c r="H145" s="182">
        <v>592.99000000000001</v>
      </c>
      <c r="I145" s="183"/>
      <c r="J145" s="182">
        <f>ROUND(I145*H145,2)</f>
        <v>0</v>
      </c>
      <c r="K145" s="180" t="s">
        <v>1839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198</v>
      </c>
      <c r="AT145" s="188" t="s">
        <v>194</v>
      </c>
      <c r="AU145" s="188" t="s">
        <v>81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198</v>
      </c>
      <c r="BM145" s="188" t="s">
        <v>1866</v>
      </c>
    </row>
    <row r="146" s="11" customFormat="1" ht="25.92" customHeight="1">
      <c r="B146" s="164"/>
      <c r="D146" s="165" t="s">
        <v>72</v>
      </c>
      <c r="E146" s="166" t="s">
        <v>8</v>
      </c>
      <c r="F146" s="166" t="s">
        <v>1867</v>
      </c>
      <c r="I146" s="167"/>
      <c r="J146" s="168">
        <f>BK146</f>
        <v>0</v>
      </c>
      <c r="L146" s="164"/>
      <c r="M146" s="169"/>
      <c r="N146" s="170"/>
      <c r="O146" s="170"/>
      <c r="P146" s="171">
        <f>SUM(P147:P150)</f>
        <v>0</v>
      </c>
      <c r="Q146" s="170"/>
      <c r="R146" s="171">
        <f>SUM(R147:R150)</f>
        <v>0</v>
      </c>
      <c r="S146" s="170"/>
      <c r="T146" s="172">
        <f>SUM(T147:T150)</f>
        <v>0</v>
      </c>
      <c r="AR146" s="165" t="s">
        <v>198</v>
      </c>
      <c r="AT146" s="173" t="s">
        <v>72</v>
      </c>
      <c r="AU146" s="173" t="s">
        <v>73</v>
      </c>
      <c r="AY146" s="165" t="s">
        <v>191</v>
      </c>
      <c r="BK146" s="174">
        <f>SUM(BK147:BK150)</f>
        <v>0</v>
      </c>
    </row>
    <row r="147" s="1" customFormat="1" ht="16.5" customHeight="1">
      <c r="B147" s="177"/>
      <c r="C147" s="178" t="s">
        <v>271</v>
      </c>
      <c r="D147" s="178" t="s">
        <v>194</v>
      </c>
      <c r="E147" s="179" t="s">
        <v>1868</v>
      </c>
      <c r="F147" s="180" t="s">
        <v>1869</v>
      </c>
      <c r="G147" s="181" t="s">
        <v>362</v>
      </c>
      <c r="H147" s="182">
        <v>70</v>
      </c>
      <c r="I147" s="183"/>
      <c r="J147" s="182">
        <f>ROUND(I147*H147,2)</f>
        <v>0</v>
      </c>
      <c r="K147" s="180" t="s">
        <v>1839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198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1870</v>
      </c>
    </row>
    <row r="148" s="1" customFormat="1" ht="16.5" customHeight="1">
      <c r="B148" s="177"/>
      <c r="C148" s="178" t="s">
        <v>277</v>
      </c>
      <c r="D148" s="178" t="s">
        <v>194</v>
      </c>
      <c r="E148" s="179" t="s">
        <v>1871</v>
      </c>
      <c r="F148" s="180" t="s">
        <v>1872</v>
      </c>
      <c r="G148" s="181" t="s">
        <v>362</v>
      </c>
      <c r="H148" s="182">
        <v>35</v>
      </c>
      <c r="I148" s="183"/>
      <c r="J148" s="182">
        <f>ROUND(I148*H148,2)</f>
        <v>0</v>
      </c>
      <c r="K148" s="180" t="s">
        <v>1839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198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1873</v>
      </c>
    </row>
    <row r="149" s="1" customFormat="1" ht="16.5" customHeight="1">
      <c r="B149" s="177"/>
      <c r="C149" s="178" t="s">
        <v>192</v>
      </c>
      <c r="D149" s="178" t="s">
        <v>194</v>
      </c>
      <c r="E149" s="179" t="s">
        <v>1874</v>
      </c>
      <c r="F149" s="180" t="s">
        <v>1875</v>
      </c>
      <c r="G149" s="181" t="s">
        <v>362</v>
      </c>
      <c r="H149" s="182">
        <v>70</v>
      </c>
      <c r="I149" s="183"/>
      <c r="J149" s="182">
        <f>ROUND(I149*H149,2)</f>
        <v>0</v>
      </c>
      <c r="K149" s="180" t="s">
        <v>1839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198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1876</v>
      </c>
    </row>
    <row r="150" s="1" customFormat="1" ht="16.5" customHeight="1">
      <c r="B150" s="177"/>
      <c r="C150" s="178" t="s">
        <v>287</v>
      </c>
      <c r="D150" s="178" t="s">
        <v>194</v>
      </c>
      <c r="E150" s="179" t="s">
        <v>1877</v>
      </c>
      <c r="F150" s="180" t="s">
        <v>1878</v>
      </c>
      <c r="G150" s="181" t="s">
        <v>362</v>
      </c>
      <c r="H150" s="182">
        <v>35</v>
      </c>
      <c r="I150" s="183"/>
      <c r="J150" s="182">
        <f>ROUND(I150*H150,2)</f>
        <v>0</v>
      </c>
      <c r="K150" s="180" t="s">
        <v>1839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1879</v>
      </c>
    </row>
    <row r="151" s="11" customFormat="1" ht="25.92" customHeight="1">
      <c r="B151" s="164"/>
      <c r="D151" s="165" t="s">
        <v>72</v>
      </c>
      <c r="E151" s="166" t="s">
        <v>314</v>
      </c>
      <c r="F151" s="166" t="s">
        <v>1880</v>
      </c>
      <c r="I151" s="167"/>
      <c r="J151" s="168">
        <f>BK151</f>
        <v>0</v>
      </c>
      <c r="L151" s="164"/>
      <c r="M151" s="169"/>
      <c r="N151" s="170"/>
      <c r="O151" s="170"/>
      <c r="P151" s="171">
        <f>SUM(P152:P155)</f>
        <v>0</v>
      </c>
      <c r="Q151" s="170"/>
      <c r="R151" s="171">
        <f>SUM(R152:R155)</f>
        <v>0</v>
      </c>
      <c r="S151" s="170"/>
      <c r="T151" s="172">
        <f>SUM(T152:T155)</f>
        <v>0</v>
      </c>
      <c r="AR151" s="165" t="s">
        <v>198</v>
      </c>
      <c r="AT151" s="173" t="s">
        <v>72</v>
      </c>
      <c r="AU151" s="173" t="s">
        <v>73</v>
      </c>
      <c r="AY151" s="165" t="s">
        <v>191</v>
      </c>
      <c r="BK151" s="174">
        <f>SUM(BK152:BK155)</f>
        <v>0</v>
      </c>
    </row>
    <row r="152" s="1" customFormat="1" ht="16.5" customHeight="1">
      <c r="B152" s="177"/>
      <c r="C152" s="178" t="s">
        <v>295</v>
      </c>
      <c r="D152" s="178" t="s">
        <v>194</v>
      </c>
      <c r="E152" s="179" t="s">
        <v>1881</v>
      </c>
      <c r="F152" s="180" t="s">
        <v>1882</v>
      </c>
      <c r="G152" s="181" t="s">
        <v>214</v>
      </c>
      <c r="H152" s="182">
        <v>595.54999999999995</v>
      </c>
      <c r="I152" s="183"/>
      <c r="J152" s="182">
        <f>ROUND(I152*H152,2)</f>
        <v>0</v>
      </c>
      <c r="K152" s="180" t="s">
        <v>1839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198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198</v>
      </c>
      <c r="BM152" s="188" t="s">
        <v>1883</v>
      </c>
    </row>
    <row r="153" s="1" customFormat="1" ht="16.5" customHeight="1">
      <c r="B153" s="177"/>
      <c r="C153" s="178" t="s">
        <v>301</v>
      </c>
      <c r="D153" s="178" t="s">
        <v>194</v>
      </c>
      <c r="E153" s="179" t="s">
        <v>1884</v>
      </c>
      <c r="F153" s="180" t="s">
        <v>1885</v>
      </c>
      <c r="G153" s="181" t="s">
        <v>214</v>
      </c>
      <c r="H153" s="182">
        <v>597.07000000000005</v>
      </c>
      <c r="I153" s="183"/>
      <c r="J153" s="182">
        <f>ROUND(I153*H153,2)</f>
        <v>0</v>
      </c>
      <c r="K153" s="180" t="s">
        <v>1839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1886</v>
      </c>
    </row>
    <row r="154" s="1" customFormat="1" ht="16.5" customHeight="1">
      <c r="B154" s="177"/>
      <c r="C154" s="178" t="s">
        <v>8</v>
      </c>
      <c r="D154" s="178" t="s">
        <v>194</v>
      </c>
      <c r="E154" s="179" t="s">
        <v>1887</v>
      </c>
      <c r="F154" s="180" t="s">
        <v>1888</v>
      </c>
      <c r="G154" s="181" t="s">
        <v>214</v>
      </c>
      <c r="H154" s="182">
        <v>1976.6400000000001</v>
      </c>
      <c r="I154" s="183"/>
      <c r="J154" s="182">
        <f>ROUND(I154*H154,2)</f>
        <v>0</v>
      </c>
      <c r="K154" s="180" t="s">
        <v>1839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198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198</v>
      </c>
      <c r="BM154" s="188" t="s">
        <v>1889</v>
      </c>
    </row>
    <row r="155" s="1" customFormat="1" ht="16.5" customHeight="1">
      <c r="B155" s="177"/>
      <c r="C155" s="178" t="s">
        <v>314</v>
      </c>
      <c r="D155" s="178" t="s">
        <v>194</v>
      </c>
      <c r="E155" s="179" t="s">
        <v>1890</v>
      </c>
      <c r="F155" s="180" t="s">
        <v>1891</v>
      </c>
      <c r="G155" s="181" t="s">
        <v>214</v>
      </c>
      <c r="H155" s="182">
        <v>1732.9100000000001</v>
      </c>
      <c r="I155" s="183"/>
      <c r="J155" s="182">
        <f>ROUND(I155*H155,2)</f>
        <v>0</v>
      </c>
      <c r="K155" s="180" t="s">
        <v>1839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198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198</v>
      </c>
      <c r="BM155" s="188" t="s">
        <v>1892</v>
      </c>
    </row>
    <row r="156" s="11" customFormat="1" ht="25.92" customHeight="1">
      <c r="B156" s="164"/>
      <c r="D156" s="165" t="s">
        <v>72</v>
      </c>
      <c r="E156" s="166" t="s">
        <v>322</v>
      </c>
      <c r="F156" s="166" t="s">
        <v>1893</v>
      </c>
      <c r="I156" s="167"/>
      <c r="J156" s="168">
        <f>BK156</f>
        <v>0</v>
      </c>
      <c r="L156" s="164"/>
      <c r="M156" s="169"/>
      <c r="N156" s="170"/>
      <c r="O156" s="170"/>
      <c r="P156" s="171">
        <f>SUM(P157:P159)</f>
        <v>0</v>
      </c>
      <c r="Q156" s="170"/>
      <c r="R156" s="171">
        <f>SUM(R157:R159)</f>
        <v>0</v>
      </c>
      <c r="S156" s="170"/>
      <c r="T156" s="172">
        <f>SUM(T157:T159)</f>
        <v>0</v>
      </c>
      <c r="AR156" s="165" t="s">
        <v>198</v>
      </c>
      <c r="AT156" s="173" t="s">
        <v>72</v>
      </c>
      <c r="AU156" s="173" t="s">
        <v>73</v>
      </c>
      <c r="AY156" s="165" t="s">
        <v>191</v>
      </c>
      <c r="BK156" s="174">
        <f>SUM(BK157:BK159)</f>
        <v>0</v>
      </c>
    </row>
    <row r="157" s="1" customFormat="1" ht="16.5" customHeight="1">
      <c r="B157" s="177"/>
      <c r="C157" s="178" t="s">
        <v>322</v>
      </c>
      <c r="D157" s="178" t="s">
        <v>194</v>
      </c>
      <c r="E157" s="179" t="s">
        <v>1894</v>
      </c>
      <c r="F157" s="180" t="s">
        <v>1895</v>
      </c>
      <c r="G157" s="181" t="s">
        <v>214</v>
      </c>
      <c r="H157" s="182">
        <v>1976.6400000000001</v>
      </c>
      <c r="I157" s="183"/>
      <c r="J157" s="182">
        <f>ROUND(I157*H157,2)</f>
        <v>0</v>
      </c>
      <c r="K157" s="180" t="s">
        <v>1839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198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1896</v>
      </c>
    </row>
    <row r="158" s="1" customFormat="1" ht="16.5" customHeight="1">
      <c r="B158" s="177"/>
      <c r="C158" s="178" t="s">
        <v>328</v>
      </c>
      <c r="D158" s="178" t="s">
        <v>194</v>
      </c>
      <c r="E158" s="179" t="s">
        <v>1897</v>
      </c>
      <c r="F158" s="180" t="s">
        <v>1898</v>
      </c>
      <c r="G158" s="181" t="s">
        <v>214</v>
      </c>
      <c r="H158" s="182">
        <v>149</v>
      </c>
      <c r="I158" s="183"/>
      <c r="J158" s="182">
        <f>ROUND(I158*H158,2)</f>
        <v>0</v>
      </c>
      <c r="K158" s="180" t="s">
        <v>1839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198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198</v>
      </c>
      <c r="BM158" s="188" t="s">
        <v>1899</v>
      </c>
    </row>
    <row r="159" s="1" customFormat="1" ht="16.5" customHeight="1">
      <c r="B159" s="177"/>
      <c r="C159" s="178" t="s">
        <v>334</v>
      </c>
      <c r="D159" s="178" t="s">
        <v>194</v>
      </c>
      <c r="E159" s="179" t="s">
        <v>1900</v>
      </c>
      <c r="F159" s="180" t="s">
        <v>1901</v>
      </c>
      <c r="G159" s="181" t="s">
        <v>214</v>
      </c>
      <c r="H159" s="182">
        <v>1583.9100000000001</v>
      </c>
      <c r="I159" s="183"/>
      <c r="J159" s="182">
        <f>ROUND(I159*H159,2)</f>
        <v>0</v>
      </c>
      <c r="K159" s="180" t="s">
        <v>1839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198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198</v>
      </c>
      <c r="BM159" s="188" t="s">
        <v>1902</v>
      </c>
    </row>
    <row r="160" s="11" customFormat="1" ht="25.92" customHeight="1">
      <c r="B160" s="164"/>
      <c r="D160" s="165" t="s">
        <v>72</v>
      </c>
      <c r="E160" s="166" t="s">
        <v>334</v>
      </c>
      <c r="F160" s="166" t="s">
        <v>1903</v>
      </c>
      <c r="I160" s="167"/>
      <c r="J160" s="168">
        <f>BK160</f>
        <v>0</v>
      </c>
      <c r="L160" s="164"/>
      <c r="M160" s="169"/>
      <c r="N160" s="170"/>
      <c r="O160" s="170"/>
      <c r="P160" s="171">
        <f>P161</f>
        <v>0</v>
      </c>
      <c r="Q160" s="170"/>
      <c r="R160" s="171">
        <f>R161</f>
        <v>0</v>
      </c>
      <c r="S160" s="170"/>
      <c r="T160" s="172">
        <f>T161</f>
        <v>0</v>
      </c>
      <c r="AR160" s="165" t="s">
        <v>198</v>
      </c>
      <c r="AT160" s="173" t="s">
        <v>72</v>
      </c>
      <c r="AU160" s="173" t="s">
        <v>73</v>
      </c>
      <c r="AY160" s="165" t="s">
        <v>191</v>
      </c>
      <c r="BK160" s="174">
        <f>BK161</f>
        <v>0</v>
      </c>
    </row>
    <row r="161" s="1" customFormat="1" ht="16.5" customHeight="1">
      <c r="B161" s="177"/>
      <c r="C161" s="178" t="s">
        <v>340</v>
      </c>
      <c r="D161" s="178" t="s">
        <v>194</v>
      </c>
      <c r="E161" s="179" t="s">
        <v>1904</v>
      </c>
      <c r="F161" s="180" t="s">
        <v>1905</v>
      </c>
      <c r="G161" s="181" t="s">
        <v>214</v>
      </c>
      <c r="H161" s="182">
        <v>1976.6400000000001</v>
      </c>
      <c r="I161" s="183"/>
      <c r="J161" s="182">
        <f>ROUND(I161*H161,2)</f>
        <v>0</v>
      </c>
      <c r="K161" s="180" t="s">
        <v>1839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198</v>
      </c>
      <c r="AT161" s="188" t="s">
        <v>194</v>
      </c>
      <c r="AU161" s="188" t="s">
        <v>81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1906</v>
      </c>
    </row>
    <row r="162" s="11" customFormat="1" ht="25.92" customHeight="1">
      <c r="B162" s="164"/>
      <c r="D162" s="165" t="s">
        <v>72</v>
      </c>
      <c r="E162" s="166" t="s">
        <v>7</v>
      </c>
      <c r="F162" s="166" t="s">
        <v>1907</v>
      </c>
      <c r="I162" s="167"/>
      <c r="J162" s="168">
        <f>BK162</f>
        <v>0</v>
      </c>
      <c r="L162" s="164"/>
      <c r="M162" s="169"/>
      <c r="N162" s="170"/>
      <c r="O162" s="170"/>
      <c r="P162" s="171">
        <f>P163</f>
        <v>0</v>
      </c>
      <c r="Q162" s="170"/>
      <c r="R162" s="171">
        <f>R163</f>
        <v>100.83842999999999</v>
      </c>
      <c r="S162" s="170"/>
      <c r="T162" s="172">
        <f>T163</f>
        <v>0</v>
      </c>
      <c r="AR162" s="165" t="s">
        <v>198</v>
      </c>
      <c r="AT162" s="173" t="s">
        <v>72</v>
      </c>
      <c r="AU162" s="173" t="s">
        <v>73</v>
      </c>
      <c r="AY162" s="165" t="s">
        <v>191</v>
      </c>
      <c r="BK162" s="174">
        <f>BK163</f>
        <v>0</v>
      </c>
    </row>
    <row r="163" s="1" customFormat="1" ht="16.5" customHeight="1">
      <c r="B163" s="177"/>
      <c r="C163" s="178" t="s">
        <v>7</v>
      </c>
      <c r="D163" s="178" t="s">
        <v>194</v>
      </c>
      <c r="E163" s="179" t="s">
        <v>1908</v>
      </c>
      <c r="F163" s="180" t="s">
        <v>1909</v>
      </c>
      <c r="G163" s="181" t="s">
        <v>310</v>
      </c>
      <c r="H163" s="182">
        <v>231</v>
      </c>
      <c r="I163" s="183"/>
      <c r="J163" s="182">
        <f>ROUND(I163*H163,2)</f>
        <v>0</v>
      </c>
      <c r="K163" s="180" t="s">
        <v>1839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0.43652999999999997</v>
      </c>
      <c r="R163" s="186">
        <f>Q163*H163</f>
        <v>100.83842999999999</v>
      </c>
      <c r="S163" s="186">
        <v>0</v>
      </c>
      <c r="T163" s="187">
        <f>S163*H163</f>
        <v>0</v>
      </c>
      <c r="AR163" s="188" t="s">
        <v>198</v>
      </c>
      <c r="AT163" s="188" t="s">
        <v>194</v>
      </c>
      <c r="AU163" s="188" t="s">
        <v>81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198</v>
      </c>
      <c r="BM163" s="188" t="s">
        <v>1910</v>
      </c>
    </row>
    <row r="164" s="11" customFormat="1" ht="25.92" customHeight="1">
      <c r="B164" s="164"/>
      <c r="D164" s="165" t="s">
        <v>72</v>
      </c>
      <c r="E164" s="166" t="s">
        <v>517</v>
      </c>
      <c r="F164" s="166" t="s">
        <v>1911</v>
      </c>
      <c r="I164" s="167"/>
      <c r="J164" s="168">
        <f>BK164</f>
        <v>0</v>
      </c>
      <c r="L164" s="164"/>
      <c r="M164" s="169"/>
      <c r="N164" s="170"/>
      <c r="O164" s="170"/>
      <c r="P164" s="171">
        <f>SUM(P165:P167)</f>
        <v>0</v>
      </c>
      <c r="Q164" s="170"/>
      <c r="R164" s="171">
        <f>SUM(R165:R167)</f>
        <v>159.63602790000002</v>
      </c>
      <c r="S164" s="170"/>
      <c r="T164" s="172">
        <f>SUM(T165:T167)</f>
        <v>0</v>
      </c>
      <c r="AR164" s="165" t="s">
        <v>198</v>
      </c>
      <c r="AT164" s="173" t="s">
        <v>72</v>
      </c>
      <c r="AU164" s="173" t="s">
        <v>73</v>
      </c>
      <c r="AY164" s="165" t="s">
        <v>191</v>
      </c>
      <c r="BK164" s="174">
        <f>SUM(BK165:BK167)</f>
        <v>0</v>
      </c>
    </row>
    <row r="165" s="1" customFormat="1" ht="16.5" customHeight="1">
      <c r="B165" s="177"/>
      <c r="C165" s="178" t="s">
        <v>359</v>
      </c>
      <c r="D165" s="178" t="s">
        <v>194</v>
      </c>
      <c r="E165" s="179" t="s">
        <v>1912</v>
      </c>
      <c r="F165" s="180" t="s">
        <v>1913</v>
      </c>
      <c r="G165" s="181" t="s">
        <v>214</v>
      </c>
      <c r="H165" s="182">
        <v>36.270000000000003</v>
      </c>
      <c r="I165" s="183"/>
      <c r="J165" s="182">
        <f>ROUND(I165*H165,2)</f>
        <v>0</v>
      </c>
      <c r="K165" s="180" t="s">
        <v>1839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1.8907700000000001</v>
      </c>
      <c r="R165" s="186">
        <f>Q165*H165</f>
        <v>68.578227900000002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1914</v>
      </c>
    </row>
    <row r="166" s="1" customFormat="1" ht="16.5" customHeight="1">
      <c r="B166" s="177"/>
      <c r="C166" s="178" t="s">
        <v>368</v>
      </c>
      <c r="D166" s="178" t="s">
        <v>194</v>
      </c>
      <c r="E166" s="179" t="s">
        <v>1915</v>
      </c>
      <c r="F166" s="180" t="s">
        <v>1916</v>
      </c>
      <c r="G166" s="181" t="s">
        <v>214</v>
      </c>
      <c r="H166" s="182">
        <v>36.270000000000003</v>
      </c>
      <c r="I166" s="183"/>
      <c r="J166" s="182">
        <f>ROUND(I166*H166,2)</f>
        <v>0</v>
      </c>
      <c r="K166" s="180" t="s">
        <v>1839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2.5</v>
      </c>
      <c r="R166" s="186">
        <f>Q166*H166</f>
        <v>90.675000000000011</v>
      </c>
      <c r="S166" s="186">
        <v>0</v>
      </c>
      <c r="T166" s="187">
        <f>S166*H166</f>
        <v>0</v>
      </c>
      <c r="AR166" s="188" t="s">
        <v>198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198</v>
      </c>
      <c r="BM166" s="188" t="s">
        <v>1917</v>
      </c>
    </row>
    <row r="167" s="1" customFormat="1" ht="16.5" customHeight="1">
      <c r="B167" s="177"/>
      <c r="C167" s="178" t="s">
        <v>374</v>
      </c>
      <c r="D167" s="178" t="s">
        <v>194</v>
      </c>
      <c r="E167" s="179" t="s">
        <v>1918</v>
      </c>
      <c r="F167" s="180" t="s">
        <v>1919</v>
      </c>
      <c r="G167" s="181" t="s">
        <v>362</v>
      </c>
      <c r="H167" s="182">
        <v>232</v>
      </c>
      <c r="I167" s="183"/>
      <c r="J167" s="182">
        <f>ROUND(I167*H167,2)</f>
        <v>0</v>
      </c>
      <c r="K167" s="180" t="s">
        <v>1839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0.00165</v>
      </c>
      <c r="R167" s="186">
        <f>Q167*H167</f>
        <v>0.38279999999999997</v>
      </c>
      <c r="S167" s="186">
        <v>0</v>
      </c>
      <c r="T167" s="187">
        <f>S167*H167</f>
        <v>0</v>
      </c>
      <c r="AR167" s="188" t="s">
        <v>198</v>
      </c>
      <c r="AT167" s="188" t="s">
        <v>194</v>
      </c>
      <c r="AU167" s="188" t="s">
        <v>81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1920</v>
      </c>
    </row>
    <row r="168" s="11" customFormat="1" ht="25.92" customHeight="1">
      <c r="B168" s="164"/>
      <c r="D168" s="165" t="s">
        <v>72</v>
      </c>
      <c r="E168" s="166" t="s">
        <v>793</v>
      </c>
      <c r="F168" s="166" t="s">
        <v>1921</v>
      </c>
      <c r="I168" s="167"/>
      <c r="J168" s="168">
        <f>BK168</f>
        <v>0</v>
      </c>
      <c r="L168" s="164"/>
      <c r="M168" s="169"/>
      <c r="N168" s="170"/>
      <c r="O168" s="170"/>
      <c r="P168" s="171">
        <f>SUM(P169:P170)</f>
        <v>0</v>
      </c>
      <c r="Q168" s="170"/>
      <c r="R168" s="171">
        <f>SUM(R169:R170)</f>
        <v>32.6374</v>
      </c>
      <c r="S168" s="170"/>
      <c r="T168" s="172">
        <f>SUM(T169:T170)</f>
        <v>0</v>
      </c>
      <c r="AR168" s="165" t="s">
        <v>198</v>
      </c>
      <c r="AT168" s="173" t="s">
        <v>72</v>
      </c>
      <c r="AU168" s="173" t="s">
        <v>73</v>
      </c>
      <c r="AY168" s="165" t="s">
        <v>191</v>
      </c>
      <c r="BK168" s="174">
        <f>SUM(BK169:BK170)</f>
        <v>0</v>
      </c>
    </row>
    <row r="169" s="1" customFormat="1" ht="16.5" customHeight="1">
      <c r="B169" s="177"/>
      <c r="C169" s="178" t="s">
        <v>381</v>
      </c>
      <c r="D169" s="178" t="s">
        <v>194</v>
      </c>
      <c r="E169" s="179" t="s">
        <v>1922</v>
      </c>
      <c r="F169" s="180" t="s">
        <v>1923</v>
      </c>
      <c r="G169" s="181" t="s">
        <v>310</v>
      </c>
      <c r="H169" s="182">
        <v>231</v>
      </c>
      <c r="I169" s="183"/>
      <c r="J169" s="182">
        <f>ROUND(I169*H169,2)</f>
        <v>0</v>
      </c>
      <c r="K169" s="180" t="s">
        <v>1839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0.1381</v>
      </c>
      <c r="R169" s="186">
        <f>Q169*H169</f>
        <v>31.9011</v>
      </c>
      <c r="S169" s="186">
        <v>0</v>
      </c>
      <c r="T169" s="187">
        <f>S169*H169</f>
        <v>0</v>
      </c>
      <c r="AR169" s="188" t="s">
        <v>198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1924</v>
      </c>
    </row>
    <row r="170" s="1" customFormat="1" ht="16.5" customHeight="1">
      <c r="B170" s="177"/>
      <c r="C170" s="178" t="s">
        <v>388</v>
      </c>
      <c r="D170" s="178" t="s">
        <v>194</v>
      </c>
      <c r="E170" s="179" t="s">
        <v>1925</v>
      </c>
      <c r="F170" s="180" t="s">
        <v>1926</v>
      </c>
      <c r="G170" s="181" t="s">
        <v>362</v>
      </c>
      <c r="H170" s="182">
        <v>5</v>
      </c>
      <c r="I170" s="183"/>
      <c r="J170" s="182">
        <f>ROUND(I170*H170,2)</f>
        <v>0</v>
      </c>
      <c r="K170" s="180" t="s">
        <v>1839</v>
      </c>
      <c r="L170" s="37"/>
      <c r="M170" s="184" t="s">
        <v>1</v>
      </c>
      <c r="N170" s="185" t="s">
        <v>38</v>
      </c>
      <c r="O170" s="73"/>
      <c r="P170" s="186">
        <f>O170*H170</f>
        <v>0</v>
      </c>
      <c r="Q170" s="186">
        <v>0.14726</v>
      </c>
      <c r="R170" s="186">
        <f>Q170*H170</f>
        <v>0.73629999999999995</v>
      </c>
      <c r="S170" s="186">
        <v>0</v>
      </c>
      <c r="T170" s="187">
        <f>S170*H170</f>
        <v>0</v>
      </c>
      <c r="AR170" s="188" t="s">
        <v>198</v>
      </c>
      <c r="AT170" s="188" t="s">
        <v>194</v>
      </c>
      <c r="AU170" s="188" t="s">
        <v>81</v>
      </c>
      <c r="AY170" s="18" t="s">
        <v>191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81</v>
      </c>
      <c r="BK170" s="189">
        <f>ROUND(I170*H170,2)</f>
        <v>0</v>
      </c>
      <c r="BL170" s="18" t="s">
        <v>198</v>
      </c>
      <c r="BM170" s="188" t="s">
        <v>1927</v>
      </c>
    </row>
    <row r="171" s="11" customFormat="1" ht="25.92" customHeight="1">
      <c r="B171" s="164"/>
      <c r="D171" s="165" t="s">
        <v>72</v>
      </c>
      <c r="E171" s="166" t="s">
        <v>832</v>
      </c>
      <c r="F171" s="166" t="s">
        <v>1928</v>
      </c>
      <c r="I171" s="167"/>
      <c r="J171" s="168">
        <f>BK171</f>
        <v>0</v>
      </c>
      <c r="L171" s="164"/>
      <c r="M171" s="169"/>
      <c r="N171" s="170"/>
      <c r="O171" s="170"/>
      <c r="P171" s="171">
        <f>SUM(P172:P179)</f>
        <v>0</v>
      </c>
      <c r="Q171" s="170"/>
      <c r="R171" s="171">
        <f>SUM(R172:R179)</f>
        <v>348.13200999999992</v>
      </c>
      <c r="S171" s="170"/>
      <c r="T171" s="172">
        <f>SUM(T172:T179)</f>
        <v>0</v>
      </c>
      <c r="AR171" s="165" t="s">
        <v>198</v>
      </c>
      <c r="AT171" s="173" t="s">
        <v>72</v>
      </c>
      <c r="AU171" s="173" t="s">
        <v>73</v>
      </c>
      <c r="AY171" s="165" t="s">
        <v>191</v>
      </c>
      <c r="BK171" s="174">
        <f>SUM(BK172:BK179)</f>
        <v>0</v>
      </c>
    </row>
    <row r="172" s="1" customFormat="1" ht="16.5" customHeight="1">
      <c r="B172" s="177"/>
      <c r="C172" s="178" t="s">
        <v>394</v>
      </c>
      <c r="D172" s="178" t="s">
        <v>194</v>
      </c>
      <c r="E172" s="179" t="s">
        <v>1929</v>
      </c>
      <c r="F172" s="180" t="s">
        <v>1930</v>
      </c>
      <c r="G172" s="181" t="s">
        <v>214</v>
      </c>
      <c r="H172" s="182">
        <v>122.89</v>
      </c>
      <c r="I172" s="183"/>
      <c r="J172" s="182">
        <f>ROUND(I172*H172,2)</f>
        <v>0</v>
      </c>
      <c r="K172" s="180" t="s">
        <v>1839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2.5249999999999999</v>
      </c>
      <c r="R172" s="186">
        <f>Q172*H172</f>
        <v>310.29724999999996</v>
      </c>
      <c r="S172" s="186">
        <v>0</v>
      </c>
      <c r="T172" s="187">
        <f>S172*H172</f>
        <v>0</v>
      </c>
      <c r="AR172" s="188" t="s">
        <v>198</v>
      </c>
      <c r="AT172" s="188" t="s">
        <v>194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198</v>
      </c>
      <c r="BM172" s="188" t="s">
        <v>1931</v>
      </c>
    </row>
    <row r="173" s="1" customFormat="1" ht="16.5" customHeight="1">
      <c r="B173" s="177"/>
      <c r="C173" s="178" t="s">
        <v>400</v>
      </c>
      <c r="D173" s="178" t="s">
        <v>194</v>
      </c>
      <c r="E173" s="179" t="s">
        <v>1932</v>
      </c>
      <c r="F173" s="180" t="s">
        <v>1933</v>
      </c>
      <c r="G173" s="181" t="s">
        <v>362</v>
      </c>
      <c r="H173" s="182">
        <v>7</v>
      </c>
      <c r="I173" s="183"/>
      <c r="J173" s="182">
        <f>ROUND(I173*H173,2)</f>
        <v>0</v>
      </c>
      <c r="K173" s="180" t="s">
        <v>1839</v>
      </c>
      <c r="L173" s="37"/>
      <c r="M173" s="184" t="s">
        <v>1</v>
      </c>
      <c r="N173" s="185" t="s">
        <v>38</v>
      </c>
      <c r="O173" s="73"/>
      <c r="P173" s="186">
        <f>O173*H173</f>
        <v>0</v>
      </c>
      <c r="Q173" s="186">
        <v>3.2292000000000001</v>
      </c>
      <c r="R173" s="186">
        <f>Q173*H173</f>
        <v>22.604400000000002</v>
      </c>
      <c r="S173" s="186">
        <v>0</v>
      </c>
      <c r="T173" s="187">
        <f>S173*H173</f>
        <v>0</v>
      </c>
      <c r="AR173" s="188" t="s">
        <v>198</v>
      </c>
      <c r="AT173" s="188" t="s">
        <v>194</v>
      </c>
      <c r="AU173" s="188" t="s">
        <v>81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198</v>
      </c>
      <c r="BM173" s="188" t="s">
        <v>1934</v>
      </c>
    </row>
    <row r="174" s="1" customFormat="1" ht="16.5" customHeight="1">
      <c r="B174" s="177"/>
      <c r="C174" s="178" t="s">
        <v>406</v>
      </c>
      <c r="D174" s="178" t="s">
        <v>194</v>
      </c>
      <c r="E174" s="179" t="s">
        <v>1935</v>
      </c>
      <c r="F174" s="180" t="s">
        <v>1936</v>
      </c>
      <c r="G174" s="181" t="s">
        <v>362</v>
      </c>
      <c r="H174" s="182">
        <v>27</v>
      </c>
      <c r="I174" s="183"/>
      <c r="J174" s="182">
        <f>ROUND(I174*H174,2)</f>
        <v>0</v>
      </c>
      <c r="K174" s="180" t="s">
        <v>1839</v>
      </c>
      <c r="L174" s="37"/>
      <c r="M174" s="184" t="s">
        <v>1</v>
      </c>
      <c r="N174" s="185" t="s">
        <v>38</v>
      </c>
      <c r="O174" s="73"/>
      <c r="P174" s="186">
        <f>O174*H174</f>
        <v>0</v>
      </c>
      <c r="Q174" s="186">
        <v>0.40952</v>
      </c>
      <c r="R174" s="186">
        <f>Q174*H174</f>
        <v>11.057040000000001</v>
      </c>
      <c r="S174" s="186">
        <v>0</v>
      </c>
      <c r="T174" s="187">
        <f>S174*H174</f>
        <v>0</v>
      </c>
      <c r="AR174" s="188" t="s">
        <v>198</v>
      </c>
      <c r="AT174" s="188" t="s">
        <v>194</v>
      </c>
      <c r="AU174" s="188" t="s">
        <v>81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198</v>
      </c>
      <c r="BM174" s="188" t="s">
        <v>1937</v>
      </c>
    </row>
    <row r="175" s="1" customFormat="1" ht="16.5" customHeight="1">
      <c r="B175" s="177"/>
      <c r="C175" s="178" t="s">
        <v>413</v>
      </c>
      <c r="D175" s="178" t="s">
        <v>194</v>
      </c>
      <c r="E175" s="179" t="s">
        <v>1938</v>
      </c>
      <c r="F175" s="180" t="s">
        <v>1939</v>
      </c>
      <c r="G175" s="181" t="s">
        <v>362</v>
      </c>
      <c r="H175" s="182">
        <v>7</v>
      </c>
      <c r="I175" s="183"/>
      <c r="J175" s="182">
        <f>ROUND(I175*H175,2)</f>
        <v>0</v>
      </c>
      <c r="K175" s="180" t="s">
        <v>1839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0.16502</v>
      </c>
      <c r="R175" s="186">
        <f>Q175*H175</f>
        <v>1.1551400000000001</v>
      </c>
      <c r="S175" s="186">
        <v>0</v>
      </c>
      <c r="T175" s="187">
        <f>S175*H175</f>
        <v>0</v>
      </c>
      <c r="AR175" s="188" t="s">
        <v>198</v>
      </c>
      <c r="AT175" s="188" t="s">
        <v>194</v>
      </c>
      <c r="AU175" s="188" t="s">
        <v>81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1940</v>
      </c>
    </row>
    <row r="176" s="1" customFormat="1" ht="16.5" customHeight="1">
      <c r="B176" s="177"/>
      <c r="C176" s="178" t="s">
        <v>422</v>
      </c>
      <c r="D176" s="178" t="s">
        <v>194</v>
      </c>
      <c r="E176" s="179" t="s">
        <v>1941</v>
      </c>
      <c r="F176" s="180" t="s">
        <v>1942</v>
      </c>
      <c r="G176" s="181" t="s">
        <v>362</v>
      </c>
      <c r="H176" s="182">
        <v>7</v>
      </c>
      <c r="I176" s="183"/>
      <c r="J176" s="182">
        <f>ROUND(I176*H176,2)</f>
        <v>0</v>
      </c>
      <c r="K176" s="180" t="s">
        <v>1839</v>
      </c>
      <c r="L176" s="37"/>
      <c r="M176" s="184" t="s">
        <v>1</v>
      </c>
      <c r="N176" s="185" t="s">
        <v>38</v>
      </c>
      <c r="O176" s="73"/>
      <c r="P176" s="186">
        <f>O176*H176</f>
        <v>0</v>
      </c>
      <c r="Q176" s="186">
        <v>0.43093999999999999</v>
      </c>
      <c r="R176" s="186">
        <f>Q176*H176</f>
        <v>3.0165799999999998</v>
      </c>
      <c r="S176" s="186">
        <v>0</v>
      </c>
      <c r="T176" s="187">
        <f>S176*H176</f>
        <v>0</v>
      </c>
      <c r="AR176" s="188" t="s">
        <v>198</v>
      </c>
      <c r="AT176" s="188" t="s">
        <v>194</v>
      </c>
      <c r="AU176" s="188" t="s">
        <v>81</v>
      </c>
      <c r="AY176" s="18" t="s">
        <v>191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81</v>
      </c>
      <c r="BK176" s="189">
        <f>ROUND(I176*H176,2)</f>
        <v>0</v>
      </c>
      <c r="BL176" s="18" t="s">
        <v>198</v>
      </c>
      <c r="BM176" s="188" t="s">
        <v>1943</v>
      </c>
    </row>
    <row r="177" s="1" customFormat="1" ht="16.5" customHeight="1">
      <c r="B177" s="177"/>
      <c r="C177" s="178" t="s">
        <v>427</v>
      </c>
      <c r="D177" s="178" t="s">
        <v>194</v>
      </c>
      <c r="E177" s="179" t="s">
        <v>1944</v>
      </c>
      <c r="F177" s="180" t="s">
        <v>1945</v>
      </c>
      <c r="G177" s="181" t="s">
        <v>310</v>
      </c>
      <c r="H177" s="182">
        <v>231</v>
      </c>
      <c r="I177" s="183"/>
      <c r="J177" s="182">
        <f>ROUND(I177*H177,2)</f>
        <v>0</v>
      </c>
      <c r="K177" s="180" t="s">
        <v>1839</v>
      </c>
      <c r="L177" s="37"/>
      <c r="M177" s="184" t="s">
        <v>1</v>
      </c>
      <c r="N177" s="185" t="s">
        <v>38</v>
      </c>
      <c r="O177" s="73"/>
      <c r="P177" s="186">
        <f>O177*H177</f>
        <v>0</v>
      </c>
      <c r="Q177" s="186">
        <v>0</v>
      </c>
      <c r="R177" s="186">
        <f>Q177*H177</f>
        <v>0</v>
      </c>
      <c r="S177" s="186">
        <v>0</v>
      </c>
      <c r="T177" s="187">
        <f>S177*H177</f>
        <v>0</v>
      </c>
      <c r="AR177" s="188" t="s">
        <v>198</v>
      </c>
      <c r="AT177" s="188" t="s">
        <v>194</v>
      </c>
      <c r="AU177" s="188" t="s">
        <v>81</v>
      </c>
      <c r="AY177" s="18" t="s">
        <v>191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81</v>
      </c>
      <c r="BK177" s="189">
        <f>ROUND(I177*H177,2)</f>
        <v>0</v>
      </c>
      <c r="BL177" s="18" t="s">
        <v>198</v>
      </c>
      <c r="BM177" s="188" t="s">
        <v>1946</v>
      </c>
    </row>
    <row r="178" s="1" customFormat="1" ht="16.5" customHeight="1">
      <c r="B178" s="177"/>
      <c r="C178" s="178" t="s">
        <v>436</v>
      </c>
      <c r="D178" s="178" t="s">
        <v>194</v>
      </c>
      <c r="E178" s="179" t="s">
        <v>1947</v>
      </c>
      <c r="F178" s="180" t="s">
        <v>1948</v>
      </c>
      <c r="G178" s="181" t="s">
        <v>1949</v>
      </c>
      <c r="H178" s="182">
        <v>5</v>
      </c>
      <c r="I178" s="183"/>
      <c r="J178" s="182">
        <f>ROUND(I178*H178,2)</f>
        <v>0</v>
      </c>
      <c r="K178" s="180" t="s">
        <v>1839</v>
      </c>
      <c r="L178" s="37"/>
      <c r="M178" s="184" t="s">
        <v>1</v>
      </c>
      <c r="N178" s="185" t="s">
        <v>38</v>
      </c>
      <c r="O178" s="73"/>
      <c r="P178" s="186">
        <f>O178*H178</f>
        <v>0</v>
      </c>
      <c r="Q178" s="186">
        <v>2.0000000000000002E-05</v>
      </c>
      <c r="R178" s="186">
        <f>Q178*H178</f>
        <v>0.00010000000000000001</v>
      </c>
      <c r="S178" s="186">
        <v>0</v>
      </c>
      <c r="T178" s="187">
        <f>S178*H178</f>
        <v>0</v>
      </c>
      <c r="AR178" s="188" t="s">
        <v>198</v>
      </c>
      <c r="AT178" s="188" t="s">
        <v>194</v>
      </c>
      <c r="AU178" s="188" t="s">
        <v>81</v>
      </c>
      <c r="AY178" s="18" t="s">
        <v>191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8" t="s">
        <v>81</v>
      </c>
      <c r="BK178" s="189">
        <f>ROUND(I178*H178,2)</f>
        <v>0</v>
      </c>
      <c r="BL178" s="18" t="s">
        <v>198</v>
      </c>
      <c r="BM178" s="188" t="s">
        <v>1950</v>
      </c>
    </row>
    <row r="179" s="1" customFormat="1" ht="16.5" customHeight="1">
      <c r="B179" s="177"/>
      <c r="C179" s="178" t="s">
        <v>365</v>
      </c>
      <c r="D179" s="178" t="s">
        <v>194</v>
      </c>
      <c r="E179" s="179" t="s">
        <v>1951</v>
      </c>
      <c r="F179" s="180" t="s">
        <v>1952</v>
      </c>
      <c r="G179" s="181" t="s">
        <v>1953</v>
      </c>
      <c r="H179" s="182">
        <v>6</v>
      </c>
      <c r="I179" s="183"/>
      <c r="J179" s="182">
        <f>ROUND(I179*H179,2)</f>
        <v>0</v>
      </c>
      <c r="K179" s="180" t="s">
        <v>1839</v>
      </c>
      <c r="L179" s="37"/>
      <c r="M179" s="184" t="s">
        <v>1</v>
      </c>
      <c r="N179" s="185" t="s">
        <v>38</v>
      </c>
      <c r="O179" s="73"/>
      <c r="P179" s="186">
        <f>O179*H179</f>
        <v>0</v>
      </c>
      <c r="Q179" s="186">
        <v>0.00025000000000000001</v>
      </c>
      <c r="R179" s="186">
        <f>Q179*H179</f>
        <v>0.0015</v>
      </c>
      <c r="S179" s="186">
        <v>0</v>
      </c>
      <c r="T179" s="187">
        <f>S179*H179</f>
        <v>0</v>
      </c>
      <c r="AR179" s="188" t="s">
        <v>198</v>
      </c>
      <c r="AT179" s="188" t="s">
        <v>194</v>
      </c>
      <c r="AU179" s="188" t="s">
        <v>81</v>
      </c>
      <c r="AY179" s="18" t="s">
        <v>191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8" t="s">
        <v>81</v>
      </c>
      <c r="BK179" s="189">
        <f>ROUND(I179*H179,2)</f>
        <v>0</v>
      </c>
      <c r="BL179" s="18" t="s">
        <v>198</v>
      </c>
      <c r="BM179" s="188" t="s">
        <v>1954</v>
      </c>
    </row>
    <row r="180" s="11" customFormat="1" ht="25.92" customHeight="1">
      <c r="B180" s="164"/>
      <c r="D180" s="165" t="s">
        <v>72</v>
      </c>
      <c r="E180" s="166" t="s">
        <v>1500</v>
      </c>
      <c r="F180" s="166" t="s">
        <v>1501</v>
      </c>
      <c r="I180" s="167"/>
      <c r="J180" s="168">
        <f>BK180</f>
        <v>0</v>
      </c>
      <c r="L180" s="164"/>
      <c r="M180" s="169"/>
      <c r="N180" s="170"/>
      <c r="O180" s="170"/>
      <c r="P180" s="171">
        <f>P181</f>
        <v>0</v>
      </c>
      <c r="Q180" s="170"/>
      <c r="R180" s="171">
        <f>R181</f>
        <v>12.97695</v>
      </c>
      <c r="S180" s="170"/>
      <c r="T180" s="172">
        <f>T181</f>
        <v>0</v>
      </c>
      <c r="AR180" s="165" t="s">
        <v>198</v>
      </c>
      <c r="AT180" s="173" t="s">
        <v>72</v>
      </c>
      <c r="AU180" s="173" t="s">
        <v>73</v>
      </c>
      <c r="AY180" s="165" t="s">
        <v>191</v>
      </c>
      <c r="BK180" s="174">
        <f>BK181</f>
        <v>0</v>
      </c>
    </row>
    <row r="181" s="1" customFormat="1" ht="16.5" customHeight="1">
      <c r="B181" s="177"/>
      <c r="C181" s="178" t="s">
        <v>450</v>
      </c>
      <c r="D181" s="178" t="s">
        <v>194</v>
      </c>
      <c r="E181" s="179" t="s">
        <v>1955</v>
      </c>
      <c r="F181" s="180" t="s">
        <v>1956</v>
      </c>
      <c r="G181" s="181" t="s">
        <v>310</v>
      </c>
      <c r="H181" s="182">
        <v>105</v>
      </c>
      <c r="I181" s="183"/>
      <c r="J181" s="182">
        <f>ROUND(I181*H181,2)</f>
        <v>0</v>
      </c>
      <c r="K181" s="180" t="s">
        <v>1839</v>
      </c>
      <c r="L181" s="37"/>
      <c r="M181" s="184" t="s">
        <v>1</v>
      </c>
      <c r="N181" s="185" t="s">
        <v>38</v>
      </c>
      <c r="O181" s="73"/>
      <c r="P181" s="186">
        <f>O181*H181</f>
        <v>0</v>
      </c>
      <c r="Q181" s="186">
        <v>0.12359000000000001</v>
      </c>
      <c r="R181" s="186">
        <f>Q181*H181</f>
        <v>12.97695</v>
      </c>
      <c r="S181" s="186">
        <v>0</v>
      </c>
      <c r="T181" s="187">
        <f>S181*H181</f>
        <v>0</v>
      </c>
      <c r="AR181" s="188" t="s">
        <v>198</v>
      </c>
      <c r="AT181" s="188" t="s">
        <v>194</v>
      </c>
      <c r="AU181" s="188" t="s">
        <v>81</v>
      </c>
      <c r="AY181" s="18" t="s">
        <v>191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8" t="s">
        <v>81</v>
      </c>
      <c r="BK181" s="189">
        <f>ROUND(I181*H181,2)</f>
        <v>0</v>
      </c>
      <c r="BL181" s="18" t="s">
        <v>198</v>
      </c>
      <c r="BM181" s="188" t="s">
        <v>1957</v>
      </c>
    </row>
    <row r="182" s="11" customFormat="1" ht="25.92" customHeight="1">
      <c r="B182" s="164"/>
      <c r="D182" s="165" t="s">
        <v>72</v>
      </c>
      <c r="E182" s="166" t="s">
        <v>1958</v>
      </c>
      <c r="F182" s="166" t="s">
        <v>1959</v>
      </c>
      <c r="I182" s="167"/>
      <c r="J182" s="168">
        <f>BK182</f>
        <v>0</v>
      </c>
      <c r="L182" s="164"/>
      <c r="M182" s="169"/>
      <c r="N182" s="170"/>
      <c r="O182" s="170"/>
      <c r="P182" s="171">
        <f>P183</f>
        <v>0</v>
      </c>
      <c r="Q182" s="170"/>
      <c r="R182" s="171">
        <f>R183</f>
        <v>0</v>
      </c>
      <c r="S182" s="170"/>
      <c r="T182" s="172">
        <f>T183</f>
        <v>0</v>
      </c>
      <c r="AR182" s="165" t="s">
        <v>198</v>
      </c>
      <c r="AT182" s="173" t="s">
        <v>72</v>
      </c>
      <c r="AU182" s="173" t="s">
        <v>73</v>
      </c>
      <c r="AY182" s="165" t="s">
        <v>191</v>
      </c>
      <c r="BK182" s="174">
        <f>BK183</f>
        <v>0</v>
      </c>
    </row>
    <row r="183" s="1" customFormat="1" ht="16.5" customHeight="1">
      <c r="B183" s="177"/>
      <c r="C183" s="178" t="s">
        <v>458</v>
      </c>
      <c r="D183" s="178" t="s">
        <v>194</v>
      </c>
      <c r="E183" s="179" t="s">
        <v>1960</v>
      </c>
      <c r="F183" s="180" t="s">
        <v>1961</v>
      </c>
      <c r="G183" s="181" t="s">
        <v>343</v>
      </c>
      <c r="H183" s="182">
        <v>39.380000000000003</v>
      </c>
      <c r="I183" s="183"/>
      <c r="J183" s="182">
        <f>ROUND(I183*H183,2)</f>
        <v>0</v>
      </c>
      <c r="K183" s="180" t="s">
        <v>1839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AR183" s="188" t="s">
        <v>198</v>
      </c>
      <c r="AT183" s="188" t="s">
        <v>194</v>
      </c>
      <c r="AU183" s="188" t="s">
        <v>81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198</v>
      </c>
      <c r="BM183" s="188" t="s">
        <v>1962</v>
      </c>
    </row>
    <row r="184" s="11" customFormat="1" ht="25.92" customHeight="1">
      <c r="B184" s="164"/>
      <c r="D184" s="165" t="s">
        <v>72</v>
      </c>
      <c r="E184" s="166" t="s">
        <v>1963</v>
      </c>
      <c r="F184" s="166" t="s">
        <v>1964</v>
      </c>
      <c r="I184" s="167"/>
      <c r="J184" s="168">
        <f>BK184</f>
        <v>0</v>
      </c>
      <c r="L184" s="164"/>
      <c r="M184" s="169"/>
      <c r="N184" s="170"/>
      <c r="O184" s="170"/>
      <c r="P184" s="171">
        <f>P185</f>
        <v>0</v>
      </c>
      <c r="Q184" s="170"/>
      <c r="R184" s="171">
        <f>R185</f>
        <v>0</v>
      </c>
      <c r="S184" s="170"/>
      <c r="T184" s="172">
        <f>T185</f>
        <v>0</v>
      </c>
      <c r="AR184" s="165" t="s">
        <v>198</v>
      </c>
      <c r="AT184" s="173" t="s">
        <v>72</v>
      </c>
      <c r="AU184" s="173" t="s">
        <v>73</v>
      </c>
      <c r="AY184" s="165" t="s">
        <v>191</v>
      </c>
      <c r="BK184" s="174">
        <f>BK185</f>
        <v>0</v>
      </c>
    </row>
    <row r="185" s="1" customFormat="1" ht="16.5" customHeight="1">
      <c r="B185" s="177"/>
      <c r="C185" s="178" t="s">
        <v>465</v>
      </c>
      <c r="D185" s="178" t="s">
        <v>194</v>
      </c>
      <c r="E185" s="179" t="s">
        <v>1965</v>
      </c>
      <c r="F185" s="180" t="s">
        <v>1966</v>
      </c>
      <c r="G185" s="181" t="s">
        <v>343</v>
      </c>
      <c r="H185" s="182">
        <v>380.76999999999998</v>
      </c>
      <c r="I185" s="183"/>
      <c r="J185" s="182">
        <f>ROUND(I185*H185,2)</f>
        <v>0</v>
      </c>
      <c r="K185" s="180" t="s">
        <v>1839</v>
      </c>
      <c r="L185" s="37"/>
      <c r="M185" s="184" t="s">
        <v>1</v>
      </c>
      <c r="N185" s="185" t="s">
        <v>38</v>
      </c>
      <c r="O185" s="73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AR185" s="188" t="s">
        <v>198</v>
      </c>
      <c r="AT185" s="188" t="s">
        <v>194</v>
      </c>
      <c r="AU185" s="188" t="s">
        <v>81</v>
      </c>
      <c r="AY185" s="18" t="s">
        <v>191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81</v>
      </c>
      <c r="BK185" s="189">
        <f>ROUND(I185*H185,2)</f>
        <v>0</v>
      </c>
      <c r="BL185" s="18" t="s">
        <v>198</v>
      </c>
      <c r="BM185" s="188" t="s">
        <v>1967</v>
      </c>
    </row>
    <row r="186" s="11" customFormat="1" ht="25.92" customHeight="1">
      <c r="B186" s="164"/>
      <c r="D186" s="165" t="s">
        <v>72</v>
      </c>
      <c r="E186" s="166" t="s">
        <v>1968</v>
      </c>
      <c r="F186" s="166" t="s">
        <v>1969</v>
      </c>
      <c r="I186" s="167"/>
      <c r="J186" s="168">
        <f>BK186</f>
        <v>0</v>
      </c>
      <c r="L186" s="164"/>
      <c r="M186" s="169"/>
      <c r="N186" s="170"/>
      <c r="O186" s="170"/>
      <c r="P186" s="171">
        <f>P187</f>
        <v>0</v>
      </c>
      <c r="Q186" s="170"/>
      <c r="R186" s="171">
        <f>R187</f>
        <v>0</v>
      </c>
      <c r="S186" s="170"/>
      <c r="T186" s="172">
        <f>T187</f>
        <v>0</v>
      </c>
      <c r="AR186" s="165" t="s">
        <v>198</v>
      </c>
      <c r="AT186" s="173" t="s">
        <v>72</v>
      </c>
      <c r="AU186" s="173" t="s">
        <v>73</v>
      </c>
      <c r="AY186" s="165" t="s">
        <v>191</v>
      </c>
      <c r="BK186" s="174">
        <f>BK187</f>
        <v>0</v>
      </c>
    </row>
    <row r="187" s="1" customFormat="1" ht="16.5" customHeight="1">
      <c r="B187" s="177"/>
      <c r="C187" s="178" t="s">
        <v>470</v>
      </c>
      <c r="D187" s="178" t="s">
        <v>194</v>
      </c>
      <c r="E187" s="179" t="s">
        <v>1970</v>
      </c>
      <c r="F187" s="180" t="s">
        <v>1971</v>
      </c>
      <c r="G187" s="181" t="s">
        <v>343</v>
      </c>
      <c r="H187" s="182">
        <v>39.380000000000003</v>
      </c>
      <c r="I187" s="183"/>
      <c r="J187" s="182">
        <f>ROUND(I187*H187,2)</f>
        <v>0</v>
      </c>
      <c r="K187" s="180" t="s">
        <v>1839</v>
      </c>
      <c r="L187" s="37"/>
      <c r="M187" s="184" t="s">
        <v>1</v>
      </c>
      <c r="N187" s="185" t="s">
        <v>38</v>
      </c>
      <c r="O187" s="73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AR187" s="188" t="s">
        <v>198</v>
      </c>
      <c r="AT187" s="188" t="s">
        <v>194</v>
      </c>
      <c r="AU187" s="188" t="s">
        <v>81</v>
      </c>
      <c r="AY187" s="18" t="s">
        <v>191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8" t="s">
        <v>81</v>
      </c>
      <c r="BK187" s="189">
        <f>ROUND(I187*H187,2)</f>
        <v>0</v>
      </c>
      <c r="BL187" s="18" t="s">
        <v>198</v>
      </c>
      <c r="BM187" s="188" t="s">
        <v>1972</v>
      </c>
    </row>
    <row r="188" s="11" customFormat="1" ht="25.92" customHeight="1">
      <c r="B188" s="164"/>
      <c r="D188" s="165" t="s">
        <v>72</v>
      </c>
      <c r="E188" s="166" t="s">
        <v>1973</v>
      </c>
      <c r="F188" s="166" t="s">
        <v>1974</v>
      </c>
      <c r="I188" s="167"/>
      <c r="J188" s="168">
        <f>BK188</f>
        <v>0</v>
      </c>
      <c r="L188" s="164"/>
      <c r="M188" s="169"/>
      <c r="N188" s="170"/>
      <c r="O188" s="170"/>
      <c r="P188" s="171">
        <f>SUM(P189:P190)</f>
        <v>0</v>
      </c>
      <c r="Q188" s="170"/>
      <c r="R188" s="171">
        <f>SUM(R189:R190)</f>
        <v>3812.4000000000001</v>
      </c>
      <c r="S188" s="170"/>
      <c r="T188" s="172">
        <f>SUM(T189:T190)</f>
        <v>0</v>
      </c>
      <c r="AR188" s="165" t="s">
        <v>198</v>
      </c>
      <c r="AT188" s="173" t="s">
        <v>72</v>
      </c>
      <c r="AU188" s="173" t="s">
        <v>73</v>
      </c>
      <c r="AY188" s="165" t="s">
        <v>191</v>
      </c>
      <c r="BK188" s="174">
        <f>SUM(BK189:BK190)</f>
        <v>0</v>
      </c>
    </row>
    <row r="189" s="1" customFormat="1" ht="16.5" customHeight="1">
      <c r="B189" s="177"/>
      <c r="C189" s="214" t="s">
        <v>475</v>
      </c>
      <c r="D189" s="214" t="s">
        <v>335</v>
      </c>
      <c r="E189" s="215" t="s">
        <v>1975</v>
      </c>
      <c r="F189" s="216" t="s">
        <v>1976</v>
      </c>
      <c r="G189" s="217" t="s">
        <v>343</v>
      </c>
      <c r="H189" s="218">
        <v>3812.4000000000001</v>
      </c>
      <c r="I189" s="219"/>
      <c r="J189" s="218">
        <f>ROUND(I189*H189,2)</f>
        <v>0</v>
      </c>
      <c r="K189" s="216" t="s">
        <v>1839</v>
      </c>
      <c r="L189" s="220"/>
      <c r="M189" s="221" t="s">
        <v>1</v>
      </c>
      <c r="N189" s="222" t="s">
        <v>38</v>
      </c>
      <c r="O189" s="73"/>
      <c r="P189" s="186">
        <f>O189*H189</f>
        <v>0</v>
      </c>
      <c r="Q189" s="186">
        <v>1</v>
      </c>
      <c r="R189" s="186">
        <f>Q189*H189</f>
        <v>3812.4000000000001</v>
      </c>
      <c r="S189" s="186">
        <v>0</v>
      </c>
      <c r="T189" s="187">
        <f>S189*H189</f>
        <v>0</v>
      </c>
      <c r="AR189" s="188" t="s">
        <v>254</v>
      </c>
      <c r="AT189" s="188" t="s">
        <v>335</v>
      </c>
      <c r="AU189" s="188" t="s">
        <v>81</v>
      </c>
      <c r="AY189" s="18" t="s">
        <v>191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81</v>
      </c>
      <c r="BK189" s="189">
        <f>ROUND(I189*H189,2)</f>
        <v>0</v>
      </c>
      <c r="BL189" s="18" t="s">
        <v>198</v>
      </c>
      <c r="BM189" s="188" t="s">
        <v>1977</v>
      </c>
    </row>
    <row r="190" s="1" customFormat="1" ht="16.5" customHeight="1">
      <c r="B190" s="177"/>
      <c r="C190" s="214" t="s">
        <v>480</v>
      </c>
      <c r="D190" s="214" t="s">
        <v>335</v>
      </c>
      <c r="E190" s="215" t="s">
        <v>1978</v>
      </c>
      <c r="F190" s="216" t="s">
        <v>1979</v>
      </c>
      <c r="G190" s="217" t="s">
        <v>362</v>
      </c>
      <c r="H190" s="218">
        <v>116</v>
      </c>
      <c r="I190" s="219"/>
      <c r="J190" s="218">
        <f>ROUND(I190*H190,2)</f>
        <v>0</v>
      </c>
      <c r="K190" s="216" t="s">
        <v>1839</v>
      </c>
      <c r="L190" s="220"/>
      <c r="M190" s="231" t="s">
        <v>1</v>
      </c>
      <c r="N190" s="232" t="s">
        <v>38</v>
      </c>
      <c r="O190" s="228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AR190" s="188" t="s">
        <v>254</v>
      </c>
      <c r="AT190" s="188" t="s">
        <v>335</v>
      </c>
      <c r="AU190" s="188" t="s">
        <v>81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198</v>
      </c>
      <c r="BM190" s="188" t="s">
        <v>1980</v>
      </c>
    </row>
    <row r="191" s="1" customFormat="1" ht="6.96" customHeight="1">
      <c r="B191" s="56"/>
      <c r="C191" s="57"/>
      <c r="D191" s="57"/>
      <c r="E191" s="57"/>
      <c r="F191" s="57"/>
      <c r="G191" s="57"/>
      <c r="H191" s="57"/>
      <c r="I191" s="139"/>
      <c r="J191" s="57"/>
      <c r="K191" s="57"/>
      <c r="L191" s="37"/>
    </row>
  </sheetData>
  <autoFilter ref="C132:K190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119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1981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ROUND(J128,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ROUND((SUM(BE128:BE175)),  2)</f>
        <v>0</v>
      </c>
      <c r="I33" s="127">
        <v>0.20999999999999999</v>
      </c>
      <c r="J33" s="126">
        <f>ROUND(((SUM(BE128:BE175))*I33),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ROUND((SUM(BF128:BF175)),  2)</f>
        <v>0</v>
      </c>
      <c r="I34" s="127">
        <v>0.14999999999999999</v>
      </c>
      <c r="J34" s="126">
        <f>ROUND(((SUM(BF128:BF175))*I34),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ROUND((SUM(BG128:BG175)),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ROUND((SUM(BH128:BH175)),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ROUND((SUM(BI128:BI175)),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16-02 - JEDNOTNÁ KANALIZACE (OVAK)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J128</f>
        <v>0</v>
      </c>
      <c r="L96" s="37"/>
      <c r="AU96" s="18" t="s">
        <v>166</v>
      </c>
    </row>
    <row r="97" s="8" customFormat="1" ht="24.96" customHeight="1">
      <c r="B97" s="145"/>
      <c r="D97" s="146" t="s">
        <v>1819</v>
      </c>
      <c r="E97" s="147"/>
      <c r="F97" s="147"/>
      <c r="G97" s="147"/>
      <c r="H97" s="147"/>
      <c r="I97" s="148"/>
      <c r="J97" s="149">
        <f>J129</f>
        <v>0</v>
      </c>
      <c r="L97" s="145"/>
    </row>
    <row r="98" s="8" customFormat="1" ht="24.96" customHeight="1">
      <c r="B98" s="145"/>
      <c r="D98" s="146" t="s">
        <v>1822</v>
      </c>
      <c r="E98" s="147"/>
      <c r="F98" s="147"/>
      <c r="G98" s="147"/>
      <c r="H98" s="147"/>
      <c r="I98" s="148"/>
      <c r="J98" s="149">
        <f>J131</f>
        <v>0</v>
      </c>
      <c r="L98" s="145"/>
    </row>
    <row r="99" s="8" customFormat="1" ht="24.96" customHeight="1">
      <c r="B99" s="145"/>
      <c r="D99" s="146" t="s">
        <v>1823</v>
      </c>
      <c r="E99" s="147"/>
      <c r="F99" s="147"/>
      <c r="G99" s="147"/>
      <c r="H99" s="147"/>
      <c r="I99" s="148"/>
      <c r="J99" s="149">
        <f>J135</f>
        <v>0</v>
      </c>
      <c r="L99" s="145"/>
    </row>
    <row r="100" s="8" customFormat="1" ht="24.96" customHeight="1">
      <c r="B100" s="145"/>
      <c r="D100" s="146" t="s">
        <v>1824</v>
      </c>
      <c r="E100" s="147"/>
      <c r="F100" s="147"/>
      <c r="G100" s="147"/>
      <c r="H100" s="147"/>
      <c r="I100" s="148"/>
      <c r="J100" s="149">
        <f>J142</f>
        <v>0</v>
      </c>
      <c r="L100" s="145"/>
    </row>
    <row r="101" s="8" customFormat="1" ht="24.96" customHeight="1">
      <c r="B101" s="145"/>
      <c r="D101" s="146" t="s">
        <v>1825</v>
      </c>
      <c r="E101" s="147"/>
      <c r="F101" s="147"/>
      <c r="G101" s="147"/>
      <c r="H101" s="147"/>
      <c r="I101" s="148"/>
      <c r="J101" s="149">
        <f>J146</f>
        <v>0</v>
      </c>
      <c r="L101" s="145"/>
    </row>
    <row r="102" s="8" customFormat="1" ht="24.96" customHeight="1">
      <c r="B102" s="145"/>
      <c r="D102" s="146" t="s">
        <v>1826</v>
      </c>
      <c r="E102" s="147"/>
      <c r="F102" s="147"/>
      <c r="G102" s="147"/>
      <c r="H102" s="147"/>
      <c r="I102" s="148"/>
      <c r="J102" s="149">
        <f>J150</f>
        <v>0</v>
      </c>
      <c r="L102" s="145"/>
    </row>
    <row r="103" s="8" customFormat="1" ht="24.96" customHeight="1">
      <c r="B103" s="145"/>
      <c r="D103" s="146" t="s">
        <v>1828</v>
      </c>
      <c r="E103" s="147"/>
      <c r="F103" s="147"/>
      <c r="G103" s="147"/>
      <c r="H103" s="147"/>
      <c r="I103" s="148"/>
      <c r="J103" s="149">
        <f>J152</f>
        <v>0</v>
      </c>
      <c r="L103" s="145"/>
    </row>
    <row r="104" s="8" customFormat="1" ht="24.96" customHeight="1">
      <c r="B104" s="145"/>
      <c r="D104" s="146" t="s">
        <v>1982</v>
      </c>
      <c r="E104" s="147"/>
      <c r="F104" s="147"/>
      <c r="G104" s="147"/>
      <c r="H104" s="147"/>
      <c r="I104" s="148"/>
      <c r="J104" s="149">
        <f>J154</f>
        <v>0</v>
      </c>
      <c r="L104" s="145"/>
    </row>
    <row r="105" s="8" customFormat="1" ht="24.96" customHeight="1">
      <c r="B105" s="145"/>
      <c r="D105" s="146" t="s">
        <v>1983</v>
      </c>
      <c r="E105" s="147"/>
      <c r="F105" s="147"/>
      <c r="G105" s="147"/>
      <c r="H105" s="147"/>
      <c r="I105" s="148"/>
      <c r="J105" s="149">
        <f>J156</f>
        <v>0</v>
      </c>
      <c r="L105" s="145"/>
    </row>
    <row r="106" s="8" customFormat="1" ht="24.96" customHeight="1">
      <c r="B106" s="145"/>
      <c r="D106" s="146" t="s">
        <v>1830</v>
      </c>
      <c r="E106" s="147"/>
      <c r="F106" s="147"/>
      <c r="G106" s="147"/>
      <c r="H106" s="147"/>
      <c r="I106" s="148"/>
      <c r="J106" s="149">
        <f>J158</f>
        <v>0</v>
      </c>
      <c r="L106" s="145"/>
    </row>
    <row r="107" s="8" customFormat="1" ht="24.96" customHeight="1">
      <c r="B107" s="145"/>
      <c r="D107" s="146" t="s">
        <v>1831</v>
      </c>
      <c r="E107" s="147"/>
      <c r="F107" s="147"/>
      <c r="G107" s="147"/>
      <c r="H107" s="147"/>
      <c r="I107" s="148"/>
      <c r="J107" s="149">
        <f>J168</f>
        <v>0</v>
      </c>
      <c r="L107" s="145"/>
    </row>
    <row r="108" s="8" customFormat="1" ht="24.96" customHeight="1">
      <c r="B108" s="145"/>
      <c r="D108" s="146" t="s">
        <v>1834</v>
      </c>
      <c r="E108" s="147"/>
      <c r="F108" s="147"/>
      <c r="G108" s="147"/>
      <c r="H108" s="147"/>
      <c r="I108" s="148"/>
      <c r="J108" s="149">
        <f>J171</f>
        <v>0</v>
      </c>
      <c r="L108" s="145"/>
    </row>
    <row r="109" s="1" customFormat="1" ht="21.84" customHeight="1">
      <c r="B109" s="37"/>
      <c r="I109" s="118"/>
      <c r="L109" s="37"/>
    </row>
    <row r="110" s="1" customFormat="1" ht="6.96" customHeight="1">
      <c r="B110" s="56"/>
      <c r="C110" s="57"/>
      <c r="D110" s="57"/>
      <c r="E110" s="57"/>
      <c r="F110" s="57"/>
      <c r="G110" s="57"/>
      <c r="H110" s="57"/>
      <c r="I110" s="139"/>
      <c r="J110" s="57"/>
      <c r="K110" s="57"/>
      <c r="L110" s="37"/>
    </row>
    <row r="114" s="1" customFormat="1" ht="6.96" customHeight="1">
      <c r="B114" s="58"/>
      <c r="C114" s="59"/>
      <c r="D114" s="59"/>
      <c r="E114" s="59"/>
      <c r="F114" s="59"/>
      <c r="G114" s="59"/>
      <c r="H114" s="59"/>
      <c r="I114" s="140"/>
      <c r="J114" s="59"/>
      <c r="K114" s="59"/>
      <c r="L114" s="37"/>
    </row>
    <row r="115" s="1" customFormat="1" ht="24.96" customHeight="1">
      <c r="B115" s="37"/>
      <c r="C115" s="22" t="s">
        <v>176</v>
      </c>
      <c r="I115" s="118"/>
      <c r="L115" s="37"/>
    </row>
    <row r="116" s="1" customFormat="1" ht="6.96" customHeight="1">
      <c r="B116" s="37"/>
      <c r="I116" s="118"/>
      <c r="L116" s="37"/>
    </row>
    <row r="117" s="1" customFormat="1" ht="12" customHeight="1">
      <c r="B117" s="37"/>
      <c r="C117" s="31" t="s">
        <v>15</v>
      </c>
      <c r="I117" s="118"/>
      <c r="L117" s="37"/>
    </row>
    <row r="118" s="1" customFormat="1" ht="16.5" customHeight="1">
      <c r="B118" s="37"/>
      <c r="E118" s="117" t="str">
        <f>E7</f>
        <v>Rekonstrukce TT na ul. PAvlova vč. zastávky Rodimcevova</v>
      </c>
      <c r="F118" s="31"/>
      <c r="G118" s="31"/>
      <c r="H118" s="31"/>
      <c r="I118" s="118"/>
      <c r="L118" s="37"/>
    </row>
    <row r="119" s="1" customFormat="1" ht="12" customHeight="1">
      <c r="B119" s="37"/>
      <c r="C119" s="31" t="s">
        <v>160</v>
      </c>
      <c r="I119" s="118"/>
      <c r="L119" s="37"/>
    </row>
    <row r="120" s="1" customFormat="1" ht="16.5" customHeight="1">
      <c r="B120" s="37"/>
      <c r="E120" s="63" t="str">
        <f>E9</f>
        <v xml:space="preserve">SO 16-02 - JEDNOTNÁ KANALIZACE (OVAK) </v>
      </c>
      <c r="F120" s="1"/>
      <c r="G120" s="1"/>
      <c r="H120" s="1"/>
      <c r="I120" s="118"/>
      <c r="L120" s="37"/>
    </row>
    <row r="121" s="1" customFormat="1" ht="6.96" customHeight="1">
      <c r="B121" s="37"/>
      <c r="I121" s="118"/>
      <c r="L121" s="37"/>
    </row>
    <row r="122" s="1" customFormat="1" ht="12" customHeight="1">
      <c r="B122" s="37"/>
      <c r="C122" s="31" t="s">
        <v>19</v>
      </c>
      <c r="F122" s="26" t="str">
        <f>F12</f>
        <v xml:space="preserve"> </v>
      </c>
      <c r="I122" s="119" t="s">
        <v>21</v>
      </c>
      <c r="J122" s="65" t="str">
        <f>IF(J12="","",J12)</f>
        <v>19. 11. 2019</v>
      </c>
      <c r="L122" s="37"/>
    </row>
    <row r="123" s="1" customFormat="1" ht="6.96" customHeight="1">
      <c r="B123" s="37"/>
      <c r="I123" s="118"/>
      <c r="L123" s="37"/>
    </row>
    <row r="124" s="1" customFormat="1" ht="15.15" customHeight="1">
      <c r="B124" s="37"/>
      <c r="C124" s="31" t="s">
        <v>23</v>
      </c>
      <c r="F124" s="26" t="str">
        <f>E15</f>
        <v xml:space="preserve"> </v>
      </c>
      <c r="I124" s="119" t="s">
        <v>29</v>
      </c>
      <c r="J124" s="35" t="str">
        <f>E21</f>
        <v xml:space="preserve"> </v>
      </c>
      <c r="L124" s="37"/>
    </row>
    <row r="125" s="1" customFormat="1" ht="15.15" customHeight="1">
      <c r="B125" s="37"/>
      <c r="C125" s="31" t="s">
        <v>27</v>
      </c>
      <c r="F125" s="26" t="str">
        <f>IF(E18="","",E18)</f>
        <v>Vyplň údaj</v>
      </c>
      <c r="I125" s="119" t="s">
        <v>31</v>
      </c>
      <c r="J125" s="35" t="str">
        <f>E24</f>
        <v xml:space="preserve"> </v>
      </c>
      <c r="L125" s="37"/>
    </row>
    <row r="126" s="1" customFormat="1" ht="10.32" customHeight="1">
      <c r="B126" s="37"/>
      <c r="I126" s="118"/>
      <c r="L126" s="37"/>
    </row>
    <row r="127" s="10" customFormat="1" ht="29.28" customHeight="1">
      <c r="B127" s="155"/>
      <c r="C127" s="156" t="s">
        <v>177</v>
      </c>
      <c r="D127" s="157" t="s">
        <v>58</v>
      </c>
      <c r="E127" s="157" t="s">
        <v>54</v>
      </c>
      <c r="F127" s="157" t="s">
        <v>55</v>
      </c>
      <c r="G127" s="157" t="s">
        <v>178</v>
      </c>
      <c r="H127" s="157" t="s">
        <v>179</v>
      </c>
      <c r="I127" s="158" t="s">
        <v>180</v>
      </c>
      <c r="J127" s="157" t="s">
        <v>164</v>
      </c>
      <c r="K127" s="159" t="s">
        <v>181</v>
      </c>
      <c r="L127" s="155"/>
      <c r="M127" s="82" t="s">
        <v>1</v>
      </c>
      <c r="N127" s="83" t="s">
        <v>37</v>
      </c>
      <c r="O127" s="83" t="s">
        <v>182</v>
      </c>
      <c r="P127" s="83" t="s">
        <v>183</v>
      </c>
      <c r="Q127" s="83" t="s">
        <v>184</v>
      </c>
      <c r="R127" s="83" t="s">
        <v>185</v>
      </c>
      <c r="S127" s="83" t="s">
        <v>186</v>
      </c>
      <c r="T127" s="84" t="s">
        <v>187</v>
      </c>
    </row>
    <row r="128" s="1" customFormat="1" ht="22.8" customHeight="1">
      <c r="B128" s="37"/>
      <c r="C128" s="87" t="s">
        <v>188</v>
      </c>
      <c r="I128" s="118"/>
      <c r="J128" s="160">
        <f>BK128</f>
        <v>0</v>
      </c>
      <c r="L128" s="37"/>
      <c r="M128" s="85"/>
      <c r="N128" s="69"/>
      <c r="O128" s="69"/>
      <c r="P128" s="161">
        <f>P129+P131+P135+P142+P146+P150+P152+P154+P156+P158+P168+P171</f>
        <v>0</v>
      </c>
      <c r="Q128" s="69"/>
      <c r="R128" s="161">
        <f>R129+R131+R135+R142+R146+R150+R152+R154+R156+R158+R168+R171</f>
        <v>81.658828900000003</v>
      </c>
      <c r="S128" s="69"/>
      <c r="T128" s="162">
        <f>T129+T131+T135+T142+T146+T150+T152+T154+T156+T158+T168+T171</f>
        <v>0</v>
      </c>
      <c r="AT128" s="18" t="s">
        <v>72</v>
      </c>
      <c r="AU128" s="18" t="s">
        <v>166</v>
      </c>
      <c r="BK128" s="163">
        <f>BK129+BK131+BK135+BK142+BK146+BK150+BK152+BK154+BK156+BK158+BK168+BK171</f>
        <v>0</v>
      </c>
    </row>
    <row r="129" s="11" customFormat="1" ht="25.92" customHeight="1">
      <c r="B129" s="164"/>
      <c r="D129" s="165" t="s">
        <v>72</v>
      </c>
      <c r="E129" s="166" t="s">
        <v>192</v>
      </c>
      <c r="F129" s="166" t="s">
        <v>1835</v>
      </c>
      <c r="I129" s="167"/>
      <c r="J129" s="168">
        <f>BK129</f>
        <v>0</v>
      </c>
      <c r="L129" s="164"/>
      <c r="M129" s="169"/>
      <c r="N129" s="170"/>
      <c r="O129" s="170"/>
      <c r="P129" s="171">
        <f>P130</f>
        <v>0</v>
      </c>
      <c r="Q129" s="170"/>
      <c r="R129" s="171">
        <f>R130</f>
        <v>0</v>
      </c>
      <c r="S129" s="170"/>
      <c r="T129" s="172">
        <f>T130</f>
        <v>0</v>
      </c>
      <c r="AR129" s="165" t="s">
        <v>198</v>
      </c>
      <c r="AT129" s="173" t="s">
        <v>72</v>
      </c>
      <c r="AU129" s="173" t="s">
        <v>73</v>
      </c>
      <c r="AY129" s="165" t="s">
        <v>191</v>
      </c>
      <c r="BK129" s="174">
        <f>BK130</f>
        <v>0</v>
      </c>
    </row>
    <row r="130" s="1" customFormat="1" ht="16.5" customHeight="1">
      <c r="B130" s="177"/>
      <c r="C130" s="178" t="s">
        <v>81</v>
      </c>
      <c r="D130" s="178" t="s">
        <v>194</v>
      </c>
      <c r="E130" s="179" t="s">
        <v>1836</v>
      </c>
      <c r="F130" s="180" t="s">
        <v>1837</v>
      </c>
      <c r="G130" s="181" t="s">
        <v>1838</v>
      </c>
      <c r="H130" s="182">
        <v>20</v>
      </c>
      <c r="I130" s="183"/>
      <c r="J130" s="182">
        <f>ROUND(I130*H130,2)</f>
        <v>0</v>
      </c>
      <c r="K130" s="180" t="s">
        <v>1839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81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1984</v>
      </c>
    </row>
    <row r="131" s="11" customFormat="1" ht="25.92" customHeight="1">
      <c r="B131" s="164"/>
      <c r="D131" s="165" t="s">
        <v>72</v>
      </c>
      <c r="E131" s="166" t="s">
        <v>295</v>
      </c>
      <c r="F131" s="166" t="s">
        <v>1860</v>
      </c>
      <c r="I131" s="167"/>
      <c r="J131" s="168">
        <f>BK131</f>
        <v>0</v>
      </c>
      <c r="L131" s="164"/>
      <c r="M131" s="169"/>
      <c r="N131" s="170"/>
      <c r="O131" s="170"/>
      <c r="P131" s="171">
        <f>SUM(P132:P134)</f>
        <v>0</v>
      </c>
      <c r="Q131" s="170"/>
      <c r="R131" s="171">
        <f>SUM(R132:R134)</f>
        <v>0</v>
      </c>
      <c r="S131" s="170"/>
      <c r="T131" s="172">
        <f>SUM(T132:T134)</f>
        <v>0</v>
      </c>
      <c r="AR131" s="165" t="s">
        <v>198</v>
      </c>
      <c r="AT131" s="173" t="s">
        <v>72</v>
      </c>
      <c r="AU131" s="173" t="s">
        <v>73</v>
      </c>
      <c r="AY131" s="165" t="s">
        <v>191</v>
      </c>
      <c r="BK131" s="174">
        <f>SUM(BK132:BK134)</f>
        <v>0</v>
      </c>
    </row>
    <row r="132" s="1" customFormat="1" ht="16.5" customHeight="1">
      <c r="B132" s="177"/>
      <c r="C132" s="178" t="s">
        <v>83</v>
      </c>
      <c r="D132" s="178" t="s">
        <v>194</v>
      </c>
      <c r="E132" s="179" t="s">
        <v>1985</v>
      </c>
      <c r="F132" s="180" t="s">
        <v>1986</v>
      </c>
      <c r="G132" s="181" t="s">
        <v>214</v>
      </c>
      <c r="H132" s="182">
        <v>38.880000000000003</v>
      </c>
      <c r="I132" s="183"/>
      <c r="J132" s="182">
        <f>ROUND(I132*H132,2)</f>
        <v>0</v>
      </c>
      <c r="K132" s="180" t="s">
        <v>1839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81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1987</v>
      </c>
    </row>
    <row r="133" s="1" customFormat="1" ht="16.5" customHeight="1">
      <c r="B133" s="177"/>
      <c r="C133" s="178" t="s">
        <v>211</v>
      </c>
      <c r="D133" s="178" t="s">
        <v>194</v>
      </c>
      <c r="E133" s="179" t="s">
        <v>1988</v>
      </c>
      <c r="F133" s="180" t="s">
        <v>1989</v>
      </c>
      <c r="G133" s="181" t="s">
        <v>214</v>
      </c>
      <c r="H133" s="182">
        <v>11.66</v>
      </c>
      <c r="I133" s="183"/>
      <c r="J133" s="182">
        <f>ROUND(I133*H133,2)</f>
        <v>0</v>
      </c>
      <c r="K133" s="180" t="s">
        <v>1839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81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1990</v>
      </c>
    </row>
    <row r="134" s="1" customFormat="1" ht="16.5" customHeight="1">
      <c r="B134" s="177"/>
      <c r="C134" s="178" t="s">
        <v>198</v>
      </c>
      <c r="D134" s="178" t="s">
        <v>194</v>
      </c>
      <c r="E134" s="179" t="s">
        <v>1991</v>
      </c>
      <c r="F134" s="180" t="s">
        <v>1992</v>
      </c>
      <c r="G134" s="181" t="s">
        <v>214</v>
      </c>
      <c r="H134" s="182">
        <v>2.7999999999999998</v>
      </c>
      <c r="I134" s="183"/>
      <c r="J134" s="182">
        <f>ROUND(I134*H134,2)</f>
        <v>0</v>
      </c>
      <c r="K134" s="180" t="s">
        <v>1839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81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1993</v>
      </c>
    </row>
    <row r="135" s="11" customFormat="1" ht="25.92" customHeight="1">
      <c r="B135" s="164"/>
      <c r="D135" s="165" t="s">
        <v>72</v>
      </c>
      <c r="E135" s="166" t="s">
        <v>8</v>
      </c>
      <c r="F135" s="166" t="s">
        <v>1867</v>
      </c>
      <c r="I135" s="167"/>
      <c r="J135" s="168">
        <f>BK135</f>
        <v>0</v>
      </c>
      <c r="L135" s="164"/>
      <c r="M135" s="169"/>
      <c r="N135" s="170"/>
      <c r="O135" s="170"/>
      <c r="P135" s="171">
        <f>SUM(P136:P141)</f>
        <v>0</v>
      </c>
      <c r="Q135" s="170"/>
      <c r="R135" s="171">
        <f>SUM(R136:R141)</f>
        <v>0.38270880000000007</v>
      </c>
      <c r="S135" s="170"/>
      <c r="T135" s="172">
        <f>SUM(T136:T141)</f>
        <v>0</v>
      </c>
      <c r="AR135" s="165" t="s">
        <v>198</v>
      </c>
      <c r="AT135" s="173" t="s">
        <v>72</v>
      </c>
      <c r="AU135" s="173" t="s">
        <v>73</v>
      </c>
      <c r="AY135" s="165" t="s">
        <v>191</v>
      </c>
      <c r="BK135" s="174">
        <f>SUM(BK136:BK141)</f>
        <v>0</v>
      </c>
    </row>
    <row r="136" s="1" customFormat="1" ht="16.5" customHeight="1">
      <c r="B136" s="177"/>
      <c r="C136" s="178" t="s">
        <v>228</v>
      </c>
      <c r="D136" s="178" t="s">
        <v>194</v>
      </c>
      <c r="E136" s="179" t="s">
        <v>1994</v>
      </c>
      <c r="F136" s="180" t="s">
        <v>1995</v>
      </c>
      <c r="G136" s="181" t="s">
        <v>197</v>
      </c>
      <c r="H136" s="182">
        <v>51.840000000000003</v>
      </c>
      <c r="I136" s="183"/>
      <c r="J136" s="182">
        <f>ROUND(I136*H136,2)</f>
        <v>0</v>
      </c>
      <c r="K136" s="180" t="s">
        <v>1839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0.00149</v>
      </c>
      <c r="R136" s="186">
        <f>Q136*H136</f>
        <v>0.077241600000000007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1996</v>
      </c>
    </row>
    <row r="137" s="1" customFormat="1" ht="16.5" customHeight="1">
      <c r="B137" s="177"/>
      <c r="C137" s="178" t="s">
        <v>237</v>
      </c>
      <c r="D137" s="178" t="s">
        <v>194</v>
      </c>
      <c r="E137" s="179" t="s">
        <v>1997</v>
      </c>
      <c r="F137" s="180" t="s">
        <v>1998</v>
      </c>
      <c r="G137" s="181" t="s">
        <v>197</v>
      </c>
      <c r="H137" s="182">
        <v>51.840000000000003</v>
      </c>
      <c r="I137" s="183"/>
      <c r="J137" s="182">
        <f>ROUND(I137*H137,2)</f>
        <v>0</v>
      </c>
      <c r="K137" s="180" t="s">
        <v>1839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1999</v>
      </c>
    </row>
    <row r="138" s="1" customFormat="1" ht="16.5" customHeight="1">
      <c r="B138" s="177"/>
      <c r="C138" s="178" t="s">
        <v>243</v>
      </c>
      <c r="D138" s="178" t="s">
        <v>194</v>
      </c>
      <c r="E138" s="179" t="s">
        <v>2000</v>
      </c>
      <c r="F138" s="180" t="s">
        <v>2001</v>
      </c>
      <c r="G138" s="181" t="s">
        <v>214</v>
      </c>
      <c r="H138" s="182">
        <v>38.880000000000003</v>
      </c>
      <c r="I138" s="183"/>
      <c r="J138" s="182">
        <f>ROUND(I138*H138,2)</f>
        <v>0</v>
      </c>
      <c r="K138" s="180" t="s">
        <v>1839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0.00139</v>
      </c>
      <c r="R138" s="186">
        <f>Q138*H138</f>
        <v>0.0540432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81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2002</v>
      </c>
    </row>
    <row r="139" s="1" customFormat="1" ht="16.5" customHeight="1">
      <c r="B139" s="177"/>
      <c r="C139" s="178" t="s">
        <v>254</v>
      </c>
      <c r="D139" s="178" t="s">
        <v>194</v>
      </c>
      <c r="E139" s="179" t="s">
        <v>2003</v>
      </c>
      <c r="F139" s="180" t="s">
        <v>2004</v>
      </c>
      <c r="G139" s="181" t="s">
        <v>214</v>
      </c>
      <c r="H139" s="182">
        <v>38.880000000000003</v>
      </c>
      <c r="I139" s="183"/>
      <c r="J139" s="182">
        <f>ROUND(I139*H139,2)</f>
        <v>0</v>
      </c>
      <c r="K139" s="180" t="s">
        <v>1839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2005</v>
      </c>
    </row>
    <row r="140" s="1" customFormat="1" ht="16.5" customHeight="1">
      <c r="B140" s="177"/>
      <c r="C140" s="178" t="s">
        <v>271</v>
      </c>
      <c r="D140" s="178" t="s">
        <v>194</v>
      </c>
      <c r="E140" s="179" t="s">
        <v>2006</v>
      </c>
      <c r="F140" s="180" t="s">
        <v>2007</v>
      </c>
      <c r="G140" s="181" t="s">
        <v>197</v>
      </c>
      <c r="H140" s="182">
        <v>51.840000000000003</v>
      </c>
      <c r="I140" s="183"/>
      <c r="J140" s="182">
        <f>ROUND(I140*H140,2)</f>
        <v>0</v>
      </c>
      <c r="K140" s="180" t="s">
        <v>1839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0.0048500000000000001</v>
      </c>
      <c r="R140" s="186">
        <f>Q140*H140</f>
        <v>0.25142400000000004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81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2008</v>
      </c>
    </row>
    <row r="141" s="1" customFormat="1" ht="16.5" customHeight="1">
      <c r="B141" s="177"/>
      <c r="C141" s="178" t="s">
        <v>277</v>
      </c>
      <c r="D141" s="178" t="s">
        <v>194</v>
      </c>
      <c r="E141" s="179" t="s">
        <v>2009</v>
      </c>
      <c r="F141" s="180" t="s">
        <v>2010</v>
      </c>
      <c r="G141" s="181" t="s">
        <v>197</v>
      </c>
      <c r="H141" s="182">
        <v>51.840000000000003</v>
      </c>
      <c r="I141" s="183"/>
      <c r="J141" s="182">
        <f>ROUND(I141*H141,2)</f>
        <v>0</v>
      </c>
      <c r="K141" s="180" t="s">
        <v>1839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2011</v>
      </c>
    </row>
    <row r="142" s="11" customFormat="1" ht="25.92" customHeight="1">
      <c r="B142" s="164"/>
      <c r="D142" s="165" t="s">
        <v>72</v>
      </c>
      <c r="E142" s="166" t="s">
        <v>314</v>
      </c>
      <c r="F142" s="166" t="s">
        <v>1880</v>
      </c>
      <c r="I142" s="167"/>
      <c r="J142" s="168">
        <f>BK142</f>
        <v>0</v>
      </c>
      <c r="L142" s="164"/>
      <c r="M142" s="169"/>
      <c r="N142" s="170"/>
      <c r="O142" s="170"/>
      <c r="P142" s="171">
        <f>SUM(P143:P145)</f>
        <v>0</v>
      </c>
      <c r="Q142" s="170"/>
      <c r="R142" s="171">
        <f>SUM(R143:R145)</f>
        <v>0</v>
      </c>
      <c r="S142" s="170"/>
      <c r="T142" s="172">
        <f>SUM(T143:T145)</f>
        <v>0</v>
      </c>
      <c r="AR142" s="165" t="s">
        <v>198</v>
      </c>
      <c r="AT142" s="173" t="s">
        <v>72</v>
      </c>
      <c r="AU142" s="173" t="s">
        <v>73</v>
      </c>
      <c r="AY142" s="165" t="s">
        <v>191</v>
      </c>
      <c r="BK142" s="174">
        <f>SUM(BK143:BK145)</f>
        <v>0</v>
      </c>
    </row>
    <row r="143" s="1" customFormat="1" ht="16.5" customHeight="1">
      <c r="B143" s="177"/>
      <c r="C143" s="178" t="s">
        <v>192</v>
      </c>
      <c r="D143" s="178" t="s">
        <v>194</v>
      </c>
      <c r="E143" s="179" t="s">
        <v>1884</v>
      </c>
      <c r="F143" s="180" t="s">
        <v>1885</v>
      </c>
      <c r="G143" s="181" t="s">
        <v>214</v>
      </c>
      <c r="H143" s="182">
        <v>38.880000000000003</v>
      </c>
      <c r="I143" s="183"/>
      <c r="J143" s="182">
        <f>ROUND(I143*H143,2)</f>
        <v>0</v>
      </c>
      <c r="K143" s="180" t="s">
        <v>1839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198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2012</v>
      </c>
    </row>
    <row r="144" s="1" customFormat="1" ht="16.5" customHeight="1">
      <c r="B144" s="177"/>
      <c r="C144" s="178" t="s">
        <v>287</v>
      </c>
      <c r="D144" s="178" t="s">
        <v>194</v>
      </c>
      <c r="E144" s="179" t="s">
        <v>1887</v>
      </c>
      <c r="F144" s="180" t="s">
        <v>1888</v>
      </c>
      <c r="G144" s="181" t="s">
        <v>214</v>
      </c>
      <c r="H144" s="182">
        <v>41.68</v>
      </c>
      <c r="I144" s="183"/>
      <c r="J144" s="182">
        <f>ROUND(I144*H144,2)</f>
        <v>0</v>
      </c>
      <c r="K144" s="180" t="s">
        <v>1839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198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2013</v>
      </c>
    </row>
    <row r="145" s="1" customFormat="1" ht="16.5" customHeight="1">
      <c r="B145" s="177"/>
      <c r="C145" s="178" t="s">
        <v>295</v>
      </c>
      <c r="D145" s="178" t="s">
        <v>194</v>
      </c>
      <c r="E145" s="179" t="s">
        <v>1890</v>
      </c>
      <c r="F145" s="180" t="s">
        <v>1891</v>
      </c>
      <c r="G145" s="181" t="s">
        <v>214</v>
      </c>
      <c r="H145" s="182">
        <v>28.579999999999998</v>
      </c>
      <c r="I145" s="183"/>
      <c r="J145" s="182">
        <f>ROUND(I145*H145,2)</f>
        <v>0</v>
      </c>
      <c r="K145" s="180" t="s">
        <v>1839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198</v>
      </c>
      <c r="AT145" s="188" t="s">
        <v>194</v>
      </c>
      <c r="AU145" s="188" t="s">
        <v>81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198</v>
      </c>
      <c r="BM145" s="188" t="s">
        <v>2014</v>
      </c>
    </row>
    <row r="146" s="11" customFormat="1" ht="25.92" customHeight="1">
      <c r="B146" s="164"/>
      <c r="D146" s="165" t="s">
        <v>72</v>
      </c>
      <c r="E146" s="166" t="s">
        <v>322</v>
      </c>
      <c r="F146" s="166" t="s">
        <v>1893</v>
      </c>
      <c r="I146" s="167"/>
      <c r="J146" s="168">
        <f>BK146</f>
        <v>0</v>
      </c>
      <c r="L146" s="164"/>
      <c r="M146" s="169"/>
      <c r="N146" s="170"/>
      <c r="O146" s="170"/>
      <c r="P146" s="171">
        <f>SUM(P147:P149)</f>
        <v>0</v>
      </c>
      <c r="Q146" s="170"/>
      <c r="R146" s="171">
        <f>SUM(R147:R149)</f>
        <v>8.9249999999999989</v>
      </c>
      <c r="S146" s="170"/>
      <c r="T146" s="172">
        <f>SUM(T147:T149)</f>
        <v>0</v>
      </c>
      <c r="AR146" s="165" t="s">
        <v>198</v>
      </c>
      <c r="AT146" s="173" t="s">
        <v>72</v>
      </c>
      <c r="AU146" s="173" t="s">
        <v>73</v>
      </c>
      <c r="AY146" s="165" t="s">
        <v>191</v>
      </c>
      <c r="BK146" s="174">
        <f>SUM(BK147:BK149)</f>
        <v>0</v>
      </c>
    </row>
    <row r="147" s="1" customFormat="1" ht="16.5" customHeight="1">
      <c r="B147" s="177"/>
      <c r="C147" s="178" t="s">
        <v>301</v>
      </c>
      <c r="D147" s="178" t="s">
        <v>194</v>
      </c>
      <c r="E147" s="179" t="s">
        <v>1894</v>
      </c>
      <c r="F147" s="180" t="s">
        <v>1895</v>
      </c>
      <c r="G147" s="181" t="s">
        <v>214</v>
      </c>
      <c r="H147" s="182">
        <v>41.68</v>
      </c>
      <c r="I147" s="183"/>
      <c r="J147" s="182">
        <f>ROUND(I147*H147,2)</f>
        <v>0</v>
      </c>
      <c r="K147" s="180" t="s">
        <v>1839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198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2015</v>
      </c>
    </row>
    <row r="148" s="1" customFormat="1" ht="16.5" customHeight="1">
      <c r="B148" s="177"/>
      <c r="C148" s="178" t="s">
        <v>8</v>
      </c>
      <c r="D148" s="178" t="s">
        <v>194</v>
      </c>
      <c r="E148" s="179" t="s">
        <v>2016</v>
      </c>
      <c r="F148" s="180" t="s">
        <v>1898</v>
      </c>
      <c r="G148" s="181" t="s">
        <v>214</v>
      </c>
      <c r="H148" s="182">
        <v>5.25</v>
      </c>
      <c r="I148" s="183"/>
      <c r="J148" s="182">
        <f>ROUND(I148*H148,2)</f>
        <v>0</v>
      </c>
      <c r="K148" s="180" t="s">
        <v>1839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1.7</v>
      </c>
      <c r="R148" s="186">
        <f>Q148*H148</f>
        <v>8.9249999999999989</v>
      </c>
      <c r="S148" s="186">
        <v>0</v>
      </c>
      <c r="T148" s="187">
        <f>S148*H148</f>
        <v>0</v>
      </c>
      <c r="AR148" s="188" t="s">
        <v>198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2017</v>
      </c>
    </row>
    <row r="149" s="1" customFormat="1" ht="16.5" customHeight="1">
      <c r="B149" s="177"/>
      <c r="C149" s="178" t="s">
        <v>314</v>
      </c>
      <c r="D149" s="178" t="s">
        <v>194</v>
      </c>
      <c r="E149" s="179" t="s">
        <v>1900</v>
      </c>
      <c r="F149" s="180" t="s">
        <v>1901</v>
      </c>
      <c r="G149" s="181" t="s">
        <v>214</v>
      </c>
      <c r="H149" s="182">
        <v>28.579999999999998</v>
      </c>
      <c r="I149" s="183"/>
      <c r="J149" s="182">
        <f>ROUND(I149*H149,2)</f>
        <v>0</v>
      </c>
      <c r="K149" s="180" t="s">
        <v>1839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198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2018</v>
      </c>
    </row>
    <row r="150" s="11" customFormat="1" ht="25.92" customHeight="1">
      <c r="B150" s="164"/>
      <c r="D150" s="165" t="s">
        <v>72</v>
      </c>
      <c r="E150" s="166" t="s">
        <v>334</v>
      </c>
      <c r="F150" s="166" t="s">
        <v>1903</v>
      </c>
      <c r="I150" s="167"/>
      <c r="J150" s="168">
        <f>BK150</f>
        <v>0</v>
      </c>
      <c r="L150" s="164"/>
      <c r="M150" s="169"/>
      <c r="N150" s="170"/>
      <c r="O150" s="170"/>
      <c r="P150" s="171">
        <f>P151</f>
        <v>0</v>
      </c>
      <c r="Q150" s="170"/>
      <c r="R150" s="171">
        <f>R151</f>
        <v>0</v>
      </c>
      <c r="S150" s="170"/>
      <c r="T150" s="172">
        <f>T151</f>
        <v>0</v>
      </c>
      <c r="AR150" s="165" t="s">
        <v>198</v>
      </c>
      <c r="AT150" s="173" t="s">
        <v>72</v>
      </c>
      <c r="AU150" s="173" t="s">
        <v>73</v>
      </c>
      <c r="AY150" s="165" t="s">
        <v>191</v>
      </c>
      <c r="BK150" s="174">
        <f>BK151</f>
        <v>0</v>
      </c>
    </row>
    <row r="151" s="1" customFormat="1" ht="16.5" customHeight="1">
      <c r="B151" s="177"/>
      <c r="C151" s="178" t="s">
        <v>322</v>
      </c>
      <c r="D151" s="178" t="s">
        <v>194</v>
      </c>
      <c r="E151" s="179" t="s">
        <v>1904</v>
      </c>
      <c r="F151" s="180" t="s">
        <v>1905</v>
      </c>
      <c r="G151" s="181" t="s">
        <v>214</v>
      </c>
      <c r="H151" s="182">
        <v>41.68</v>
      </c>
      <c r="I151" s="183"/>
      <c r="J151" s="182">
        <f>ROUND(I151*H151,2)</f>
        <v>0</v>
      </c>
      <c r="K151" s="180" t="s">
        <v>1839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198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2019</v>
      </c>
    </row>
    <row r="152" s="11" customFormat="1" ht="25.92" customHeight="1">
      <c r="B152" s="164"/>
      <c r="D152" s="165" t="s">
        <v>72</v>
      </c>
      <c r="E152" s="166" t="s">
        <v>517</v>
      </c>
      <c r="F152" s="166" t="s">
        <v>1911</v>
      </c>
      <c r="I152" s="167"/>
      <c r="J152" s="168">
        <f>BK152</f>
        <v>0</v>
      </c>
      <c r="L152" s="164"/>
      <c r="M152" s="169"/>
      <c r="N152" s="170"/>
      <c r="O152" s="170"/>
      <c r="P152" s="171">
        <f>P153</f>
        <v>0</v>
      </c>
      <c r="Q152" s="170"/>
      <c r="R152" s="171">
        <f>R153</f>
        <v>2.5525395000000004</v>
      </c>
      <c r="S152" s="170"/>
      <c r="T152" s="172">
        <f>T153</f>
        <v>0</v>
      </c>
      <c r="AR152" s="165" t="s">
        <v>198</v>
      </c>
      <c r="AT152" s="173" t="s">
        <v>72</v>
      </c>
      <c r="AU152" s="173" t="s">
        <v>73</v>
      </c>
      <c r="AY152" s="165" t="s">
        <v>191</v>
      </c>
      <c r="BK152" s="174">
        <f>BK153</f>
        <v>0</v>
      </c>
    </row>
    <row r="153" s="1" customFormat="1" ht="16.5" customHeight="1">
      <c r="B153" s="177"/>
      <c r="C153" s="178" t="s">
        <v>328</v>
      </c>
      <c r="D153" s="178" t="s">
        <v>194</v>
      </c>
      <c r="E153" s="179" t="s">
        <v>1912</v>
      </c>
      <c r="F153" s="180" t="s">
        <v>1913</v>
      </c>
      <c r="G153" s="181" t="s">
        <v>214</v>
      </c>
      <c r="H153" s="182">
        <v>1.3500000000000001</v>
      </c>
      <c r="I153" s="183"/>
      <c r="J153" s="182">
        <f>ROUND(I153*H153,2)</f>
        <v>0</v>
      </c>
      <c r="K153" s="180" t="s">
        <v>1839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1.8907700000000001</v>
      </c>
      <c r="R153" s="186">
        <f>Q153*H153</f>
        <v>2.5525395000000004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2020</v>
      </c>
    </row>
    <row r="154" s="11" customFormat="1" ht="25.92" customHeight="1">
      <c r="B154" s="164"/>
      <c r="D154" s="165" t="s">
        <v>72</v>
      </c>
      <c r="E154" s="166" t="s">
        <v>2021</v>
      </c>
      <c r="F154" s="166" t="s">
        <v>2022</v>
      </c>
      <c r="I154" s="167"/>
      <c r="J154" s="168">
        <f>BK154</f>
        <v>0</v>
      </c>
      <c r="L154" s="164"/>
      <c r="M154" s="169"/>
      <c r="N154" s="170"/>
      <c r="O154" s="170"/>
      <c r="P154" s="171">
        <f>P155</f>
        <v>0</v>
      </c>
      <c r="Q154" s="170"/>
      <c r="R154" s="171">
        <f>R155</f>
        <v>0.015900000000000001</v>
      </c>
      <c r="S154" s="170"/>
      <c r="T154" s="172">
        <f>T155</f>
        <v>0</v>
      </c>
      <c r="AR154" s="165" t="s">
        <v>198</v>
      </c>
      <c r="AT154" s="173" t="s">
        <v>72</v>
      </c>
      <c r="AU154" s="173" t="s">
        <v>73</v>
      </c>
      <c r="AY154" s="165" t="s">
        <v>191</v>
      </c>
      <c r="BK154" s="174">
        <f>BK155</f>
        <v>0</v>
      </c>
    </row>
    <row r="155" s="1" customFormat="1" ht="16.5" customHeight="1">
      <c r="B155" s="177"/>
      <c r="C155" s="178" t="s">
        <v>334</v>
      </c>
      <c r="D155" s="178" t="s">
        <v>194</v>
      </c>
      <c r="E155" s="179" t="s">
        <v>2023</v>
      </c>
      <c r="F155" s="180" t="s">
        <v>2024</v>
      </c>
      <c r="G155" s="181" t="s">
        <v>1007</v>
      </c>
      <c r="H155" s="182">
        <v>15</v>
      </c>
      <c r="I155" s="183"/>
      <c r="J155" s="182">
        <f>ROUND(I155*H155,2)</f>
        <v>0</v>
      </c>
      <c r="K155" s="180" t="s">
        <v>1839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0.00106</v>
      </c>
      <c r="R155" s="186">
        <f>Q155*H155</f>
        <v>0.015900000000000001</v>
      </c>
      <c r="S155" s="186">
        <v>0</v>
      </c>
      <c r="T155" s="187">
        <f>S155*H155</f>
        <v>0</v>
      </c>
      <c r="AR155" s="188" t="s">
        <v>198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198</v>
      </c>
      <c r="BM155" s="188" t="s">
        <v>2025</v>
      </c>
    </row>
    <row r="156" s="11" customFormat="1" ht="25.92" customHeight="1">
      <c r="B156" s="164"/>
      <c r="D156" s="165" t="s">
        <v>72</v>
      </c>
      <c r="E156" s="166" t="s">
        <v>789</v>
      </c>
      <c r="F156" s="166" t="s">
        <v>2026</v>
      </c>
      <c r="I156" s="167"/>
      <c r="J156" s="168">
        <f>BK156</f>
        <v>0</v>
      </c>
      <c r="L156" s="164"/>
      <c r="M156" s="169"/>
      <c r="N156" s="170"/>
      <c r="O156" s="170"/>
      <c r="P156" s="171">
        <f>P157</f>
        <v>0</v>
      </c>
      <c r="Q156" s="170"/>
      <c r="R156" s="171">
        <f>R157</f>
        <v>0.64641999999999999</v>
      </c>
      <c r="S156" s="170"/>
      <c r="T156" s="172">
        <f>T157</f>
        <v>0</v>
      </c>
      <c r="AR156" s="165" t="s">
        <v>198</v>
      </c>
      <c r="AT156" s="173" t="s">
        <v>72</v>
      </c>
      <c r="AU156" s="173" t="s">
        <v>73</v>
      </c>
      <c r="AY156" s="165" t="s">
        <v>191</v>
      </c>
      <c r="BK156" s="174">
        <f>BK157</f>
        <v>0</v>
      </c>
    </row>
    <row r="157" s="1" customFormat="1" ht="16.5" customHeight="1">
      <c r="B157" s="177"/>
      <c r="C157" s="178" t="s">
        <v>340</v>
      </c>
      <c r="D157" s="178" t="s">
        <v>194</v>
      </c>
      <c r="E157" s="179" t="s">
        <v>2027</v>
      </c>
      <c r="F157" s="180" t="s">
        <v>2028</v>
      </c>
      <c r="G157" s="181" t="s">
        <v>310</v>
      </c>
      <c r="H157" s="182">
        <v>2</v>
      </c>
      <c r="I157" s="183"/>
      <c r="J157" s="182">
        <f>ROUND(I157*H157,2)</f>
        <v>0</v>
      </c>
      <c r="K157" s="180" t="s">
        <v>1839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0.32321</v>
      </c>
      <c r="R157" s="186">
        <f>Q157*H157</f>
        <v>0.64641999999999999</v>
      </c>
      <c r="S157" s="186">
        <v>0</v>
      </c>
      <c r="T157" s="187">
        <f>S157*H157</f>
        <v>0</v>
      </c>
      <c r="AR157" s="188" t="s">
        <v>198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2029</v>
      </c>
    </row>
    <row r="158" s="11" customFormat="1" ht="25.92" customHeight="1">
      <c r="B158" s="164"/>
      <c r="D158" s="165" t="s">
        <v>72</v>
      </c>
      <c r="E158" s="166" t="s">
        <v>832</v>
      </c>
      <c r="F158" s="166" t="s">
        <v>1928</v>
      </c>
      <c r="I158" s="167"/>
      <c r="J158" s="168">
        <f>BK158</f>
        <v>0</v>
      </c>
      <c r="L158" s="164"/>
      <c r="M158" s="169"/>
      <c r="N158" s="170"/>
      <c r="O158" s="170"/>
      <c r="P158" s="171">
        <f>SUM(P159:P167)</f>
        <v>0</v>
      </c>
      <c r="Q158" s="170"/>
      <c r="R158" s="171">
        <f>SUM(R159:R167)</f>
        <v>6.2524199999999999</v>
      </c>
      <c r="S158" s="170"/>
      <c r="T158" s="172">
        <f>SUM(T159:T167)</f>
        <v>0</v>
      </c>
      <c r="AR158" s="165" t="s">
        <v>198</v>
      </c>
      <c r="AT158" s="173" t="s">
        <v>72</v>
      </c>
      <c r="AU158" s="173" t="s">
        <v>73</v>
      </c>
      <c r="AY158" s="165" t="s">
        <v>191</v>
      </c>
      <c r="BK158" s="174">
        <f>SUM(BK159:BK167)</f>
        <v>0</v>
      </c>
    </row>
    <row r="159" s="1" customFormat="1" ht="16.5" customHeight="1">
      <c r="B159" s="177"/>
      <c r="C159" s="178" t="s">
        <v>7</v>
      </c>
      <c r="D159" s="178" t="s">
        <v>194</v>
      </c>
      <c r="E159" s="179" t="s">
        <v>2030</v>
      </c>
      <c r="F159" s="180" t="s">
        <v>2031</v>
      </c>
      <c r="G159" s="181" t="s">
        <v>362</v>
      </c>
      <c r="H159" s="182">
        <v>10</v>
      </c>
      <c r="I159" s="183"/>
      <c r="J159" s="182">
        <f>ROUND(I159*H159,2)</f>
        <v>0</v>
      </c>
      <c r="K159" s="180" t="s">
        <v>1839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0.0132</v>
      </c>
      <c r="R159" s="186">
        <f>Q159*H159</f>
        <v>0.13200000000000001</v>
      </c>
      <c r="S159" s="186">
        <v>0</v>
      </c>
      <c r="T159" s="187">
        <f>S159*H159</f>
        <v>0</v>
      </c>
      <c r="AR159" s="188" t="s">
        <v>198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198</v>
      </c>
      <c r="BM159" s="188" t="s">
        <v>2032</v>
      </c>
    </row>
    <row r="160" s="1" customFormat="1" ht="16.5" customHeight="1">
      <c r="B160" s="177"/>
      <c r="C160" s="178" t="s">
        <v>359</v>
      </c>
      <c r="D160" s="178" t="s">
        <v>194</v>
      </c>
      <c r="E160" s="179" t="s">
        <v>2033</v>
      </c>
      <c r="F160" s="180" t="s">
        <v>2034</v>
      </c>
      <c r="G160" s="181" t="s">
        <v>362</v>
      </c>
      <c r="H160" s="182">
        <v>1</v>
      </c>
      <c r="I160" s="183"/>
      <c r="J160" s="182">
        <f>ROUND(I160*H160,2)</f>
        <v>0</v>
      </c>
      <c r="K160" s="180" t="s">
        <v>1839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0.014069999999999999</v>
      </c>
      <c r="R160" s="186">
        <f>Q160*H160</f>
        <v>0.014069999999999999</v>
      </c>
      <c r="S160" s="186">
        <v>0</v>
      </c>
      <c r="T160" s="187">
        <f>S160*H160</f>
        <v>0</v>
      </c>
      <c r="AR160" s="188" t="s">
        <v>198</v>
      </c>
      <c r="AT160" s="188" t="s">
        <v>194</v>
      </c>
      <c r="AU160" s="188" t="s">
        <v>81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198</v>
      </c>
      <c r="BM160" s="188" t="s">
        <v>2035</v>
      </c>
    </row>
    <row r="161" s="1" customFormat="1" ht="16.5" customHeight="1">
      <c r="B161" s="177"/>
      <c r="C161" s="178" t="s">
        <v>368</v>
      </c>
      <c r="D161" s="178" t="s">
        <v>194</v>
      </c>
      <c r="E161" s="179" t="s">
        <v>2036</v>
      </c>
      <c r="F161" s="180" t="s">
        <v>1939</v>
      </c>
      <c r="G161" s="181" t="s">
        <v>362</v>
      </c>
      <c r="H161" s="182">
        <v>0</v>
      </c>
      <c r="I161" s="183"/>
      <c r="J161" s="182">
        <f>ROUND(I161*H161,2)</f>
        <v>0</v>
      </c>
      <c r="K161" s="180" t="s">
        <v>1839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0.0070200000000000002</v>
      </c>
      <c r="R161" s="186">
        <f>Q161*H161</f>
        <v>0</v>
      </c>
      <c r="S161" s="186">
        <v>0</v>
      </c>
      <c r="T161" s="187">
        <f>S161*H161</f>
        <v>0</v>
      </c>
      <c r="AR161" s="188" t="s">
        <v>198</v>
      </c>
      <c r="AT161" s="188" t="s">
        <v>194</v>
      </c>
      <c r="AU161" s="188" t="s">
        <v>81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2037</v>
      </c>
    </row>
    <row r="162" s="12" customFormat="1">
      <c r="B162" s="190"/>
      <c r="D162" s="191" t="s">
        <v>200</v>
      </c>
      <c r="E162" s="192" t="s">
        <v>1</v>
      </c>
      <c r="F162" s="193" t="s">
        <v>2038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200</v>
      </c>
      <c r="AU162" s="192" t="s">
        <v>81</v>
      </c>
      <c r="AV162" s="12" t="s">
        <v>81</v>
      </c>
      <c r="AW162" s="12" t="s">
        <v>30</v>
      </c>
      <c r="AX162" s="12" t="s">
        <v>73</v>
      </c>
      <c r="AY162" s="192" t="s">
        <v>191</v>
      </c>
    </row>
    <row r="163" s="14" customFormat="1">
      <c r="B163" s="206"/>
      <c r="D163" s="191" t="s">
        <v>200</v>
      </c>
      <c r="E163" s="207" t="s">
        <v>1</v>
      </c>
      <c r="F163" s="208" t="s">
        <v>204</v>
      </c>
      <c r="H163" s="209">
        <v>0</v>
      </c>
      <c r="I163" s="210"/>
      <c r="L163" s="206"/>
      <c r="M163" s="211"/>
      <c r="N163" s="212"/>
      <c r="O163" s="212"/>
      <c r="P163" s="212"/>
      <c r="Q163" s="212"/>
      <c r="R163" s="212"/>
      <c r="S163" s="212"/>
      <c r="T163" s="213"/>
      <c r="AT163" s="207" t="s">
        <v>200</v>
      </c>
      <c r="AU163" s="207" t="s">
        <v>81</v>
      </c>
      <c r="AV163" s="14" t="s">
        <v>198</v>
      </c>
      <c r="AW163" s="14" t="s">
        <v>3</v>
      </c>
      <c r="AX163" s="14" t="s">
        <v>81</v>
      </c>
      <c r="AY163" s="207" t="s">
        <v>191</v>
      </c>
    </row>
    <row r="164" s="1" customFormat="1" ht="16.5" customHeight="1">
      <c r="B164" s="177"/>
      <c r="C164" s="178" t="s">
        <v>374</v>
      </c>
      <c r="D164" s="178" t="s">
        <v>194</v>
      </c>
      <c r="E164" s="179" t="s">
        <v>1938</v>
      </c>
      <c r="F164" s="180" t="s">
        <v>1939</v>
      </c>
      <c r="G164" s="181" t="s">
        <v>362</v>
      </c>
      <c r="H164" s="182">
        <v>1</v>
      </c>
      <c r="I164" s="183"/>
      <c r="J164" s="182">
        <f>ROUND(I164*H164,2)</f>
        <v>0</v>
      </c>
      <c r="K164" s="180" t="s">
        <v>1839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0.16502</v>
      </c>
      <c r="R164" s="186">
        <f>Q164*H164</f>
        <v>0.16502</v>
      </c>
      <c r="S164" s="186">
        <v>0</v>
      </c>
      <c r="T164" s="187">
        <f>S164*H164</f>
        <v>0</v>
      </c>
      <c r="AR164" s="188" t="s">
        <v>198</v>
      </c>
      <c r="AT164" s="188" t="s">
        <v>194</v>
      </c>
      <c r="AU164" s="188" t="s">
        <v>81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198</v>
      </c>
      <c r="BM164" s="188" t="s">
        <v>2039</v>
      </c>
    </row>
    <row r="165" s="1" customFormat="1" ht="16.5" customHeight="1">
      <c r="B165" s="177"/>
      <c r="C165" s="178" t="s">
        <v>381</v>
      </c>
      <c r="D165" s="178" t="s">
        <v>194</v>
      </c>
      <c r="E165" s="179" t="s">
        <v>1941</v>
      </c>
      <c r="F165" s="180" t="s">
        <v>1942</v>
      </c>
      <c r="G165" s="181" t="s">
        <v>362</v>
      </c>
      <c r="H165" s="182">
        <v>1</v>
      </c>
      <c r="I165" s="183"/>
      <c r="J165" s="182">
        <f>ROUND(I165*H165,2)</f>
        <v>0</v>
      </c>
      <c r="K165" s="180" t="s">
        <v>1839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0.43093999999999999</v>
      </c>
      <c r="R165" s="186">
        <f>Q165*H165</f>
        <v>0.43093999999999999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2040</v>
      </c>
    </row>
    <row r="166" s="1" customFormat="1" ht="16.5" customHeight="1">
      <c r="B166" s="177"/>
      <c r="C166" s="178" t="s">
        <v>388</v>
      </c>
      <c r="D166" s="178" t="s">
        <v>194</v>
      </c>
      <c r="E166" s="179" t="s">
        <v>1935</v>
      </c>
      <c r="F166" s="180" t="s">
        <v>1936</v>
      </c>
      <c r="G166" s="181" t="s">
        <v>362</v>
      </c>
      <c r="H166" s="182">
        <v>5</v>
      </c>
      <c r="I166" s="183"/>
      <c r="J166" s="182">
        <f>ROUND(I166*H166,2)</f>
        <v>0</v>
      </c>
      <c r="K166" s="180" t="s">
        <v>1839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0.40952</v>
      </c>
      <c r="R166" s="186">
        <f>Q166*H166</f>
        <v>2.0476000000000001</v>
      </c>
      <c r="S166" s="186">
        <v>0</v>
      </c>
      <c r="T166" s="187">
        <f>S166*H166</f>
        <v>0</v>
      </c>
      <c r="AR166" s="188" t="s">
        <v>198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198</v>
      </c>
      <c r="BM166" s="188" t="s">
        <v>2041</v>
      </c>
    </row>
    <row r="167" s="1" customFormat="1" ht="16.5" customHeight="1">
      <c r="B167" s="177"/>
      <c r="C167" s="178" t="s">
        <v>394</v>
      </c>
      <c r="D167" s="178" t="s">
        <v>194</v>
      </c>
      <c r="E167" s="179" t="s">
        <v>2042</v>
      </c>
      <c r="F167" s="180" t="s">
        <v>2043</v>
      </c>
      <c r="G167" s="181" t="s">
        <v>362</v>
      </c>
      <c r="H167" s="182">
        <v>1</v>
      </c>
      <c r="I167" s="183"/>
      <c r="J167" s="182">
        <f>ROUND(I167*H167,2)</f>
        <v>0</v>
      </c>
      <c r="K167" s="180" t="s">
        <v>1839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3.46279</v>
      </c>
      <c r="R167" s="186">
        <f>Q167*H167</f>
        <v>3.46279</v>
      </c>
      <c r="S167" s="186">
        <v>0</v>
      </c>
      <c r="T167" s="187">
        <f>S167*H167</f>
        <v>0</v>
      </c>
      <c r="AR167" s="188" t="s">
        <v>198</v>
      </c>
      <c r="AT167" s="188" t="s">
        <v>194</v>
      </c>
      <c r="AU167" s="188" t="s">
        <v>81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2044</v>
      </c>
    </row>
    <row r="168" s="11" customFormat="1" ht="25.92" customHeight="1">
      <c r="B168" s="164"/>
      <c r="D168" s="165" t="s">
        <v>72</v>
      </c>
      <c r="E168" s="166" t="s">
        <v>1958</v>
      </c>
      <c r="F168" s="166" t="s">
        <v>1959</v>
      </c>
      <c r="I168" s="167"/>
      <c r="J168" s="168">
        <f>BK168</f>
        <v>0</v>
      </c>
      <c r="L168" s="164"/>
      <c r="M168" s="169"/>
      <c r="N168" s="170"/>
      <c r="O168" s="170"/>
      <c r="P168" s="171">
        <f>SUM(P169:P170)</f>
        <v>0</v>
      </c>
      <c r="Q168" s="170"/>
      <c r="R168" s="171">
        <f>SUM(R169:R170)</f>
        <v>0.0038406000000000004</v>
      </c>
      <c r="S168" s="170"/>
      <c r="T168" s="172">
        <f>SUM(T169:T170)</f>
        <v>0</v>
      </c>
      <c r="AR168" s="165" t="s">
        <v>198</v>
      </c>
      <c r="AT168" s="173" t="s">
        <v>72</v>
      </c>
      <c r="AU168" s="173" t="s">
        <v>73</v>
      </c>
      <c r="AY168" s="165" t="s">
        <v>191</v>
      </c>
      <c r="BK168" s="174">
        <f>SUM(BK169:BK170)</f>
        <v>0</v>
      </c>
    </row>
    <row r="169" s="1" customFormat="1" ht="16.5" customHeight="1">
      <c r="B169" s="177"/>
      <c r="C169" s="178" t="s">
        <v>400</v>
      </c>
      <c r="D169" s="178" t="s">
        <v>194</v>
      </c>
      <c r="E169" s="179" t="s">
        <v>2045</v>
      </c>
      <c r="F169" s="180" t="s">
        <v>2046</v>
      </c>
      <c r="G169" s="181" t="s">
        <v>310</v>
      </c>
      <c r="H169" s="182">
        <v>0.5</v>
      </c>
      <c r="I169" s="183"/>
      <c r="J169" s="182">
        <f>ROUND(I169*H169,2)</f>
        <v>0</v>
      </c>
      <c r="K169" s="180" t="s">
        <v>1839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0.00263</v>
      </c>
      <c r="R169" s="186">
        <f>Q169*H169</f>
        <v>0.001315</v>
      </c>
      <c r="S169" s="186">
        <v>0</v>
      </c>
      <c r="T169" s="187">
        <f>S169*H169</f>
        <v>0</v>
      </c>
      <c r="AR169" s="188" t="s">
        <v>198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2047</v>
      </c>
    </row>
    <row r="170" s="1" customFormat="1" ht="16.5" customHeight="1">
      <c r="B170" s="177"/>
      <c r="C170" s="178" t="s">
        <v>406</v>
      </c>
      <c r="D170" s="178" t="s">
        <v>194</v>
      </c>
      <c r="E170" s="179" t="s">
        <v>2048</v>
      </c>
      <c r="F170" s="180" t="s">
        <v>2049</v>
      </c>
      <c r="G170" s="181" t="s">
        <v>310</v>
      </c>
      <c r="H170" s="182">
        <v>0.88</v>
      </c>
      <c r="I170" s="183"/>
      <c r="J170" s="182">
        <f>ROUND(I170*H170,2)</f>
        <v>0</v>
      </c>
      <c r="K170" s="180" t="s">
        <v>1839</v>
      </c>
      <c r="L170" s="37"/>
      <c r="M170" s="184" t="s">
        <v>1</v>
      </c>
      <c r="N170" s="185" t="s">
        <v>38</v>
      </c>
      <c r="O170" s="73"/>
      <c r="P170" s="186">
        <f>O170*H170</f>
        <v>0</v>
      </c>
      <c r="Q170" s="186">
        <v>0.0028700000000000002</v>
      </c>
      <c r="R170" s="186">
        <f>Q170*H170</f>
        <v>0.0025256000000000002</v>
      </c>
      <c r="S170" s="186">
        <v>0</v>
      </c>
      <c r="T170" s="187">
        <f>S170*H170</f>
        <v>0</v>
      </c>
      <c r="AR170" s="188" t="s">
        <v>198</v>
      </c>
      <c r="AT170" s="188" t="s">
        <v>194</v>
      </c>
      <c r="AU170" s="188" t="s">
        <v>81</v>
      </c>
      <c r="AY170" s="18" t="s">
        <v>191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81</v>
      </c>
      <c r="BK170" s="189">
        <f>ROUND(I170*H170,2)</f>
        <v>0</v>
      </c>
      <c r="BL170" s="18" t="s">
        <v>198</v>
      </c>
      <c r="BM170" s="188" t="s">
        <v>2050</v>
      </c>
    </row>
    <row r="171" s="11" customFormat="1" ht="25.92" customHeight="1">
      <c r="B171" s="164"/>
      <c r="D171" s="165" t="s">
        <v>72</v>
      </c>
      <c r="E171" s="166" t="s">
        <v>1973</v>
      </c>
      <c r="F171" s="166" t="s">
        <v>1974</v>
      </c>
      <c r="I171" s="167"/>
      <c r="J171" s="168">
        <f>BK171</f>
        <v>0</v>
      </c>
      <c r="L171" s="164"/>
      <c r="M171" s="169"/>
      <c r="N171" s="170"/>
      <c r="O171" s="170"/>
      <c r="P171" s="171">
        <f>SUM(P172:P175)</f>
        <v>0</v>
      </c>
      <c r="Q171" s="170"/>
      <c r="R171" s="171">
        <f>SUM(R172:R175)</f>
        <v>62.880000000000003</v>
      </c>
      <c r="S171" s="170"/>
      <c r="T171" s="172">
        <f>SUM(T172:T175)</f>
        <v>0</v>
      </c>
      <c r="AR171" s="165" t="s">
        <v>198</v>
      </c>
      <c r="AT171" s="173" t="s">
        <v>72</v>
      </c>
      <c r="AU171" s="173" t="s">
        <v>73</v>
      </c>
      <c r="AY171" s="165" t="s">
        <v>191</v>
      </c>
      <c r="BK171" s="174">
        <f>SUM(BK172:BK175)</f>
        <v>0</v>
      </c>
    </row>
    <row r="172" s="1" customFormat="1" ht="16.5" customHeight="1">
      <c r="B172" s="177"/>
      <c r="C172" s="214" t="s">
        <v>413</v>
      </c>
      <c r="D172" s="214" t="s">
        <v>335</v>
      </c>
      <c r="E172" s="215" t="s">
        <v>1975</v>
      </c>
      <c r="F172" s="216" t="s">
        <v>1976</v>
      </c>
      <c r="G172" s="217" t="s">
        <v>343</v>
      </c>
      <c r="H172" s="218">
        <v>62.880000000000003</v>
      </c>
      <c r="I172" s="219"/>
      <c r="J172" s="218">
        <f>ROUND(I172*H172,2)</f>
        <v>0</v>
      </c>
      <c r="K172" s="216" t="s">
        <v>1839</v>
      </c>
      <c r="L172" s="220"/>
      <c r="M172" s="221" t="s">
        <v>1</v>
      </c>
      <c r="N172" s="222" t="s">
        <v>38</v>
      </c>
      <c r="O172" s="73"/>
      <c r="P172" s="186">
        <f>O172*H172</f>
        <v>0</v>
      </c>
      <c r="Q172" s="186">
        <v>1</v>
      </c>
      <c r="R172" s="186">
        <f>Q172*H172</f>
        <v>62.880000000000003</v>
      </c>
      <c r="S172" s="186">
        <v>0</v>
      </c>
      <c r="T172" s="187">
        <f>S172*H172</f>
        <v>0</v>
      </c>
      <c r="AR172" s="188" t="s">
        <v>254</v>
      </c>
      <c r="AT172" s="188" t="s">
        <v>335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198</v>
      </c>
      <c r="BM172" s="188" t="s">
        <v>2051</v>
      </c>
    </row>
    <row r="173" s="1" customFormat="1" ht="16.5" customHeight="1">
      <c r="B173" s="177"/>
      <c r="C173" s="214" t="s">
        <v>422</v>
      </c>
      <c r="D173" s="214" t="s">
        <v>335</v>
      </c>
      <c r="E173" s="215" t="s">
        <v>2052</v>
      </c>
      <c r="F173" s="216" t="s">
        <v>2053</v>
      </c>
      <c r="G173" s="217" t="s">
        <v>214</v>
      </c>
      <c r="H173" s="218">
        <v>0.75</v>
      </c>
      <c r="I173" s="219"/>
      <c r="J173" s="218">
        <f>ROUND(I173*H173,2)</f>
        <v>0</v>
      </c>
      <c r="K173" s="216" t="s">
        <v>1839</v>
      </c>
      <c r="L173" s="220"/>
      <c r="M173" s="221" t="s">
        <v>1</v>
      </c>
      <c r="N173" s="222" t="s">
        <v>38</v>
      </c>
      <c r="O173" s="73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AR173" s="188" t="s">
        <v>254</v>
      </c>
      <c r="AT173" s="188" t="s">
        <v>335</v>
      </c>
      <c r="AU173" s="188" t="s">
        <v>81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198</v>
      </c>
      <c r="BM173" s="188" t="s">
        <v>2054</v>
      </c>
    </row>
    <row r="174" s="1" customFormat="1" ht="24" customHeight="1">
      <c r="B174" s="177"/>
      <c r="C174" s="214" t="s">
        <v>427</v>
      </c>
      <c r="D174" s="214" t="s">
        <v>335</v>
      </c>
      <c r="E174" s="215" t="s">
        <v>2055</v>
      </c>
      <c r="F174" s="216" t="s">
        <v>2056</v>
      </c>
      <c r="G174" s="217" t="s">
        <v>362</v>
      </c>
      <c r="H174" s="218">
        <v>13</v>
      </c>
      <c r="I174" s="219"/>
      <c r="J174" s="218">
        <f>ROUND(I174*H174,2)</f>
        <v>0</v>
      </c>
      <c r="K174" s="216" t="s">
        <v>1851</v>
      </c>
      <c r="L174" s="220"/>
      <c r="M174" s="221" t="s">
        <v>1</v>
      </c>
      <c r="N174" s="222" t="s">
        <v>38</v>
      </c>
      <c r="O174" s="73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AR174" s="188" t="s">
        <v>254</v>
      </c>
      <c r="AT174" s="188" t="s">
        <v>335</v>
      </c>
      <c r="AU174" s="188" t="s">
        <v>81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198</v>
      </c>
      <c r="BM174" s="188" t="s">
        <v>2057</v>
      </c>
    </row>
    <row r="175" s="1" customFormat="1" ht="16.5" customHeight="1">
      <c r="B175" s="177"/>
      <c r="C175" s="214" t="s">
        <v>436</v>
      </c>
      <c r="D175" s="214" t="s">
        <v>335</v>
      </c>
      <c r="E175" s="215" t="s">
        <v>2058</v>
      </c>
      <c r="F175" s="216" t="s">
        <v>2059</v>
      </c>
      <c r="G175" s="217" t="s">
        <v>310</v>
      </c>
      <c r="H175" s="218">
        <v>141</v>
      </c>
      <c r="I175" s="219"/>
      <c r="J175" s="218">
        <f>ROUND(I175*H175,2)</f>
        <v>0</v>
      </c>
      <c r="K175" s="216" t="s">
        <v>1851</v>
      </c>
      <c r="L175" s="220"/>
      <c r="M175" s="231" t="s">
        <v>1</v>
      </c>
      <c r="N175" s="232" t="s">
        <v>38</v>
      </c>
      <c r="O175" s="228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AR175" s="188" t="s">
        <v>254</v>
      </c>
      <c r="AT175" s="188" t="s">
        <v>335</v>
      </c>
      <c r="AU175" s="188" t="s">
        <v>81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2060</v>
      </c>
    </row>
    <row r="176" s="1" customFormat="1" ht="6.96" customHeight="1">
      <c r="B176" s="56"/>
      <c r="C176" s="57"/>
      <c r="D176" s="57"/>
      <c r="E176" s="57"/>
      <c r="F176" s="57"/>
      <c r="G176" s="57"/>
      <c r="H176" s="57"/>
      <c r="I176" s="139"/>
      <c r="J176" s="57"/>
      <c r="K176" s="57"/>
      <c r="L176" s="37"/>
    </row>
  </sheetData>
  <autoFilter ref="C127:K175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122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2061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ROUND(J134,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ROUND((SUM(BE134:BE214)),  2)</f>
        <v>0</v>
      </c>
      <c r="I33" s="127">
        <v>0.20999999999999999</v>
      </c>
      <c r="J33" s="126">
        <f>ROUND(((SUM(BE134:BE214))*I33),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ROUND((SUM(BF134:BF214)),  2)</f>
        <v>0</v>
      </c>
      <c r="I34" s="127">
        <v>0.14999999999999999</v>
      </c>
      <c r="J34" s="126">
        <f>ROUND(((SUM(BF134:BF214))*I34),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ROUND((SUM(BG134:BG214)),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ROUND((SUM(BH134:BH214)),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ROUND((SUM(BI134:BI214)),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16-31 - VODOVOD (OVAK)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J134</f>
        <v>0</v>
      </c>
      <c r="L96" s="37"/>
      <c r="AU96" s="18" t="s">
        <v>166</v>
      </c>
    </row>
    <row r="97" s="8" customFormat="1" ht="24.96" customHeight="1">
      <c r="B97" s="145"/>
      <c r="D97" s="146" t="s">
        <v>1819</v>
      </c>
      <c r="E97" s="147"/>
      <c r="F97" s="147"/>
      <c r="G97" s="147"/>
      <c r="H97" s="147"/>
      <c r="I97" s="148"/>
      <c r="J97" s="149">
        <f>J135</f>
        <v>0</v>
      </c>
      <c r="L97" s="145"/>
    </row>
    <row r="98" s="8" customFormat="1" ht="24.96" customHeight="1">
      <c r="B98" s="145"/>
      <c r="D98" s="146" t="s">
        <v>1820</v>
      </c>
      <c r="E98" s="147"/>
      <c r="F98" s="147"/>
      <c r="G98" s="147"/>
      <c r="H98" s="147"/>
      <c r="I98" s="148"/>
      <c r="J98" s="149">
        <f>J138</f>
        <v>0</v>
      </c>
      <c r="L98" s="145"/>
    </row>
    <row r="99" s="8" customFormat="1" ht="24.96" customHeight="1">
      <c r="B99" s="145"/>
      <c r="D99" s="146" t="s">
        <v>1821</v>
      </c>
      <c r="E99" s="147"/>
      <c r="F99" s="147"/>
      <c r="G99" s="147"/>
      <c r="H99" s="147"/>
      <c r="I99" s="148"/>
      <c r="J99" s="149">
        <f>J140</f>
        <v>0</v>
      </c>
      <c r="L99" s="145"/>
    </row>
    <row r="100" s="8" customFormat="1" ht="24.96" customHeight="1">
      <c r="B100" s="145"/>
      <c r="D100" s="146" t="s">
        <v>1822</v>
      </c>
      <c r="E100" s="147"/>
      <c r="F100" s="147"/>
      <c r="G100" s="147"/>
      <c r="H100" s="147"/>
      <c r="I100" s="148"/>
      <c r="J100" s="149">
        <f>J142</f>
        <v>0</v>
      </c>
      <c r="L100" s="145"/>
    </row>
    <row r="101" s="8" customFormat="1" ht="24.96" customHeight="1">
      <c r="B101" s="145"/>
      <c r="D101" s="146" t="s">
        <v>1823</v>
      </c>
      <c r="E101" s="147"/>
      <c r="F101" s="147"/>
      <c r="G101" s="147"/>
      <c r="H101" s="147"/>
      <c r="I101" s="148"/>
      <c r="J101" s="149">
        <f>J145</f>
        <v>0</v>
      </c>
      <c r="L101" s="145"/>
    </row>
    <row r="102" s="8" customFormat="1" ht="24.96" customHeight="1">
      <c r="B102" s="145"/>
      <c r="D102" s="146" t="s">
        <v>1824</v>
      </c>
      <c r="E102" s="147"/>
      <c r="F102" s="147"/>
      <c r="G102" s="147"/>
      <c r="H102" s="147"/>
      <c r="I102" s="148"/>
      <c r="J102" s="149">
        <f>J148</f>
        <v>0</v>
      </c>
      <c r="L102" s="145"/>
    </row>
    <row r="103" s="8" customFormat="1" ht="24.96" customHeight="1">
      <c r="B103" s="145"/>
      <c r="D103" s="146" t="s">
        <v>1825</v>
      </c>
      <c r="E103" s="147"/>
      <c r="F103" s="147"/>
      <c r="G103" s="147"/>
      <c r="H103" s="147"/>
      <c r="I103" s="148"/>
      <c r="J103" s="149">
        <f>J152</f>
        <v>0</v>
      </c>
      <c r="L103" s="145"/>
    </row>
    <row r="104" s="8" customFormat="1" ht="24.96" customHeight="1">
      <c r="B104" s="145"/>
      <c r="D104" s="146" t="s">
        <v>1826</v>
      </c>
      <c r="E104" s="147"/>
      <c r="F104" s="147"/>
      <c r="G104" s="147"/>
      <c r="H104" s="147"/>
      <c r="I104" s="148"/>
      <c r="J104" s="149">
        <f>J157</f>
        <v>0</v>
      </c>
      <c r="L104" s="145"/>
    </row>
    <row r="105" s="8" customFormat="1" ht="24.96" customHeight="1">
      <c r="B105" s="145"/>
      <c r="D105" s="146" t="s">
        <v>2062</v>
      </c>
      <c r="E105" s="147"/>
      <c r="F105" s="147"/>
      <c r="G105" s="147"/>
      <c r="H105" s="147"/>
      <c r="I105" s="148"/>
      <c r="J105" s="149">
        <f>J159</f>
        <v>0</v>
      </c>
      <c r="L105" s="145"/>
    </row>
    <row r="106" s="8" customFormat="1" ht="24.96" customHeight="1">
      <c r="B106" s="145"/>
      <c r="D106" s="146" t="s">
        <v>1828</v>
      </c>
      <c r="E106" s="147"/>
      <c r="F106" s="147"/>
      <c r="G106" s="147"/>
      <c r="H106" s="147"/>
      <c r="I106" s="148"/>
      <c r="J106" s="149">
        <f>J163</f>
        <v>0</v>
      </c>
      <c r="L106" s="145"/>
    </row>
    <row r="107" s="8" customFormat="1" ht="24.96" customHeight="1">
      <c r="B107" s="145"/>
      <c r="D107" s="146" t="s">
        <v>2063</v>
      </c>
      <c r="E107" s="147"/>
      <c r="F107" s="147"/>
      <c r="G107" s="147"/>
      <c r="H107" s="147"/>
      <c r="I107" s="148"/>
      <c r="J107" s="149">
        <f>J167</f>
        <v>0</v>
      </c>
      <c r="L107" s="145"/>
    </row>
    <row r="108" s="8" customFormat="1" ht="24.96" customHeight="1">
      <c r="B108" s="145"/>
      <c r="D108" s="146" t="s">
        <v>2064</v>
      </c>
      <c r="E108" s="147"/>
      <c r="F108" s="147"/>
      <c r="G108" s="147"/>
      <c r="H108" s="147"/>
      <c r="I108" s="148"/>
      <c r="J108" s="149">
        <f>J173</f>
        <v>0</v>
      </c>
      <c r="L108" s="145"/>
    </row>
    <row r="109" s="8" customFormat="1" ht="24.96" customHeight="1">
      <c r="B109" s="145"/>
      <c r="D109" s="146" t="s">
        <v>1830</v>
      </c>
      <c r="E109" s="147"/>
      <c r="F109" s="147"/>
      <c r="G109" s="147"/>
      <c r="H109" s="147"/>
      <c r="I109" s="148"/>
      <c r="J109" s="149">
        <f>J176</f>
        <v>0</v>
      </c>
      <c r="L109" s="145"/>
    </row>
    <row r="110" s="8" customFormat="1" ht="24.96" customHeight="1">
      <c r="B110" s="145"/>
      <c r="D110" s="146" t="s">
        <v>1377</v>
      </c>
      <c r="E110" s="147"/>
      <c r="F110" s="147"/>
      <c r="G110" s="147"/>
      <c r="H110" s="147"/>
      <c r="I110" s="148"/>
      <c r="J110" s="149">
        <f>J188</f>
        <v>0</v>
      </c>
      <c r="L110" s="145"/>
    </row>
    <row r="111" s="8" customFormat="1" ht="24.96" customHeight="1">
      <c r="B111" s="145"/>
      <c r="D111" s="146" t="s">
        <v>1831</v>
      </c>
      <c r="E111" s="147"/>
      <c r="F111" s="147"/>
      <c r="G111" s="147"/>
      <c r="H111" s="147"/>
      <c r="I111" s="148"/>
      <c r="J111" s="149">
        <f>J190</f>
        <v>0</v>
      </c>
      <c r="L111" s="145"/>
    </row>
    <row r="112" s="8" customFormat="1" ht="24.96" customHeight="1">
      <c r="B112" s="145"/>
      <c r="D112" s="146" t="s">
        <v>1832</v>
      </c>
      <c r="E112" s="147"/>
      <c r="F112" s="147"/>
      <c r="G112" s="147"/>
      <c r="H112" s="147"/>
      <c r="I112" s="148"/>
      <c r="J112" s="149">
        <f>J192</f>
        <v>0</v>
      </c>
      <c r="L112" s="145"/>
    </row>
    <row r="113" s="8" customFormat="1" ht="24.96" customHeight="1">
      <c r="B113" s="145"/>
      <c r="D113" s="146" t="s">
        <v>1833</v>
      </c>
      <c r="E113" s="147"/>
      <c r="F113" s="147"/>
      <c r="G113" s="147"/>
      <c r="H113" s="147"/>
      <c r="I113" s="148"/>
      <c r="J113" s="149">
        <f>J194</f>
        <v>0</v>
      </c>
      <c r="L113" s="145"/>
    </row>
    <row r="114" s="8" customFormat="1" ht="24.96" customHeight="1">
      <c r="B114" s="145"/>
      <c r="D114" s="146" t="s">
        <v>1834</v>
      </c>
      <c r="E114" s="147"/>
      <c r="F114" s="147"/>
      <c r="G114" s="147"/>
      <c r="H114" s="147"/>
      <c r="I114" s="148"/>
      <c r="J114" s="149">
        <f>J197</f>
        <v>0</v>
      </c>
      <c r="L114" s="145"/>
    </row>
    <row r="115" s="1" customFormat="1" ht="21.84" customHeight="1">
      <c r="B115" s="37"/>
      <c r="I115" s="118"/>
      <c r="L115" s="37"/>
    </row>
    <row r="116" s="1" customFormat="1" ht="6.96" customHeight="1">
      <c r="B116" s="56"/>
      <c r="C116" s="57"/>
      <c r="D116" s="57"/>
      <c r="E116" s="57"/>
      <c r="F116" s="57"/>
      <c r="G116" s="57"/>
      <c r="H116" s="57"/>
      <c r="I116" s="139"/>
      <c r="J116" s="57"/>
      <c r="K116" s="57"/>
      <c r="L116" s="37"/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40"/>
      <c r="J120" s="59"/>
      <c r="K120" s="59"/>
      <c r="L120" s="37"/>
    </row>
    <row r="121" s="1" customFormat="1" ht="24.96" customHeight="1">
      <c r="B121" s="37"/>
      <c r="C121" s="22" t="s">
        <v>176</v>
      </c>
      <c r="I121" s="118"/>
      <c r="L121" s="37"/>
    </row>
    <row r="122" s="1" customFormat="1" ht="6.96" customHeight="1">
      <c r="B122" s="37"/>
      <c r="I122" s="118"/>
      <c r="L122" s="37"/>
    </row>
    <row r="123" s="1" customFormat="1" ht="12" customHeight="1">
      <c r="B123" s="37"/>
      <c r="C123" s="31" t="s">
        <v>15</v>
      </c>
      <c r="I123" s="118"/>
      <c r="L123" s="37"/>
    </row>
    <row r="124" s="1" customFormat="1" ht="16.5" customHeight="1">
      <c r="B124" s="37"/>
      <c r="E124" s="117" t="str">
        <f>E7</f>
        <v>Rekonstrukce TT na ul. PAvlova vč. zastávky Rodimcevova</v>
      </c>
      <c r="F124" s="31"/>
      <c r="G124" s="31"/>
      <c r="H124" s="31"/>
      <c r="I124" s="118"/>
      <c r="L124" s="37"/>
    </row>
    <row r="125" s="1" customFormat="1" ht="12" customHeight="1">
      <c r="B125" s="37"/>
      <c r="C125" s="31" t="s">
        <v>160</v>
      </c>
      <c r="I125" s="118"/>
      <c r="L125" s="37"/>
    </row>
    <row r="126" s="1" customFormat="1" ht="16.5" customHeight="1">
      <c r="B126" s="37"/>
      <c r="E126" s="63" t="str">
        <f>E9</f>
        <v xml:space="preserve">SO 16-31 - VODOVOD (OVAK) </v>
      </c>
      <c r="F126" s="1"/>
      <c r="G126" s="1"/>
      <c r="H126" s="1"/>
      <c r="I126" s="118"/>
      <c r="L126" s="37"/>
    </row>
    <row r="127" s="1" customFormat="1" ht="6.96" customHeight="1">
      <c r="B127" s="37"/>
      <c r="I127" s="118"/>
      <c r="L127" s="37"/>
    </row>
    <row r="128" s="1" customFormat="1" ht="12" customHeight="1">
      <c r="B128" s="37"/>
      <c r="C128" s="31" t="s">
        <v>19</v>
      </c>
      <c r="F128" s="26" t="str">
        <f>F12</f>
        <v xml:space="preserve"> </v>
      </c>
      <c r="I128" s="119" t="s">
        <v>21</v>
      </c>
      <c r="J128" s="65" t="str">
        <f>IF(J12="","",J12)</f>
        <v>19. 11. 2019</v>
      </c>
      <c r="L128" s="37"/>
    </row>
    <row r="129" s="1" customFormat="1" ht="6.96" customHeight="1">
      <c r="B129" s="37"/>
      <c r="I129" s="118"/>
      <c r="L129" s="37"/>
    </row>
    <row r="130" s="1" customFormat="1" ht="15.15" customHeight="1">
      <c r="B130" s="37"/>
      <c r="C130" s="31" t="s">
        <v>23</v>
      </c>
      <c r="F130" s="26" t="str">
        <f>E15</f>
        <v xml:space="preserve"> </v>
      </c>
      <c r="I130" s="119" t="s">
        <v>29</v>
      </c>
      <c r="J130" s="35" t="str">
        <f>E21</f>
        <v xml:space="preserve"> </v>
      </c>
      <c r="L130" s="37"/>
    </row>
    <row r="131" s="1" customFormat="1" ht="15.15" customHeight="1">
      <c r="B131" s="37"/>
      <c r="C131" s="31" t="s">
        <v>27</v>
      </c>
      <c r="F131" s="26" t="str">
        <f>IF(E18="","",E18)</f>
        <v>Vyplň údaj</v>
      </c>
      <c r="I131" s="119" t="s">
        <v>31</v>
      </c>
      <c r="J131" s="35" t="str">
        <f>E24</f>
        <v xml:space="preserve"> </v>
      </c>
      <c r="L131" s="37"/>
    </row>
    <row r="132" s="1" customFormat="1" ht="10.32" customHeight="1">
      <c r="B132" s="37"/>
      <c r="I132" s="118"/>
      <c r="L132" s="37"/>
    </row>
    <row r="133" s="10" customFormat="1" ht="29.28" customHeight="1">
      <c r="B133" s="155"/>
      <c r="C133" s="156" t="s">
        <v>177</v>
      </c>
      <c r="D133" s="157" t="s">
        <v>58</v>
      </c>
      <c r="E133" s="157" t="s">
        <v>54</v>
      </c>
      <c r="F133" s="157" t="s">
        <v>55</v>
      </c>
      <c r="G133" s="157" t="s">
        <v>178</v>
      </c>
      <c r="H133" s="157" t="s">
        <v>179</v>
      </c>
      <c r="I133" s="158" t="s">
        <v>180</v>
      </c>
      <c r="J133" s="157" t="s">
        <v>164</v>
      </c>
      <c r="K133" s="159" t="s">
        <v>181</v>
      </c>
      <c r="L133" s="155"/>
      <c r="M133" s="82" t="s">
        <v>1</v>
      </c>
      <c r="N133" s="83" t="s">
        <v>37</v>
      </c>
      <c r="O133" s="83" t="s">
        <v>182</v>
      </c>
      <c r="P133" s="83" t="s">
        <v>183</v>
      </c>
      <c r="Q133" s="83" t="s">
        <v>184</v>
      </c>
      <c r="R133" s="83" t="s">
        <v>185</v>
      </c>
      <c r="S133" s="83" t="s">
        <v>186</v>
      </c>
      <c r="T133" s="84" t="s">
        <v>187</v>
      </c>
    </row>
    <row r="134" s="1" customFormat="1" ht="22.8" customHeight="1">
      <c r="B134" s="37"/>
      <c r="C134" s="87" t="s">
        <v>188</v>
      </c>
      <c r="I134" s="118"/>
      <c r="J134" s="160">
        <f>BK134</f>
        <v>0</v>
      </c>
      <c r="L134" s="37"/>
      <c r="M134" s="85"/>
      <c r="N134" s="69"/>
      <c r="O134" s="69"/>
      <c r="P134" s="161">
        <f>P135+P138+P140+P142+P145+P148+P152+P157+P159+P163+P167+P173+P176+P188+P190+P192+P194+P197</f>
        <v>0</v>
      </c>
      <c r="Q134" s="69"/>
      <c r="R134" s="161">
        <f>R135+R138+R140+R142+R145+R148+R152+R157+R159+R163+R167+R173+R176+R188+R190+R192+R194+R197</f>
        <v>532.26390279999998</v>
      </c>
      <c r="S134" s="69"/>
      <c r="T134" s="162">
        <f>T135+T138+T140+T142+T145+T148+T152+T157+T159+T163+T167+T173+T176+T188+T190+T192+T194+T197</f>
        <v>0</v>
      </c>
      <c r="AT134" s="18" t="s">
        <v>72</v>
      </c>
      <c r="AU134" s="18" t="s">
        <v>166</v>
      </c>
      <c r="BK134" s="163">
        <f>BK135+BK138+BK140+BK142+BK145+BK148+BK152+BK157+BK159+BK163+BK167+BK173+BK176+BK188+BK190+BK192+BK194+BK197</f>
        <v>0</v>
      </c>
    </row>
    <row r="135" s="11" customFormat="1" ht="25.92" customHeight="1">
      <c r="B135" s="164"/>
      <c r="D135" s="165" t="s">
        <v>72</v>
      </c>
      <c r="E135" s="166" t="s">
        <v>192</v>
      </c>
      <c r="F135" s="166" t="s">
        <v>1835</v>
      </c>
      <c r="I135" s="167"/>
      <c r="J135" s="168">
        <f>BK135</f>
        <v>0</v>
      </c>
      <c r="L135" s="164"/>
      <c r="M135" s="169"/>
      <c r="N135" s="170"/>
      <c r="O135" s="170"/>
      <c r="P135" s="171">
        <f>SUM(P136:P137)</f>
        <v>0</v>
      </c>
      <c r="Q135" s="170"/>
      <c r="R135" s="171">
        <f>SUM(R136:R137)</f>
        <v>0.42126000000000002</v>
      </c>
      <c r="S135" s="170"/>
      <c r="T135" s="172">
        <f>SUM(T136:T137)</f>
        <v>0</v>
      </c>
      <c r="AR135" s="165" t="s">
        <v>198</v>
      </c>
      <c r="AT135" s="173" t="s">
        <v>72</v>
      </c>
      <c r="AU135" s="173" t="s">
        <v>73</v>
      </c>
      <c r="AY135" s="165" t="s">
        <v>191</v>
      </c>
      <c r="BK135" s="174">
        <f>SUM(BK136:BK137)</f>
        <v>0</v>
      </c>
    </row>
    <row r="136" s="1" customFormat="1" ht="16.5" customHeight="1">
      <c r="B136" s="177"/>
      <c r="C136" s="178" t="s">
        <v>81</v>
      </c>
      <c r="D136" s="178" t="s">
        <v>194</v>
      </c>
      <c r="E136" s="179" t="s">
        <v>1836</v>
      </c>
      <c r="F136" s="180" t="s">
        <v>1837</v>
      </c>
      <c r="G136" s="181" t="s">
        <v>1838</v>
      </c>
      <c r="H136" s="182">
        <v>25</v>
      </c>
      <c r="I136" s="183"/>
      <c r="J136" s="182">
        <f>ROUND(I136*H136,2)</f>
        <v>0</v>
      </c>
      <c r="K136" s="180" t="s">
        <v>1839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2065</v>
      </c>
    </row>
    <row r="137" s="1" customFormat="1" ht="16.5" customHeight="1">
      <c r="B137" s="177"/>
      <c r="C137" s="178" t="s">
        <v>83</v>
      </c>
      <c r="D137" s="178" t="s">
        <v>194</v>
      </c>
      <c r="E137" s="179" t="s">
        <v>1844</v>
      </c>
      <c r="F137" s="180" t="s">
        <v>1845</v>
      </c>
      <c r="G137" s="181" t="s">
        <v>310</v>
      </c>
      <c r="H137" s="182">
        <v>17</v>
      </c>
      <c r="I137" s="183"/>
      <c r="J137" s="182">
        <f>ROUND(I137*H137,2)</f>
        <v>0</v>
      </c>
      <c r="K137" s="180" t="s">
        <v>1839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0.02478</v>
      </c>
      <c r="R137" s="186">
        <f>Q137*H137</f>
        <v>0.42126000000000002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2066</v>
      </c>
    </row>
    <row r="138" s="11" customFormat="1" ht="25.92" customHeight="1">
      <c r="B138" s="164"/>
      <c r="D138" s="165" t="s">
        <v>72</v>
      </c>
      <c r="E138" s="166" t="s">
        <v>1847</v>
      </c>
      <c r="F138" s="166" t="s">
        <v>1848</v>
      </c>
      <c r="I138" s="167"/>
      <c r="J138" s="168">
        <f>BK138</f>
        <v>0</v>
      </c>
      <c r="L138" s="164"/>
      <c r="M138" s="169"/>
      <c r="N138" s="170"/>
      <c r="O138" s="170"/>
      <c r="P138" s="171">
        <f>P139</f>
        <v>0</v>
      </c>
      <c r="Q138" s="170"/>
      <c r="R138" s="171">
        <f>R139</f>
        <v>0</v>
      </c>
      <c r="S138" s="170"/>
      <c r="T138" s="172">
        <f>T139</f>
        <v>0</v>
      </c>
      <c r="AR138" s="165" t="s">
        <v>198</v>
      </c>
      <c r="AT138" s="173" t="s">
        <v>72</v>
      </c>
      <c r="AU138" s="173" t="s">
        <v>73</v>
      </c>
      <c r="AY138" s="165" t="s">
        <v>191</v>
      </c>
      <c r="BK138" s="174">
        <f>BK139</f>
        <v>0</v>
      </c>
    </row>
    <row r="139" s="1" customFormat="1" ht="16.5" customHeight="1">
      <c r="B139" s="177"/>
      <c r="C139" s="178" t="s">
        <v>211</v>
      </c>
      <c r="D139" s="178" t="s">
        <v>194</v>
      </c>
      <c r="E139" s="179" t="s">
        <v>1849</v>
      </c>
      <c r="F139" s="180" t="s">
        <v>1850</v>
      </c>
      <c r="G139" s="181" t="s">
        <v>310</v>
      </c>
      <c r="H139" s="182">
        <v>17</v>
      </c>
      <c r="I139" s="183"/>
      <c r="J139" s="182">
        <f>ROUND(I139*H139,2)</f>
        <v>0</v>
      </c>
      <c r="K139" s="180" t="s">
        <v>1851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2067</v>
      </c>
    </row>
    <row r="140" s="11" customFormat="1" ht="25.92" customHeight="1">
      <c r="B140" s="164"/>
      <c r="D140" s="165" t="s">
        <v>72</v>
      </c>
      <c r="E140" s="166" t="s">
        <v>287</v>
      </c>
      <c r="F140" s="166" t="s">
        <v>1853</v>
      </c>
      <c r="I140" s="167"/>
      <c r="J140" s="168">
        <f>BK140</f>
        <v>0</v>
      </c>
      <c r="L140" s="164"/>
      <c r="M140" s="169"/>
      <c r="N140" s="170"/>
      <c r="O140" s="170"/>
      <c r="P140" s="171">
        <f>P141</f>
        <v>0</v>
      </c>
      <c r="Q140" s="170"/>
      <c r="R140" s="171">
        <f>R141</f>
        <v>0</v>
      </c>
      <c r="S140" s="170"/>
      <c r="T140" s="172">
        <f>T141</f>
        <v>0</v>
      </c>
      <c r="AR140" s="165" t="s">
        <v>198</v>
      </c>
      <c r="AT140" s="173" t="s">
        <v>72</v>
      </c>
      <c r="AU140" s="173" t="s">
        <v>73</v>
      </c>
      <c r="AY140" s="165" t="s">
        <v>191</v>
      </c>
      <c r="BK140" s="174">
        <f>BK141</f>
        <v>0</v>
      </c>
    </row>
    <row r="141" s="1" customFormat="1" ht="16.5" customHeight="1">
      <c r="B141" s="177"/>
      <c r="C141" s="178" t="s">
        <v>198</v>
      </c>
      <c r="D141" s="178" t="s">
        <v>194</v>
      </c>
      <c r="E141" s="179" t="s">
        <v>1854</v>
      </c>
      <c r="F141" s="180" t="s">
        <v>1855</v>
      </c>
      <c r="G141" s="181" t="s">
        <v>214</v>
      </c>
      <c r="H141" s="182">
        <v>64.680000000000007</v>
      </c>
      <c r="I141" s="183"/>
      <c r="J141" s="182">
        <f>ROUND(I141*H141,2)</f>
        <v>0</v>
      </c>
      <c r="K141" s="180" t="s">
        <v>1839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2068</v>
      </c>
    </row>
    <row r="142" s="11" customFormat="1" ht="25.92" customHeight="1">
      <c r="B142" s="164"/>
      <c r="D142" s="165" t="s">
        <v>72</v>
      </c>
      <c r="E142" s="166" t="s">
        <v>295</v>
      </c>
      <c r="F142" s="166" t="s">
        <v>1860</v>
      </c>
      <c r="I142" s="167"/>
      <c r="J142" s="168">
        <f>BK142</f>
        <v>0</v>
      </c>
      <c r="L142" s="164"/>
      <c r="M142" s="169"/>
      <c r="N142" s="170"/>
      <c r="O142" s="170"/>
      <c r="P142" s="171">
        <f>SUM(P143:P144)</f>
        <v>0</v>
      </c>
      <c r="Q142" s="170"/>
      <c r="R142" s="171">
        <f>SUM(R143:R144)</f>
        <v>0</v>
      </c>
      <c r="S142" s="170"/>
      <c r="T142" s="172">
        <f>SUM(T143:T144)</f>
        <v>0</v>
      </c>
      <c r="AR142" s="165" t="s">
        <v>198</v>
      </c>
      <c r="AT142" s="173" t="s">
        <v>72</v>
      </c>
      <c r="AU142" s="173" t="s">
        <v>73</v>
      </c>
      <c r="AY142" s="165" t="s">
        <v>191</v>
      </c>
      <c r="BK142" s="174">
        <f>SUM(BK143:BK144)</f>
        <v>0</v>
      </c>
    </row>
    <row r="143" s="1" customFormat="1" ht="16.5" customHeight="1">
      <c r="B143" s="177"/>
      <c r="C143" s="178" t="s">
        <v>228</v>
      </c>
      <c r="D143" s="178" t="s">
        <v>194</v>
      </c>
      <c r="E143" s="179" t="s">
        <v>2069</v>
      </c>
      <c r="F143" s="180" t="s">
        <v>2070</v>
      </c>
      <c r="G143" s="181" t="s">
        <v>214</v>
      </c>
      <c r="H143" s="182">
        <v>277.19999999999999</v>
      </c>
      <c r="I143" s="183"/>
      <c r="J143" s="182">
        <f>ROUND(I143*H143,2)</f>
        <v>0</v>
      </c>
      <c r="K143" s="180" t="s">
        <v>1839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198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2071</v>
      </c>
    </row>
    <row r="144" s="1" customFormat="1" ht="16.5" customHeight="1">
      <c r="B144" s="177"/>
      <c r="C144" s="178" t="s">
        <v>237</v>
      </c>
      <c r="D144" s="178" t="s">
        <v>194</v>
      </c>
      <c r="E144" s="179" t="s">
        <v>1864</v>
      </c>
      <c r="F144" s="180" t="s">
        <v>1865</v>
      </c>
      <c r="G144" s="181" t="s">
        <v>214</v>
      </c>
      <c r="H144" s="182">
        <v>83.159999999999997</v>
      </c>
      <c r="I144" s="183"/>
      <c r="J144" s="182">
        <f>ROUND(I144*H144,2)</f>
        <v>0</v>
      </c>
      <c r="K144" s="180" t="s">
        <v>1839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198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2072</v>
      </c>
    </row>
    <row r="145" s="11" customFormat="1" ht="25.92" customHeight="1">
      <c r="B145" s="164"/>
      <c r="D145" s="165" t="s">
        <v>72</v>
      </c>
      <c r="E145" s="166" t="s">
        <v>8</v>
      </c>
      <c r="F145" s="166" t="s">
        <v>1867</v>
      </c>
      <c r="I145" s="167"/>
      <c r="J145" s="168">
        <f>BK145</f>
        <v>0</v>
      </c>
      <c r="L145" s="164"/>
      <c r="M145" s="169"/>
      <c r="N145" s="170"/>
      <c r="O145" s="170"/>
      <c r="P145" s="171">
        <f>SUM(P146:P147)</f>
        <v>0</v>
      </c>
      <c r="Q145" s="170"/>
      <c r="R145" s="171">
        <f>SUM(R146:R147)</f>
        <v>0.49896000000000001</v>
      </c>
      <c r="S145" s="170"/>
      <c r="T145" s="172">
        <f>SUM(T146:T147)</f>
        <v>0</v>
      </c>
      <c r="AR145" s="165" t="s">
        <v>198</v>
      </c>
      <c r="AT145" s="173" t="s">
        <v>72</v>
      </c>
      <c r="AU145" s="173" t="s">
        <v>73</v>
      </c>
      <c r="AY145" s="165" t="s">
        <v>191</v>
      </c>
      <c r="BK145" s="174">
        <f>SUM(BK146:BK147)</f>
        <v>0</v>
      </c>
    </row>
    <row r="146" s="1" customFormat="1" ht="16.5" customHeight="1">
      <c r="B146" s="177"/>
      <c r="C146" s="178" t="s">
        <v>243</v>
      </c>
      <c r="D146" s="178" t="s">
        <v>194</v>
      </c>
      <c r="E146" s="179" t="s">
        <v>2073</v>
      </c>
      <c r="F146" s="180" t="s">
        <v>2074</v>
      </c>
      <c r="G146" s="181" t="s">
        <v>197</v>
      </c>
      <c r="H146" s="182">
        <v>504</v>
      </c>
      <c r="I146" s="183"/>
      <c r="J146" s="182">
        <f>ROUND(I146*H146,2)</f>
        <v>0</v>
      </c>
      <c r="K146" s="180" t="s">
        <v>1839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0.00098999999999999999</v>
      </c>
      <c r="R146" s="186">
        <f>Q146*H146</f>
        <v>0.49896000000000001</v>
      </c>
      <c r="S146" s="186">
        <v>0</v>
      </c>
      <c r="T146" s="187">
        <f>S146*H146</f>
        <v>0</v>
      </c>
      <c r="AR146" s="188" t="s">
        <v>198</v>
      </c>
      <c r="AT146" s="188" t="s">
        <v>194</v>
      </c>
      <c r="AU146" s="188" t="s">
        <v>81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2075</v>
      </c>
    </row>
    <row r="147" s="1" customFormat="1" ht="16.5" customHeight="1">
      <c r="B147" s="177"/>
      <c r="C147" s="178" t="s">
        <v>254</v>
      </c>
      <c r="D147" s="178" t="s">
        <v>194</v>
      </c>
      <c r="E147" s="179" t="s">
        <v>2076</v>
      </c>
      <c r="F147" s="180" t="s">
        <v>2077</v>
      </c>
      <c r="G147" s="181" t="s">
        <v>197</v>
      </c>
      <c r="H147" s="182">
        <v>504</v>
      </c>
      <c r="I147" s="183"/>
      <c r="J147" s="182">
        <f>ROUND(I147*H147,2)</f>
        <v>0</v>
      </c>
      <c r="K147" s="180" t="s">
        <v>1839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198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2078</v>
      </c>
    </row>
    <row r="148" s="11" customFormat="1" ht="25.92" customHeight="1">
      <c r="B148" s="164"/>
      <c r="D148" s="165" t="s">
        <v>72</v>
      </c>
      <c r="E148" s="166" t="s">
        <v>314</v>
      </c>
      <c r="F148" s="166" t="s">
        <v>1880</v>
      </c>
      <c r="I148" s="167"/>
      <c r="J148" s="168">
        <f>BK148</f>
        <v>0</v>
      </c>
      <c r="L148" s="164"/>
      <c r="M148" s="169"/>
      <c r="N148" s="170"/>
      <c r="O148" s="170"/>
      <c r="P148" s="171">
        <f>SUM(P149:P151)</f>
        <v>0</v>
      </c>
      <c r="Q148" s="170"/>
      <c r="R148" s="171">
        <f>SUM(R149:R151)</f>
        <v>0</v>
      </c>
      <c r="S148" s="170"/>
      <c r="T148" s="172">
        <f>SUM(T149:T151)</f>
        <v>0</v>
      </c>
      <c r="AR148" s="165" t="s">
        <v>198</v>
      </c>
      <c r="AT148" s="173" t="s">
        <v>72</v>
      </c>
      <c r="AU148" s="173" t="s">
        <v>73</v>
      </c>
      <c r="AY148" s="165" t="s">
        <v>191</v>
      </c>
      <c r="BK148" s="174">
        <f>SUM(BK149:BK151)</f>
        <v>0</v>
      </c>
    </row>
    <row r="149" s="1" customFormat="1" ht="16.5" customHeight="1">
      <c r="B149" s="177"/>
      <c r="C149" s="178" t="s">
        <v>271</v>
      </c>
      <c r="D149" s="178" t="s">
        <v>194</v>
      </c>
      <c r="E149" s="179" t="s">
        <v>2079</v>
      </c>
      <c r="F149" s="180" t="s">
        <v>2080</v>
      </c>
      <c r="G149" s="181" t="s">
        <v>214</v>
      </c>
      <c r="H149" s="182">
        <v>143.55000000000001</v>
      </c>
      <c r="I149" s="183"/>
      <c r="J149" s="182">
        <f>ROUND(I149*H149,2)</f>
        <v>0</v>
      </c>
      <c r="K149" s="180" t="s">
        <v>1839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198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2081</v>
      </c>
    </row>
    <row r="150" s="1" customFormat="1" ht="16.5" customHeight="1">
      <c r="B150" s="177"/>
      <c r="C150" s="178" t="s">
        <v>277</v>
      </c>
      <c r="D150" s="178" t="s">
        <v>194</v>
      </c>
      <c r="E150" s="179" t="s">
        <v>1887</v>
      </c>
      <c r="F150" s="180" t="s">
        <v>1888</v>
      </c>
      <c r="G150" s="181" t="s">
        <v>214</v>
      </c>
      <c r="H150" s="182">
        <v>277.19999999999999</v>
      </c>
      <c r="I150" s="183"/>
      <c r="J150" s="182">
        <f>ROUND(I150*H150,2)</f>
        <v>0</v>
      </c>
      <c r="K150" s="180" t="s">
        <v>1839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2082</v>
      </c>
    </row>
    <row r="151" s="1" customFormat="1" ht="16.5" customHeight="1">
      <c r="B151" s="177"/>
      <c r="C151" s="178" t="s">
        <v>192</v>
      </c>
      <c r="D151" s="178" t="s">
        <v>194</v>
      </c>
      <c r="E151" s="179" t="s">
        <v>1890</v>
      </c>
      <c r="F151" s="180" t="s">
        <v>1891</v>
      </c>
      <c r="G151" s="181" t="s">
        <v>214</v>
      </c>
      <c r="H151" s="182">
        <v>105.59999999999999</v>
      </c>
      <c r="I151" s="183"/>
      <c r="J151" s="182">
        <f>ROUND(I151*H151,2)</f>
        <v>0</v>
      </c>
      <c r="K151" s="180" t="s">
        <v>1839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198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2083</v>
      </c>
    </row>
    <row r="152" s="11" customFormat="1" ht="25.92" customHeight="1">
      <c r="B152" s="164"/>
      <c r="D152" s="165" t="s">
        <v>72</v>
      </c>
      <c r="E152" s="166" t="s">
        <v>322</v>
      </c>
      <c r="F152" s="166" t="s">
        <v>1893</v>
      </c>
      <c r="I152" s="167"/>
      <c r="J152" s="168">
        <f>BK152</f>
        <v>0</v>
      </c>
      <c r="L152" s="164"/>
      <c r="M152" s="169"/>
      <c r="N152" s="170"/>
      <c r="O152" s="170"/>
      <c r="P152" s="171">
        <f>SUM(P153:P156)</f>
        <v>0</v>
      </c>
      <c r="Q152" s="170"/>
      <c r="R152" s="171">
        <f>SUM(R153:R156)</f>
        <v>268.84000000000003</v>
      </c>
      <c r="S152" s="170"/>
      <c r="T152" s="172">
        <f>SUM(T153:T156)</f>
        <v>0</v>
      </c>
      <c r="AR152" s="165" t="s">
        <v>198</v>
      </c>
      <c r="AT152" s="173" t="s">
        <v>72</v>
      </c>
      <c r="AU152" s="173" t="s">
        <v>73</v>
      </c>
      <c r="AY152" s="165" t="s">
        <v>191</v>
      </c>
      <c r="BK152" s="174">
        <f>SUM(BK153:BK156)</f>
        <v>0</v>
      </c>
    </row>
    <row r="153" s="1" customFormat="1" ht="16.5" customHeight="1">
      <c r="B153" s="177"/>
      <c r="C153" s="178" t="s">
        <v>287</v>
      </c>
      <c r="D153" s="178" t="s">
        <v>194</v>
      </c>
      <c r="E153" s="179" t="s">
        <v>2016</v>
      </c>
      <c r="F153" s="180" t="s">
        <v>1898</v>
      </c>
      <c r="G153" s="181" t="s">
        <v>214</v>
      </c>
      <c r="H153" s="182">
        <v>45.759999999999998</v>
      </c>
      <c r="I153" s="183"/>
      <c r="J153" s="182">
        <f>ROUND(I153*H153,2)</f>
        <v>0</v>
      </c>
      <c r="K153" s="180" t="s">
        <v>1839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1.7</v>
      </c>
      <c r="R153" s="186">
        <f>Q153*H153</f>
        <v>77.792000000000002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2084</v>
      </c>
    </row>
    <row r="154" s="1" customFormat="1" ht="16.5" customHeight="1">
      <c r="B154" s="177"/>
      <c r="C154" s="178" t="s">
        <v>295</v>
      </c>
      <c r="D154" s="178" t="s">
        <v>194</v>
      </c>
      <c r="E154" s="179" t="s">
        <v>1900</v>
      </c>
      <c r="F154" s="180" t="s">
        <v>1901</v>
      </c>
      <c r="G154" s="181" t="s">
        <v>214</v>
      </c>
      <c r="H154" s="182">
        <v>105.59999999999999</v>
      </c>
      <c r="I154" s="183"/>
      <c r="J154" s="182">
        <f>ROUND(I154*H154,2)</f>
        <v>0</v>
      </c>
      <c r="K154" s="180" t="s">
        <v>1839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198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198</v>
      </c>
      <c r="BM154" s="188" t="s">
        <v>2085</v>
      </c>
    </row>
    <row r="155" s="1" customFormat="1" ht="24" customHeight="1">
      <c r="B155" s="177"/>
      <c r="C155" s="178" t="s">
        <v>301</v>
      </c>
      <c r="D155" s="178" t="s">
        <v>194</v>
      </c>
      <c r="E155" s="179" t="s">
        <v>2086</v>
      </c>
      <c r="F155" s="180" t="s">
        <v>2087</v>
      </c>
      <c r="G155" s="181" t="s">
        <v>214</v>
      </c>
      <c r="H155" s="182">
        <v>114.40000000000001</v>
      </c>
      <c r="I155" s="183"/>
      <c r="J155" s="182">
        <f>ROUND(I155*H155,2)</f>
        <v>0</v>
      </c>
      <c r="K155" s="180" t="s">
        <v>1839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1.6699999999999999</v>
      </c>
      <c r="R155" s="186">
        <f>Q155*H155</f>
        <v>191.048</v>
      </c>
      <c r="S155" s="186">
        <v>0</v>
      </c>
      <c r="T155" s="187">
        <f>S155*H155</f>
        <v>0</v>
      </c>
      <c r="AR155" s="188" t="s">
        <v>198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198</v>
      </c>
      <c r="BM155" s="188" t="s">
        <v>2088</v>
      </c>
    </row>
    <row r="156" s="1" customFormat="1" ht="16.5" customHeight="1">
      <c r="B156" s="177"/>
      <c r="C156" s="178" t="s">
        <v>8</v>
      </c>
      <c r="D156" s="178" t="s">
        <v>194</v>
      </c>
      <c r="E156" s="179" t="s">
        <v>1894</v>
      </c>
      <c r="F156" s="180" t="s">
        <v>1895</v>
      </c>
      <c r="G156" s="181" t="s">
        <v>214</v>
      </c>
      <c r="H156" s="182">
        <v>277.19999999999999</v>
      </c>
      <c r="I156" s="183"/>
      <c r="J156" s="182">
        <f>ROUND(I156*H156,2)</f>
        <v>0</v>
      </c>
      <c r="K156" s="180" t="s">
        <v>1839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198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198</v>
      </c>
      <c r="BM156" s="188" t="s">
        <v>2089</v>
      </c>
    </row>
    <row r="157" s="11" customFormat="1" ht="25.92" customHeight="1">
      <c r="B157" s="164"/>
      <c r="D157" s="165" t="s">
        <v>72</v>
      </c>
      <c r="E157" s="166" t="s">
        <v>334</v>
      </c>
      <c r="F157" s="166" t="s">
        <v>1903</v>
      </c>
      <c r="I157" s="167"/>
      <c r="J157" s="168">
        <f>BK157</f>
        <v>0</v>
      </c>
      <c r="L157" s="164"/>
      <c r="M157" s="169"/>
      <c r="N157" s="170"/>
      <c r="O157" s="170"/>
      <c r="P157" s="171">
        <f>P158</f>
        <v>0</v>
      </c>
      <c r="Q157" s="170"/>
      <c r="R157" s="171">
        <f>R158</f>
        <v>0</v>
      </c>
      <c r="S157" s="170"/>
      <c r="T157" s="172">
        <f>T158</f>
        <v>0</v>
      </c>
      <c r="AR157" s="165" t="s">
        <v>198</v>
      </c>
      <c r="AT157" s="173" t="s">
        <v>72</v>
      </c>
      <c r="AU157" s="173" t="s">
        <v>73</v>
      </c>
      <c r="AY157" s="165" t="s">
        <v>191</v>
      </c>
      <c r="BK157" s="174">
        <f>BK158</f>
        <v>0</v>
      </c>
    </row>
    <row r="158" s="1" customFormat="1" ht="16.5" customHeight="1">
      <c r="B158" s="177"/>
      <c r="C158" s="178" t="s">
        <v>314</v>
      </c>
      <c r="D158" s="178" t="s">
        <v>194</v>
      </c>
      <c r="E158" s="179" t="s">
        <v>1904</v>
      </c>
      <c r="F158" s="180" t="s">
        <v>1905</v>
      </c>
      <c r="G158" s="181" t="s">
        <v>214</v>
      </c>
      <c r="H158" s="182">
        <v>277.19999999999999</v>
      </c>
      <c r="I158" s="183"/>
      <c r="J158" s="182">
        <f>ROUND(I158*H158,2)</f>
        <v>0</v>
      </c>
      <c r="K158" s="180" t="s">
        <v>1839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198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198</v>
      </c>
      <c r="BM158" s="188" t="s">
        <v>2090</v>
      </c>
    </row>
    <row r="159" s="11" customFormat="1" ht="25.92" customHeight="1">
      <c r="B159" s="164"/>
      <c r="D159" s="165" t="s">
        <v>72</v>
      </c>
      <c r="E159" s="166" t="s">
        <v>394</v>
      </c>
      <c r="F159" s="166" t="s">
        <v>1407</v>
      </c>
      <c r="I159" s="167"/>
      <c r="J159" s="168">
        <f>BK159</f>
        <v>0</v>
      </c>
      <c r="L159" s="164"/>
      <c r="M159" s="169"/>
      <c r="N159" s="170"/>
      <c r="O159" s="170"/>
      <c r="P159" s="171">
        <f>SUM(P160:P162)</f>
        <v>0</v>
      </c>
      <c r="Q159" s="170"/>
      <c r="R159" s="171">
        <f>SUM(R160:R162)</f>
        <v>0</v>
      </c>
      <c r="S159" s="170"/>
      <c r="T159" s="172">
        <f>SUM(T160:T162)</f>
        <v>0</v>
      </c>
      <c r="AR159" s="165" t="s">
        <v>198</v>
      </c>
      <c r="AT159" s="173" t="s">
        <v>72</v>
      </c>
      <c r="AU159" s="173" t="s">
        <v>73</v>
      </c>
      <c r="AY159" s="165" t="s">
        <v>191</v>
      </c>
      <c r="BK159" s="174">
        <f>SUM(BK160:BK162)</f>
        <v>0</v>
      </c>
    </row>
    <row r="160" s="1" customFormat="1" ht="16.5" customHeight="1">
      <c r="B160" s="177"/>
      <c r="C160" s="178" t="s">
        <v>322</v>
      </c>
      <c r="D160" s="178" t="s">
        <v>194</v>
      </c>
      <c r="E160" s="179" t="s">
        <v>2091</v>
      </c>
      <c r="F160" s="180" t="s">
        <v>2092</v>
      </c>
      <c r="G160" s="181" t="s">
        <v>343</v>
      </c>
      <c r="H160" s="182">
        <v>0</v>
      </c>
      <c r="I160" s="183"/>
      <c r="J160" s="182">
        <f>ROUND(I160*H160,2)</f>
        <v>0</v>
      </c>
      <c r="K160" s="180" t="s">
        <v>1839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1.0569299999999999</v>
      </c>
      <c r="R160" s="186">
        <f>Q160*H160</f>
        <v>0</v>
      </c>
      <c r="S160" s="186">
        <v>0</v>
      </c>
      <c r="T160" s="187">
        <f>S160*H160</f>
        <v>0</v>
      </c>
      <c r="AR160" s="188" t="s">
        <v>198</v>
      </c>
      <c r="AT160" s="188" t="s">
        <v>194</v>
      </c>
      <c r="AU160" s="188" t="s">
        <v>81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198</v>
      </c>
      <c r="BM160" s="188" t="s">
        <v>2093</v>
      </c>
    </row>
    <row r="161" s="12" customFormat="1">
      <c r="B161" s="190"/>
      <c r="D161" s="191" t="s">
        <v>200</v>
      </c>
      <c r="E161" s="192" t="s">
        <v>1</v>
      </c>
      <c r="F161" s="193" t="s">
        <v>2094</v>
      </c>
      <c r="H161" s="192" t="s">
        <v>1</v>
      </c>
      <c r="I161" s="194"/>
      <c r="L161" s="190"/>
      <c r="M161" s="195"/>
      <c r="N161" s="196"/>
      <c r="O161" s="196"/>
      <c r="P161" s="196"/>
      <c r="Q161" s="196"/>
      <c r="R161" s="196"/>
      <c r="S161" s="196"/>
      <c r="T161" s="197"/>
      <c r="AT161" s="192" t="s">
        <v>200</v>
      </c>
      <c r="AU161" s="192" t="s">
        <v>81</v>
      </c>
      <c r="AV161" s="12" t="s">
        <v>81</v>
      </c>
      <c r="AW161" s="12" t="s">
        <v>30</v>
      </c>
      <c r="AX161" s="12" t="s">
        <v>73</v>
      </c>
      <c r="AY161" s="192" t="s">
        <v>191</v>
      </c>
    </row>
    <row r="162" s="14" customFormat="1">
      <c r="B162" s="206"/>
      <c r="D162" s="191" t="s">
        <v>200</v>
      </c>
      <c r="E162" s="207" t="s">
        <v>1</v>
      </c>
      <c r="F162" s="208" t="s">
        <v>204</v>
      </c>
      <c r="H162" s="209">
        <v>0</v>
      </c>
      <c r="I162" s="210"/>
      <c r="L162" s="206"/>
      <c r="M162" s="211"/>
      <c r="N162" s="212"/>
      <c r="O162" s="212"/>
      <c r="P162" s="212"/>
      <c r="Q162" s="212"/>
      <c r="R162" s="212"/>
      <c r="S162" s="212"/>
      <c r="T162" s="213"/>
      <c r="AT162" s="207" t="s">
        <v>200</v>
      </c>
      <c r="AU162" s="207" t="s">
        <v>81</v>
      </c>
      <c r="AV162" s="14" t="s">
        <v>198</v>
      </c>
      <c r="AW162" s="14" t="s">
        <v>3</v>
      </c>
      <c r="AX162" s="14" t="s">
        <v>81</v>
      </c>
      <c r="AY162" s="207" t="s">
        <v>191</v>
      </c>
    </row>
    <row r="163" s="11" customFormat="1" ht="25.92" customHeight="1">
      <c r="B163" s="164"/>
      <c r="D163" s="165" t="s">
        <v>72</v>
      </c>
      <c r="E163" s="166" t="s">
        <v>517</v>
      </c>
      <c r="F163" s="166" t="s">
        <v>1911</v>
      </c>
      <c r="I163" s="167"/>
      <c r="J163" s="168">
        <f>BK163</f>
        <v>0</v>
      </c>
      <c r="L163" s="164"/>
      <c r="M163" s="169"/>
      <c r="N163" s="170"/>
      <c r="O163" s="170"/>
      <c r="P163" s="171">
        <f>SUM(P164:P166)</f>
        <v>0</v>
      </c>
      <c r="Q163" s="170"/>
      <c r="R163" s="171">
        <f>SUM(R164:R166)</f>
        <v>22.648840800000002</v>
      </c>
      <c r="S163" s="170"/>
      <c r="T163" s="172">
        <f>SUM(T164:T166)</f>
        <v>0</v>
      </c>
      <c r="AR163" s="165" t="s">
        <v>198</v>
      </c>
      <c r="AT163" s="173" t="s">
        <v>72</v>
      </c>
      <c r="AU163" s="173" t="s">
        <v>73</v>
      </c>
      <c r="AY163" s="165" t="s">
        <v>191</v>
      </c>
      <c r="BK163" s="174">
        <f>SUM(BK164:BK166)</f>
        <v>0</v>
      </c>
    </row>
    <row r="164" s="1" customFormat="1" ht="16.5" customHeight="1">
      <c r="B164" s="177"/>
      <c r="C164" s="178" t="s">
        <v>328</v>
      </c>
      <c r="D164" s="178" t="s">
        <v>194</v>
      </c>
      <c r="E164" s="179" t="s">
        <v>1912</v>
      </c>
      <c r="F164" s="180" t="s">
        <v>1913</v>
      </c>
      <c r="G164" s="181" t="s">
        <v>214</v>
      </c>
      <c r="H164" s="182">
        <v>11.44</v>
      </c>
      <c r="I164" s="183"/>
      <c r="J164" s="182">
        <f>ROUND(I164*H164,2)</f>
        <v>0</v>
      </c>
      <c r="K164" s="180" t="s">
        <v>1839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1.8907700000000001</v>
      </c>
      <c r="R164" s="186">
        <f>Q164*H164</f>
        <v>21.630408800000001</v>
      </c>
      <c r="S164" s="186">
        <v>0</v>
      </c>
      <c r="T164" s="187">
        <f>S164*H164</f>
        <v>0</v>
      </c>
      <c r="AR164" s="188" t="s">
        <v>198</v>
      </c>
      <c r="AT164" s="188" t="s">
        <v>194</v>
      </c>
      <c r="AU164" s="188" t="s">
        <v>81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198</v>
      </c>
      <c r="BM164" s="188" t="s">
        <v>2095</v>
      </c>
    </row>
    <row r="165" s="1" customFormat="1" ht="16.5" customHeight="1">
      <c r="B165" s="177"/>
      <c r="C165" s="178" t="s">
        <v>334</v>
      </c>
      <c r="D165" s="178" t="s">
        <v>194</v>
      </c>
      <c r="E165" s="179" t="s">
        <v>2096</v>
      </c>
      <c r="F165" s="180" t="s">
        <v>2097</v>
      </c>
      <c r="G165" s="181" t="s">
        <v>214</v>
      </c>
      <c r="H165" s="182">
        <v>0.40000000000000002</v>
      </c>
      <c r="I165" s="183"/>
      <c r="J165" s="182">
        <f>ROUND(I165*H165,2)</f>
        <v>0</v>
      </c>
      <c r="K165" s="180" t="s">
        <v>1839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2.5</v>
      </c>
      <c r="R165" s="186">
        <f>Q165*H165</f>
        <v>1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2098</v>
      </c>
    </row>
    <row r="166" s="1" customFormat="1" ht="16.5" customHeight="1">
      <c r="B166" s="177"/>
      <c r="C166" s="178" t="s">
        <v>340</v>
      </c>
      <c r="D166" s="178" t="s">
        <v>194</v>
      </c>
      <c r="E166" s="179" t="s">
        <v>2099</v>
      </c>
      <c r="F166" s="180" t="s">
        <v>2100</v>
      </c>
      <c r="G166" s="181" t="s">
        <v>197</v>
      </c>
      <c r="H166" s="182">
        <v>3.8399999999999999</v>
      </c>
      <c r="I166" s="183"/>
      <c r="J166" s="182">
        <f>ROUND(I166*H166,2)</f>
        <v>0</v>
      </c>
      <c r="K166" s="180" t="s">
        <v>1839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0.0047999999999999996</v>
      </c>
      <c r="R166" s="186">
        <f>Q166*H166</f>
        <v>0.018431999999999997</v>
      </c>
      <c r="S166" s="186">
        <v>0</v>
      </c>
      <c r="T166" s="187">
        <f>S166*H166</f>
        <v>0</v>
      </c>
      <c r="AR166" s="188" t="s">
        <v>198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198</v>
      </c>
      <c r="BM166" s="188" t="s">
        <v>2101</v>
      </c>
    </row>
    <row r="167" s="11" customFormat="1" ht="25.92" customHeight="1">
      <c r="B167" s="164"/>
      <c r="D167" s="165" t="s">
        <v>72</v>
      </c>
      <c r="E167" s="166" t="s">
        <v>803</v>
      </c>
      <c r="F167" s="166" t="s">
        <v>2102</v>
      </c>
      <c r="I167" s="167"/>
      <c r="J167" s="168">
        <f>BK167</f>
        <v>0</v>
      </c>
      <c r="L167" s="164"/>
      <c r="M167" s="169"/>
      <c r="N167" s="170"/>
      <c r="O167" s="170"/>
      <c r="P167" s="171">
        <f>SUM(P168:P172)</f>
        <v>0</v>
      </c>
      <c r="Q167" s="170"/>
      <c r="R167" s="171">
        <f>SUM(R168:R172)</f>
        <v>0.00069200000000000002</v>
      </c>
      <c r="S167" s="170"/>
      <c r="T167" s="172">
        <f>SUM(T168:T172)</f>
        <v>0</v>
      </c>
      <c r="AR167" s="165" t="s">
        <v>198</v>
      </c>
      <c r="AT167" s="173" t="s">
        <v>72</v>
      </c>
      <c r="AU167" s="173" t="s">
        <v>73</v>
      </c>
      <c r="AY167" s="165" t="s">
        <v>191</v>
      </c>
      <c r="BK167" s="174">
        <f>SUM(BK168:BK172)</f>
        <v>0</v>
      </c>
    </row>
    <row r="168" s="1" customFormat="1" ht="16.5" customHeight="1">
      <c r="B168" s="177"/>
      <c r="C168" s="178" t="s">
        <v>7</v>
      </c>
      <c r="D168" s="178" t="s">
        <v>194</v>
      </c>
      <c r="E168" s="179" t="s">
        <v>2103</v>
      </c>
      <c r="F168" s="180" t="s">
        <v>2104</v>
      </c>
      <c r="G168" s="181" t="s">
        <v>362</v>
      </c>
      <c r="H168" s="182">
        <v>1</v>
      </c>
      <c r="I168" s="183"/>
      <c r="J168" s="182">
        <f>ROUND(I168*H168,2)</f>
        <v>0</v>
      </c>
      <c r="K168" s="180" t="s">
        <v>1839</v>
      </c>
      <c r="L168" s="37"/>
      <c r="M168" s="184" t="s">
        <v>1</v>
      </c>
      <c r="N168" s="185" t="s">
        <v>38</v>
      </c>
      <c r="O168" s="73"/>
      <c r="P168" s="186">
        <f>O168*H168</f>
        <v>0</v>
      </c>
      <c r="Q168" s="186">
        <v>0.00022000000000000001</v>
      </c>
      <c r="R168" s="186">
        <f>Q168*H168</f>
        <v>0.00022000000000000001</v>
      </c>
      <c r="S168" s="186">
        <v>0</v>
      </c>
      <c r="T168" s="187">
        <f>S168*H168</f>
        <v>0</v>
      </c>
      <c r="AR168" s="188" t="s">
        <v>198</v>
      </c>
      <c r="AT168" s="188" t="s">
        <v>194</v>
      </c>
      <c r="AU168" s="188" t="s">
        <v>81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198</v>
      </c>
      <c r="BM168" s="188" t="s">
        <v>2105</v>
      </c>
    </row>
    <row r="169" s="1" customFormat="1" ht="16.5" customHeight="1">
      <c r="B169" s="177"/>
      <c r="C169" s="178" t="s">
        <v>359</v>
      </c>
      <c r="D169" s="178" t="s">
        <v>194</v>
      </c>
      <c r="E169" s="179" t="s">
        <v>2106</v>
      </c>
      <c r="F169" s="180" t="s">
        <v>2107</v>
      </c>
      <c r="G169" s="181" t="s">
        <v>362</v>
      </c>
      <c r="H169" s="182">
        <v>7.2000000000000002</v>
      </c>
      <c r="I169" s="183"/>
      <c r="J169" s="182">
        <f>ROUND(I169*H169,2)</f>
        <v>0</v>
      </c>
      <c r="K169" s="180" t="s">
        <v>1839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198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2108</v>
      </c>
    </row>
    <row r="170" s="1" customFormat="1" ht="16.5" customHeight="1">
      <c r="B170" s="177"/>
      <c r="C170" s="178" t="s">
        <v>368</v>
      </c>
      <c r="D170" s="178" t="s">
        <v>194</v>
      </c>
      <c r="E170" s="179" t="s">
        <v>2109</v>
      </c>
      <c r="F170" s="180" t="s">
        <v>2110</v>
      </c>
      <c r="G170" s="181" t="s">
        <v>362</v>
      </c>
      <c r="H170" s="182">
        <v>1</v>
      </c>
      <c r="I170" s="183"/>
      <c r="J170" s="182">
        <f>ROUND(I170*H170,2)</f>
        <v>0</v>
      </c>
      <c r="K170" s="180" t="s">
        <v>1839</v>
      </c>
      <c r="L170" s="37"/>
      <c r="M170" s="184" t="s">
        <v>1</v>
      </c>
      <c r="N170" s="185" t="s">
        <v>38</v>
      </c>
      <c r="O170" s="73"/>
      <c r="P170" s="186">
        <f>O170*H170</f>
        <v>0</v>
      </c>
      <c r="Q170" s="186">
        <v>0.00022000000000000001</v>
      </c>
      <c r="R170" s="186">
        <f>Q170*H170</f>
        <v>0.00022000000000000001</v>
      </c>
      <c r="S170" s="186">
        <v>0</v>
      </c>
      <c r="T170" s="187">
        <f>S170*H170</f>
        <v>0</v>
      </c>
      <c r="AR170" s="188" t="s">
        <v>198</v>
      </c>
      <c r="AT170" s="188" t="s">
        <v>194</v>
      </c>
      <c r="AU170" s="188" t="s">
        <v>81</v>
      </c>
      <c r="AY170" s="18" t="s">
        <v>191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81</v>
      </c>
      <c r="BK170" s="189">
        <f>ROUND(I170*H170,2)</f>
        <v>0</v>
      </c>
      <c r="BL170" s="18" t="s">
        <v>198</v>
      </c>
      <c r="BM170" s="188" t="s">
        <v>2111</v>
      </c>
    </row>
    <row r="171" s="1" customFormat="1" ht="16.5" customHeight="1">
      <c r="B171" s="177"/>
      <c r="C171" s="178" t="s">
        <v>374</v>
      </c>
      <c r="D171" s="178" t="s">
        <v>194</v>
      </c>
      <c r="E171" s="179" t="s">
        <v>2112</v>
      </c>
      <c r="F171" s="180" t="s">
        <v>2113</v>
      </c>
      <c r="G171" s="181" t="s">
        <v>362</v>
      </c>
      <c r="H171" s="182">
        <v>1.2</v>
      </c>
      <c r="I171" s="183"/>
      <c r="J171" s="182">
        <f>ROUND(I171*H171,2)</f>
        <v>0</v>
      </c>
      <c r="K171" s="180" t="s">
        <v>1839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0.00021000000000000001</v>
      </c>
      <c r="R171" s="186">
        <f>Q171*H171</f>
        <v>0.000252</v>
      </c>
      <c r="S171" s="186">
        <v>0</v>
      </c>
      <c r="T171" s="187">
        <f>S171*H171</f>
        <v>0</v>
      </c>
      <c r="AR171" s="188" t="s">
        <v>198</v>
      </c>
      <c r="AT171" s="188" t="s">
        <v>194</v>
      </c>
      <c r="AU171" s="188" t="s">
        <v>81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198</v>
      </c>
      <c r="BM171" s="188" t="s">
        <v>2114</v>
      </c>
    </row>
    <row r="172" s="1" customFormat="1" ht="16.5" customHeight="1">
      <c r="B172" s="177"/>
      <c r="C172" s="178" t="s">
        <v>381</v>
      </c>
      <c r="D172" s="178" t="s">
        <v>194</v>
      </c>
      <c r="E172" s="179" t="s">
        <v>2115</v>
      </c>
      <c r="F172" s="180" t="s">
        <v>2116</v>
      </c>
      <c r="G172" s="181" t="s">
        <v>310</v>
      </c>
      <c r="H172" s="182">
        <v>101</v>
      </c>
      <c r="I172" s="183"/>
      <c r="J172" s="182">
        <f>ROUND(I172*H172,2)</f>
        <v>0</v>
      </c>
      <c r="K172" s="180" t="s">
        <v>1839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198</v>
      </c>
      <c r="AT172" s="188" t="s">
        <v>194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198</v>
      </c>
      <c r="BM172" s="188" t="s">
        <v>2117</v>
      </c>
    </row>
    <row r="173" s="11" customFormat="1" ht="25.92" customHeight="1">
      <c r="B173" s="164"/>
      <c r="D173" s="165" t="s">
        <v>72</v>
      </c>
      <c r="E173" s="166" t="s">
        <v>818</v>
      </c>
      <c r="F173" s="166" t="s">
        <v>2118</v>
      </c>
      <c r="I173" s="167"/>
      <c r="J173" s="168">
        <f>BK173</f>
        <v>0</v>
      </c>
      <c r="L173" s="164"/>
      <c r="M173" s="169"/>
      <c r="N173" s="170"/>
      <c r="O173" s="170"/>
      <c r="P173" s="171">
        <f>SUM(P174:P175)</f>
        <v>0</v>
      </c>
      <c r="Q173" s="170"/>
      <c r="R173" s="171">
        <f>SUM(R174:R175)</f>
        <v>0</v>
      </c>
      <c r="S173" s="170"/>
      <c r="T173" s="172">
        <f>SUM(T174:T175)</f>
        <v>0</v>
      </c>
      <c r="AR173" s="165" t="s">
        <v>198</v>
      </c>
      <c r="AT173" s="173" t="s">
        <v>72</v>
      </c>
      <c r="AU173" s="173" t="s">
        <v>73</v>
      </c>
      <c r="AY173" s="165" t="s">
        <v>191</v>
      </c>
      <c r="BK173" s="174">
        <f>SUM(BK174:BK175)</f>
        <v>0</v>
      </c>
    </row>
    <row r="174" s="1" customFormat="1" ht="16.5" customHeight="1">
      <c r="B174" s="177"/>
      <c r="C174" s="178" t="s">
        <v>388</v>
      </c>
      <c r="D174" s="178" t="s">
        <v>194</v>
      </c>
      <c r="E174" s="179" t="s">
        <v>2119</v>
      </c>
      <c r="F174" s="180" t="s">
        <v>2120</v>
      </c>
      <c r="G174" s="181" t="s">
        <v>310</v>
      </c>
      <c r="H174" s="182">
        <v>3</v>
      </c>
      <c r="I174" s="183"/>
      <c r="J174" s="182">
        <f>ROUND(I174*H174,2)</f>
        <v>0</v>
      </c>
      <c r="K174" s="180" t="s">
        <v>1839</v>
      </c>
      <c r="L174" s="37"/>
      <c r="M174" s="184" t="s">
        <v>1</v>
      </c>
      <c r="N174" s="185" t="s">
        <v>38</v>
      </c>
      <c r="O174" s="73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AR174" s="188" t="s">
        <v>198</v>
      </c>
      <c r="AT174" s="188" t="s">
        <v>194</v>
      </c>
      <c r="AU174" s="188" t="s">
        <v>81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198</v>
      </c>
      <c r="BM174" s="188" t="s">
        <v>2121</v>
      </c>
    </row>
    <row r="175" s="1" customFormat="1" ht="16.5" customHeight="1">
      <c r="B175" s="177"/>
      <c r="C175" s="178" t="s">
        <v>394</v>
      </c>
      <c r="D175" s="178" t="s">
        <v>194</v>
      </c>
      <c r="E175" s="179" t="s">
        <v>2122</v>
      </c>
      <c r="F175" s="180" t="s">
        <v>2123</v>
      </c>
      <c r="G175" s="181" t="s">
        <v>362</v>
      </c>
      <c r="H175" s="182">
        <v>2</v>
      </c>
      <c r="I175" s="183"/>
      <c r="J175" s="182">
        <f>ROUND(I175*H175,2)</f>
        <v>0</v>
      </c>
      <c r="K175" s="180" t="s">
        <v>1839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AR175" s="188" t="s">
        <v>198</v>
      </c>
      <c r="AT175" s="188" t="s">
        <v>194</v>
      </c>
      <c r="AU175" s="188" t="s">
        <v>81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2124</v>
      </c>
    </row>
    <row r="176" s="11" customFormat="1" ht="25.92" customHeight="1">
      <c r="B176" s="164"/>
      <c r="D176" s="165" t="s">
        <v>72</v>
      </c>
      <c r="E176" s="166" t="s">
        <v>832</v>
      </c>
      <c r="F176" s="166" t="s">
        <v>1928</v>
      </c>
      <c r="I176" s="167"/>
      <c r="J176" s="168">
        <f>BK176</f>
        <v>0</v>
      </c>
      <c r="L176" s="164"/>
      <c r="M176" s="169"/>
      <c r="N176" s="170"/>
      <c r="O176" s="170"/>
      <c r="P176" s="171">
        <f>SUM(P177:P187)</f>
        <v>0</v>
      </c>
      <c r="Q176" s="170"/>
      <c r="R176" s="171">
        <f>SUM(R177:R187)</f>
        <v>1.2180250000000001</v>
      </c>
      <c r="S176" s="170"/>
      <c r="T176" s="172">
        <f>SUM(T177:T187)</f>
        <v>0</v>
      </c>
      <c r="AR176" s="165" t="s">
        <v>198</v>
      </c>
      <c r="AT176" s="173" t="s">
        <v>72</v>
      </c>
      <c r="AU176" s="173" t="s">
        <v>73</v>
      </c>
      <c r="AY176" s="165" t="s">
        <v>191</v>
      </c>
      <c r="BK176" s="174">
        <f>SUM(BK177:BK187)</f>
        <v>0</v>
      </c>
    </row>
    <row r="177" s="1" customFormat="1" ht="16.5" customHeight="1">
      <c r="B177" s="177"/>
      <c r="C177" s="178" t="s">
        <v>400</v>
      </c>
      <c r="D177" s="178" t="s">
        <v>194</v>
      </c>
      <c r="E177" s="179" t="s">
        <v>2125</v>
      </c>
      <c r="F177" s="180" t="s">
        <v>2126</v>
      </c>
      <c r="G177" s="181" t="s">
        <v>362</v>
      </c>
      <c r="H177" s="182">
        <v>1</v>
      </c>
      <c r="I177" s="183"/>
      <c r="J177" s="182">
        <f>ROUND(I177*H177,2)</f>
        <v>0</v>
      </c>
      <c r="K177" s="180" t="s">
        <v>1839</v>
      </c>
      <c r="L177" s="37"/>
      <c r="M177" s="184" t="s">
        <v>1</v>
      </c>
      <c r="N177" s="185" t="s">
        <v>38</v>
      </c>
      <c r="O177" s="73"/>
      <c r="P177" s="186">
        <f>O177*H177</f>
        <v>0</v>
      </c>
      <c r="Q177" s="186">
        <v>0.00022000000000000001</v>
      </c>
      <c r="R177" s="186">
        <f>Q177*H177</f>
        <v>0.00022000000000000001</v>
      </c>
      <c r="S177" s="186">
        <v>0</v>
      </c>
      <c r="T177" s="187">
        <f>S177*H177</f>
        <v>0</v>
      </c>
      <c r="AR177" s="188" t="s">
        <v>198</v>
      </c>
      <c r="AT177" s="188" t="s">
        <v>194</v>
      </c>
      <c r="AU177" s="188" t="s">
        <v>81</v>
      </c>
      <c r="AY177" s="18" t="s">
        <v>191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81</v>
      </c>
      <c r="BK177" s="189">
        <f>ROUND(I177*H177,2)</f>
        <v>0</v>
      </c>
      <c r="BL177" s="18" t="s">
        <v>198</v>
      </c>
      <c r="BM177" s="188" t="s">
        <v>2127</v>
      </c>
    </row>
    <row r="178" s="1" customFormat="1" ht="16.5" customHeight="1">
      <c r="B178" s="177"/>
      <c r="C178" s="178" t="s">
        <v>406</v>
      </c>
      <c r="D178" s="178" t="s">
        <v>194</v>
      </c>
      <c r="E178" s="179" t="s">
        <v>2128</v>
      </c>
      <c r="F178" s="180" t="s">
        <v>2129</v>
      </c>
      <c r="G178" s="181" t="s">
        <v>362</v>
      </c>
      <c r="H178" s="182">
        <v>1</v>
      </c>
      <c r="I178" s="183"/>
      <c r="J178" s="182">
        <f>ROUND(I178*H178,2)</f>
        <v>0</v>
      </c>
      <c r="K178" s="180" t="s">
        <v>1839</v>
      </c>
      <c r="L178" s="37"/>
      <c r="M178" s="184" t="s">
        <v>1</v>
      </c>
      <c r="N178" s="185" t="s">
        <v>38</v>
      </c>
      <c r="O178" s="73"/>
      <c r="P178" s="186">
        <f>O178*H178</f>
        <v>0</v>
      </c>
      <c r="Q178" s="186">
        <v>0.00011</v>
      </c>
      <c r="R178" s="186">
        <f>Q178*H178</f>
        <v>0.00011</v>
      </c>
      <c r="S178" s="186">
        <v>0</v>
      </c>
      <c r="T178" s="187">
        <f>S178*H178</f>
        <v>0</v>
      </c>
      <c r="AR178" s="188" t="s">
        <v>198</v>
      </c>
      <c r="AT178" s="188" t="s">
        <v>194</v>
      </c>
      <c r="AU178" s="188" t="s">
        <v>81</v>
      </c>
      <c r="AY178" s="18" t="s">
        <v>191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8" t="s">
        <v>81</v>
      </c>
      <c r="BK178" s="189">
        <f>ROUND(I178*H178,2)</f>
        <v>0</v>
      </c>
      <c r="BL178" s="18" t="s">
        <v>198</v>
      </c>
      <c r="BM178" s="188" t="s">
        <v>2130</v>
      </c>
    </row>
    <row r="179" s="1" customFormat="1" ht="16.5" customHeight="1">
      <c r="B179" s="177"/>
      <c r="C179" s="178" t="s">
        <v>413</v>
      </c>
      <c r="D179" s="178" t="s">
        <v>194</v>
      </c>
      <c r="E179" s="179" t="s">
        <v>2131</v>
      </c>
      <c r="F179" s="180" t="s">
        <v>2132</v>
      </c>
      <c r="G179" s="181" t="s">
        <v>362</v>
      </c>
      <c r="H179" s="182">
        <v>1</v>
      </c>
      <c r="I179" s="183"/>
      <c r="J179" s="182">
        <f>ROUND(I179*H179,2)</f>
        <v>0</v>
      </c>
      <c r="K179" s="180" t="s">
        <v>1851</v>
      </c>
      <c r="L179" s="37"/>
      <c r="M179" s="184" t="s">
        <v>1</v>
      </c>
      <c r="N179" s="185" t="s">
        <v>38</v>
      </c>
      <c r="O179" s="73"/>
      <c r="P179" s="186">
        <f>O179*H179</f>
        <v>0</v>
      </c>
      <c r="Q179" s="186">
        <v>0</v>
      </c>
      <c r="R179" s="186">
        <f>Q179*H179</f>
        <v>0</v>
      </c>
      <c r="S179" s="186">
        <v>0</v>
      </c>
      <c r="T179" s="187">
        <f>S179*H179</f>
        <v>0</v>
      </c>
      <c r="AR179" s="188" t="s">
        <v>198</v>
      </c>
      <c r="AT179" s="188" t="s">
        <v>194</v>
      </c>
      <c r="AU179" s="188" t="s">
        <v>81</v>
      </c>
      <c r="AY179" s="18" t="s">
        <v>191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8" t="s">
        <v>81</v>
      </c>
      <c r="BK179" s="189">
        <f>ROUND(I179*H179,2)</f>
        <v>0</v>
      </c>
      <c r="BL179" s="18" t="s">
        <v>198</v>
      </c>
      <c r="BM179" s="188" t="s">
        <v>2133</v>
      </c>
    </row>
    <row r="180" s="1" customFormat="1" ht="16.5" customHeight="1">
      <c r="B180" s="177"/>
      <c r="C180" s="178" t="s">
        <v>422</v>
      </c>
      <c r="D180" s="178" t="s">
        <v>194</v>
      </c>
      <c r="E180" s="179" t="s">
        <v>2134</v>
      </c>
      <c r="F180" s="180" t="s">
        <v>2135</v>
      </c>
      <c r="G180" s="181" t="s">
        <v>362</v>
      </c>
      <c r="H180" s="182">
        <v>2</v>
      </c>
      <c r="I180" s="183"/>
      <c r="J180" s="182">
        <f>ROUND(I180*H180,2)</f>
        <v>0</v>
      </c>
      <c r="K180" s="180" t="s">
        <v>1839</v>
      </c>
      <c r="L180" s="37"/>
      <c r="M180" s="184" t="s">
        <v>1</v>
      </c>
      <c r="N180" s="185" t="s">
        <v>38</v>
      </c>
      <c r="O180" s="73"/>
      <c r="P180" s="186">
        <f>O180*H180</f>
        <v>0</v>
      </c>
      <c r="Q180" s="186">
        <v>0.12303</v>
      </c>
      <c r="R180" s="186">
        <f>Q180*H180</f>
        <v>0.24606</v>
      </c>
      <c r="S180" s="186">
        <v>0</v>
      </c>
      <c r="T180" s="187">
        <f>S180*H180</f>
        <v>0</v>
      </c>
      <c r="AR180" s="188" t="s">
        <v>198</v>
      </c>
      <c r="AT180" s="188" t="s">
        <v>194</v>
      </c>
      <c r="AU180" s="188" t="s">
        <v>81</v>
      </c>
      <c r="AY180" s="18" t="s">
        <v>191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81</v>
      </c>
      <c r="BK180" s="189">
        <f>ROUND(I180*H180,2)</f>
        <v>0</v>
      </c>
      <c r="BL180" s="18" t="s">
        <v>198</v>
      </c>
      <c r="BM180" s="188" t="s">
        <v>2136</v>
      </c>
    </row>
    <row r="181" s="1" customFormat="1" ht="16.5" customHeight="1">
      <c r="B181" s="177"/>
      <c r="C181" s="178" t="s">
        <v>427</v>
      </c>
      <c r="D181" s="178" t="s">
        <v>194</v>
      </c>
      <c r="E181" s="179" t="s">
        <v>2137</v>
      </c>
      <c r="F181" s="180" t="s">
        <v>2138</v>
      </c>
      <c r="G181" s="181" t="s">
        <v>362</v>
      </c>
      <c r="H181" s="182">
        <v>1</v>
      </c>
      <c r="I181" s="183"/>
      <c r="J181" s="182">
        <f>ROUND(I181*H181,2)</f>
        <v>0</v>
      </c>
      <c r="K181" s="180" t="s">
        <v>1839</v>
      </c>
      <c r="L181" s="37"/>
      <c r="M181" s="184" t="s">
        <v>1</v>
      </c>
      <c r="N181" s="185" t="s">
        <v>38</v>
      </c>
      <c r="O181" s="73"/>
      <c r="P181" s="186">
        <f>O181*H181</f>
        <v>0</v>
      </c>
      <c r="Q181" s="186">
        <v>0.32906000000000002</v>
      </c>
      <c r="R181" s="186">
        <f>Q181*H181</f>
        <v>0.32906000000000002</v>
      </c>
      <c r="S181" s="186">
        <v>0</v>
      </c>
      <c r="T181" s="187">
        <f>S181*H181</f>
        <v>0</v>
      </c>
      <c r="AR181" s="188" t="s">
        <v>198</v>
      </c>
      <c r="AT181" s="188" t="s">
        <v>194</v>
      </c>
      <c r="AU181" s="188" t="s">
        <v>81</v>
      </c>
      <c r="AY181" s="18" t="s">
        <v>191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8" t="s">
        <v>81</v>
      </c>
      <c r="BK181" s="189">
        <f>ROUND(I181*H181,2)</f>
        <v>0</v>
      </c>
      <c r="BL181" s="18" t="s">
        <v>198</v>
      </c>
      <c r="BM181" s="188" t="s">
        <v>2139</v>
      </c>
    </row>
    <row r="182" s="1" customFormat="1" ht="16.5" customHeight="1">
      <c r="B182" s="177"/>
      <c r="C182" s="178" t="s">
        <v>436</v>
      </c>
      <c r="D182" s="178" t="s">
        <v>194</v>
      </c>
      <c r="E182" s="179" t="s">
        <v>2140</v>
      </c>
      <c r="F182" s="180" t="s">
        <v>2141</v>
      </c>
      <c r="G182" s="181" t="s">
        <v>362</v>
      </c>
      <c r="H182" s="182">
        <v>2</v>
      </c>
      <c r="I182" s="183"/>
      <c r="J182" s="182">
        <f>ROUND(I182*H182,2)</f>
        <v>0</v>
      </c>
      <c r="K182" s="180" t="s">
        <v>1839</v>
      </c>
      <c r="L182" s="37"/>
      <c r="M182" s="184" t="s">
        <v>1</v>
      </c>
      <c r="N182" s="185" t="s">
        <v>38</v>
      </c>
      <c r="O182" s="73"/>
      <c r="P182" s="186">
        <f>O182*H182</f>
        <v>0</v>
      </c>
      <c r="Q182" s="186">
        <v>0.31590000000000001</v>
      </c>
      <c r="R182" s="186">
        <f>Q182*H182</f>
        <v>0.63180000000000003</v>
      </c>
      <c r="S182" s="186">
        <v>0</v>
      </c>
      <c r="T182" s="187">
        <f>S182*H182</f>
        <v>0</v>
      </c>
      <c r="AR182" s="188" t="s">
        <v>198</v>
      </c>
      <c r="AT182" s="188" t="s">
        <v>194</v>
      </c>
      <c r="AU182" s="188" t="s">
        <v>81</v>
      </c>
      <c r="AY182" s="18" t="s">
        <v>191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18" t="s">
        <v>81</v>
      </c>
      <c r="BK182" s="189">
        <f>ROUND(I182*H182,2)</f>
        <v>0</v>
      </c>
      <c r="BL182" s="18" t="s">
        <v>198</v>
      </c>
      <c r="BM182" s="188" t="s">
        <v>2142</v>
      </c>
    </row>
    <row r="183" s="1" customFormat="1" ht="16.5" customHeight="1">
      <c r="B183" s="177"/>
      <c r="C183" s="178" t="s">
        <v>365</v>
      </c>
      <c r="D183" s="178" t="s">
        <v>194</v>
      </c>
      <c r="E183" s="179" t="s">
        <v>2143</v>
      </c>
      <c r="F183" s="180" t="s">
        <v>2144</v>
      </c>
      <c r="G183" s="181" t="s">
        <v>310</v>
      </c>
      <c r="H183" s="182">
        <v>215.5</v>
      </c>
      <c r="I183" s="183"/>
      <c r="J183" s="182">
        <f>ROUND(I183*H183,2)</f>
        <v>0</v>
      </c>
      <c r="K183" s="180" t="s">
        <v>1839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5.0000000000000002E-05</v>
      </c>
      <c r="R183" s="186">
        <f>Q183*H183</f>
        <v>0.010775</v>
      </c>
      <c r="S183" s="186">
        <v>0</v>
      </c>
      <c r="T183" s="187">
        <f>S183*H183</f>
        <v>0</v>
      </c>
      <c r="AR183" s="188" t="s">
        <v>198</v>
      </c>
      <c r="AT183" s="188" t="s">
        <v>194</v>
      </c>
      <c r="AU183" s="188" t="s">
        <v>81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198</v>
      </c>
      <c r="BM183" s="188" t="s">
        <v>2145</v>
      </c>
    </row>
    <row r="184" s="1" customFormat="1" ht="16.5" customHeight="1">
      <c r="B184" s="177"/>
      <c r="C184" s="178" t="s">
        <v>450</v>
      </c>
      <c r="D184" s="178" t="s">
        <v>194</v>
      </c>
      <c r="E184" s="179" t="s">
        <v>2146</v>
      </c>
      <c r="F184" s="180" t="s">
        <v>2147</v>
      </c>
      <c r="G184" s="181" t="s">
        <v>310</v>
      </c>
      <c r="H184" s="182">
        <v>101</v>
      </c>
      <c r="I184" s="183"/>
      <c r="J184" s="182">
        <f>ROUND(I184*H184,2)</f>
        <v>0</v>
      </c>
      <c r="K184" s="180" t="s">
        <v>1839</v>
      </c>
      <c r="L184" s="37"/>
      <c r="M184" s="184" t="s">
        <v>1</v>
      </c>
      <c r="N184" s="185" t="s">
        <v>38</v>
      </c>
      <c r="O184" s="73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AR184" s="188" t="s">
        <v>198</v>
      </c>
      <c r="AT184" s="188" t="s">
        <v>194</v>
      </c>
      <c r="AU184" s="188" t="s">
        <v>81</v>
      </c>
      <c r="AY184" s="18" t="s">
        <v>191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81</v>
      </c>
      <c r="BK184" s="189">
        <f>ROUND(I184*H184,2)</f>
        <v>0</v>
      </c>
      <c r="BL184" s="18" t="s">
        <v>198</v>
      </c>
      <c r="BM184" s="188" t="s">
        <v>2148</v>
      </c>
    </row>
    <row r="185" s="1" customFormat="1" ht="16.5" customHeight="1">
      <c r="B185" s="177"/>
      <c r="C185" s="178" t="s">
        <v>458</v>
      </c>
      <c r="D185" s="178" t="s">
        <v>194</v>
      </c>
      <c r="E185" s="179" t="s">
        <v>2149</v>
      </c>
      <c r="F185" s="180" t="s">
        <v>2150</v>
      </c>
      <c r="G185" s="181" t="s">
        <v>310</v>
      </c>
      <c r="H185" s="182">
        <v>3</v>
      </c>
      <c r="I185" s="183"/>
      <c r="J185" s="182">
        <f>ROUND(I185*H185,2)</f>
        <v>0</v>
      </c>
      <c r="K185" s="180" t="s">
        <v>1839</v>
      </c>
      <c r="L185" s="37"/>
      <c r="M185" s="184" t="s">
        <v>1</v>
      </c>
      <c r="N185" s="185" t="s">
        <v>38</v>
      </c>
      <c r="O185" s="73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AR185" s="188" t="s">
        <v>198</v>
      </c>
      <c r="AT185" s="188" t="s">
        <v>194</v>
      </c>
      <c r="AU185" s="188" t="s">
        <v>81</v>
      </c>
      <c r="AY185" s="18" t="s">
        <v>191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81</v>
      </c>
      <c r="BK185" s="189">
        <f>ROUND(I185*H185,2)</f>
        <v>0</v>
      </c>
      <c r="BL185" s="18" t="s">
        <v>198</v>
      </c>
      <c r="BM185" s="188" t="s">
        <v>2151</v>
      </c>
    </row>
    <row r="186" s="1" customFormat="1" ht="16.5" customHeight="1">
      <c r="B186" s="177"/>
      <c r="C186" s="178" t="s">
        <v>465</v>
      </c>
      <c r="D186" s="178" t="s">
        <v>194</v>
      </c>
      <c r="E186" s="179" t="s">
        <v>2152</v>
      </c>
      <c r="F186" s="180" t="s">
        <v>2153</v>
      </c>
      <c r="G186" s="181" t="s">
        <v>310</v>
      </c>
      <c r="H186" s="182">
        <v>3</v>
      </c>
      <c r="I186" s="183"/>
      <c r="J186" s="182">
        <f>ROUND(I186*H186,2)</f>
        <v>0</v>
      </c>
      <c r="K186" s="180" t="s">
        <v>1839</v>
      </c>
      <c r="L186" s="37"/>
      <c r="M186" s="184" t="s">
        <v>1</v>
      </c>
      <c r="N186" s="185" t="s">
        <v>38</v>
      </c>
      <c r="O186" s="73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AR186" s="188" t="s">
        <v>198</v>
      </c>
      <c r="AT186" s="188" t="s">
        <v>194</v>
      </c>
      <c r="AU186" s="188" t="s">
        <v>81</v>
      </c>
      <c r="AY186" s="18" t="s">
        <v>191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8" t="s">
        <v>81</v>
      </c>
      <c r="BK186" s="189">
        <f>ROUND(I186*H186,2)</f>
        <v>0</v>
      </c>
      <c r="BL186" s="18" t="s">
        <v>198</v>
      </c>
      <c r="BM186" s="188" t="s">
        <v>2154</v>
      </c>
    </row>
    <row r="187" s="1" customFormat="1" ht="16.5" customHeight="1">
      <c r="B187" s="177"/>
      <c r="C187" s="178" t="s">
        <v>470</v>
      </c>
      <c r="D187" s="178" t="s">
        <v>194</v>
      </c>
      <c r="E187" s="179" t="s">
        <v>2155</v>
      </c>
      <c r="F187" s="180" t="s">
        <v>2156</v>
      </c>
      <c r="G187" s="181" t="s">
        <v>310</v>
      </c>
      <c r="H187" s="182">
        <v>101</v>
      </c>
      <c r="I187" s="183"/>
      <c r="J187" s="182">
        <f>ROUND(I187*H187,2)</f>
        <v>0</v>
      </c>
      <c r="K187" s="180" t="s">
        <v>1839</v>
      </c>
      <c r="L187" s="37"/>
      <c r="M187" s="184" t="s">
        <v>1</v>
      </c>
      <c r="N187" s="185" t="s">
        <v>38</v>
      </c>
      <c r="O187" s="73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AR187" s="188" t="s">
        <v>198</v>
      </c>
      <c r="AT187" s="188" t="s">
        <v>194</v>
      </c>
      <c r="AU187" s="188" t="s">
        <v>81</v>
      </c>
      <c r="AY187" s="18" t="s">
        <v>191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8" t="s">
        <v>81</v>
      </c>
      <c r="BK187" s="189">
        <f>ROUND(I187*H187,2)</f>
        <v>0</v>
      </c>
      <c r="BL187" s="18" t="s">
        <v>198</v>
      </c>
      <c r="BM187" s="188" t="s">
        <v>2157</v>
      </c>
    </row>
    <row r="188" s="11" customFormat="1" ht="25.92" customHeight="1">
      <c r="B188" s="164"/>
      <c r="D188" s="165" t="s">
        <v>72</v>
      </c>
      <c r="E188" s="166" t="s">
        <v>1500</v>
      </c>
      <c r="F188" s="166" t="s">
        <v>1501</v>
      </c>
      <c r="I188" s="167"/>
      <c r="J188" s="168">
        <f>BK188</f>
        <v>0</v>
      </c>
      <c r="L188" s="164"/>
      <c r="M188" s="169"/>
      <c r="N188" s="170"/>
      <c r="O188" s="170"/>
      <c r="P188" s="171">
        <f>P189</f>
        <v>0</v>
      </c>
      <c r="Q188" s="170"/>
      <c r="R188" s="171">
        <f>R189</f>
        <v>3.5922179999999995</v>
      </c>
      <c r="S188" s="170"/>
      <c r="T188" s="172">
        <f>T189</f>
        <v>0</v>
      </c>
      <c r="AR188" s="165" t="s">
        <v>198</v>
      </c>
      <c r="AT188" s="173" t="s">
        <v>72</v>
      </c>
      <c r="AU188" s="173" t="s">
        <v>73</v>
      </c>
      <c r="AY188" s="165" t="s">
        <v>191</v>
      </c>
      <c r="BK188" s="174">
        <f>BK189</f>
        <v>0</v>
      </c>
    </row>
    <row r="189" s="1" customFormat="1" ht="16.5" customHeight="1">
      <c r="B189" s="177"/>
      <c r="C189" s="178" t="s">
        <v>475</v>
      </c>
      <c r="D189" s="178" t="s">
        <v>194</v>
      </c>
      <c r="E189" s="179" t="s">
        <v>2158</v>
      </c>
      <c r="F189" s="180" t="s">
        <v>2159</v>
      </c>
      <c r="G189" s="181" t="s">
        <v>310</v>
      </c>
      <c r="H189" s="182">
        <v>96.099999999999994</v>
      </c>
      <c r="I189" s="183"/>
      <c r="J189" s="182">
        <f>ROUND(I189*H189,2)</f>
        <v>0</v>
      </c>
      <c r="K189" s="180" t="s">
        <v>1839</v>
      </c>
      <c r="L189" s="37"/>
      <c r="M189" s="184" t="s">
        <v>1</v>
      </c>
      <c r="N189" s="185" t="s">
        <v>38</v>
      </c>
      <c r="O189" s="73"/>
      <c r="P189" s="186">
        <f>O189*H189</f>
        <v>0</v>
      </c>
      <c r="Q189" s="186">
        <v>0.037379999999999997</v>
      </c>
      <c r="R189" s="186">
        <f>Q189*H189</f>
        <v>3.5922179999999995</v>
      </c>
      <c r="S189" s="186">
        <v>0</v>
      </c>
      <c r="T189" s="187">
        <f>S189*H189</f>
        <v>0</v>
      </c>
      <c r="AR189" s="188" t="s">
        <v>198</v>
      </c>
      <c r="AT189" s="188" t="s">
        <v>194</v>
      </c>
      <c r="AU189" s="188" t="s">
        <v>81</v>
      </c>
      <c r="AY189" s="18" t="s">
        <v>191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81</v>
      </c>
      <c r="BK189" s="189">
        <f>ROUND(I189*H189,2)</f>
        <v>0</v>
      </c>
      <c r="BL189" s="18" t="s">
        <v>198</v>
      </c>
      <c r="BM189" s="188" t="s">
        <v>2160</v>
      </c>
    </row>
    <row r="190" s="11" customFormat="1" ht="25.92" customHeight="1">
      <c r="B190" s="164"/>
      <c r="D190" s="165" t="s">
        <v>72</v>
      </c>
      <c r="E190" s="166" t="s">
        <v>1958</v>
      </c>
      <c r="F190" s="166" t="s">
        <v>1959</v>
      </c>
      <c r="I190" s="167"/>
      <c r="J190" s="168">
        <f>BK190</f>
        <v>0</v>
      </c>
      <c r="L190" s="164"/>
      <c r="M190" s="169"/>
      <c r="N190" s="170"/>
      <c r="O190" s="170"/>
      <c r="P190" s="171">
        <f>P191</f>
        <v>0</v>
      </c>
      <c r="Q190" s="170"/>
      <c r="R190" s="171">
        <f>R191</f>
        <v>0</v>
      </c>
      <c r="S190" s="170"/>
      <c r="T190" s="172">
        <f>T191</f>
        <v>0</v>
      </c>
      <c r="AR190" s="165" t="s">
        <v>198</v>
      </c>
      <c r="AT190" s="173" t="s">
        <v>72</v>
      </c>
      <c r="AU190" s="173" t="s">
        <v>73</v>
      </c>
      <c r="AY190" s="165" t="s">
        <v>191</v>
      </c>
      <c r="BK190" s="174">
        <f>BK191</f>
        <v>0</v>
      </c>
    </row>
    <row r="191" s="1" customFormat="1" ht="16.5" customHeight="1">
      <c r="B191" s="177"/>
      <c r="C191" s="178" t="s">
        <v>480</v>
      </c>
      <c r="D191" s="178" t="s">
        <v>194</v>
      </c>
      <c r="E191" s="179" t="s">
        <v>2161</v>
      </c>
      <c r="F191" s="180" t="s">
        <v>2162</v>
      </c>
      <c r="G191" s="181" t="s">
        <v>343</v>
      </c>
      <c r="H191" s="182">
        <v>3.5899999999999999</v>
      </c>
      <c r="I191" s="183"/>
      <c r="J191" s="182">
        <f>ROUND(I191*H191,2)</f>
        <v>0</v>
      </c>
      <c r="K191" s="180" t="s">
        <v>1839</v>
      </c>
      <c r="L191" s="37"/>
      <c r="M191" s="184" t="s">
        <v>1</v>
      </c>
      <c r="N191" s="185" t="s">
        <v>38</v>
      </c>
      <c r="O191" s="73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AR191" s="188" t="s">
        <v>198</v>
      </c>
      <c r="AT191" s="188" t="s">
        <v>194</v>
      </c>
      <c r="AU191" s="188" t="s">
        <v>81</v>
      </c>
      <c r="AY191" s="18" t="s">
        <v>191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8" t="s">
        <v>81</v>
      </c>
      <c r="BK191" s="189">
        <f>ROUND(I191*H191,2)</f>
        <v>0</v>
      </c>
      <c r="BL191" s="18" t="s">
        <v>198</v>
      </c>
      <c r="BM191" s="188" t="s">
        <v>2163</v>
      </c>
    </row>
    <row r="192" s="11" customFormat="1" ht="25.92" customHeight="1">
      <c r="B192" s="164"/>
      <c r="D192" s="165" t="s">
        <v>72</v>
      </c>
      <c r="E192" s="166" t="s">
        <v>1963</v>
      </c>
      <c r="F192" s="166" t="s">
        <v>1964</v>
      </c>
      <c r="I192" s="167"/>
      <c r="J192" s="168">
        <f>BK192</f>
        <v>0</v>
      </c>
      <c r="L192" s="164"/>
      <c r="M192" s="169"/>
      <c r="N192" s="170"/>
      <c r="O192" s="170"/>
      <c r="P192" s="171">
        <f>P193</f>
        <v>0</v>
      </c>
      <c r="Q192" s="170"/>
      <c r="R192" s="171">
        <f>R193</f>
        <v>0</v>
      </c>
      <c r="S192" s="170"/>
      <c r="T192" s="172">
        <f>T193</f>
        <v>0</v>
      </c>
      <c r="AR192" s="165" t="s">
        <v>198</v>
      </c>
      <c r="AT192" s="173" t="s">
        <v>72</v>
      </c>
      <c r="AU192" s="173" t="s">
        <v>73</v>
      </c>
      <c r="AY192" s="165" t="s">
        <v>191</v>
      </c>
      <c r="BK192" s="174">
        <f>BK193</f>
        <v>0</v>
      </c>
    </row>
    <row r="193" s="1" customFormat="1" ht="16.5" customHeight="1">
      <c r="B193" s="177"/>
      <c r="C193" s="178" t="s">
        <v>490</v>
      </c>
      <c r="D193" s="178" t="s">
        <v>194</v>
      </c>
      <c r="E193" s="179" t="s">
        <v>2164</v>
      </c>
      <c r="F193" s="180" t="s">
        <v>2165</v>
      </c>
      <c r="G193" s="181" t="s">
        <v>343</v>
      </c>
      <c r="H193" s="182">
        <v>3.9399999999999999</v>
      </c>
      <c r="I193" s="183"/>
      <c r="J193" s="182">
        <f>ROUND(I193*H193,2)</f>
        <v>0</v>
      </c>
      <c r="K193" s="180" t="s">
        <v>1839</v>
      </c>
      <c r="L193" s="37"/>
      <c r="M193" s="184" t="s">
        <v>1</v>
      </c>
      <c r="N193" s="185" t="s">
        <v>38</v>
      </c>
      <c r="O193" s="73"/>
      <c r="P193" s="186">
        <f>O193*H193</f>
        <v>0</v>
      </c>
      <c r="Q193" s="186">
        <v>0</v>
      </c>
      <c r="R193" s="186">
        <f>Q193*H193</f>
        <v>0</v>
      </c>
      <c r="S193" s="186">
        <v>0</v>
      </c>
      <c r="T193" s="187">
        <f>S193*H193</f>
        <v>0</v>
      </c>
      <c r="AR193" s="188" t="s">
        <v>198</v>
      </c>
      <c r="AT193" s="188" t="s">
        <v>194</v>
      </c>
      <c r="AU193" s="188" t="s">
        <v>81</v>
      </c>
      <c r="AY193" s="18" t="s">
        <v>191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8" t="s">
        <v>81</v>
      </c>
      <c r="BK193" s="189">
        <f>ROUND(I193*H193,2)</f>
        <v>0</v>
      </c>
      <c r="BL193" s="18" t="s">
        <v>198</v>
      </c>
      <c r="BM193" s="188" t="s">
        <v>2166</v>
      </c>
    </row>
    <row r="194" s="11" customFormat="1" ht="25.92" customHeight="1">
      <c r="B194" s="164"/>
      <c r="D194" s="165" t="s">
        <v>72</v>
      </c>
      <c r="E194" s="166" t="s">
        <v>1968</v>
      </c>
      <c r="F194" s="166" t="s">
        <v>1969</v>
      </c>
      <c r="I194" s="167"/>
      <c r="J194" s="168">
        <f>BK194</f>
        <v>0</v>
      </c>
      <c r="L194" s="164"/>
      <c r="M194" s="169"/>
      <c r="N194" s="170"/>
      <c r="O194" s="170"/>
      <c r="P194" s="171">
        <f>SUM(P195:P196)</f>
        <v>0</v>
      </c>
      <c r="Q194" s="170"/>
      <c r="R194" s="171">
        <f>SUM(R195:R196)</f>
        <v>0</v>
      </c>
      <c r="S194" s="170"/>
      <c r="T194" s="172">
        <f>SUM(T195:T196)</f>
        <v>0</v>
      </c>
      <c r="AR194" s="165" t="s">
        <v>198</v>
      </c>
      <c r="AT194" s="173" t="s">
        <v>72</v>
      </c>
      <c r="AU194" s="173" t="s">
        <v>73</v>
      </c>
      <c r="AY194" s="165" t="s">
        <v>191</v>
      </c>
      <c r="BK194" s="174">
        <f>SUM(BK195:BK196)</f>
        <v>0</v>
      </c>
    </row>
    <row r="195" s="1" customFormat="1" ht="16.5" customHeight="1">
      <c r="B195" s="177"/>
      <c r="C195" s="178" t="s">
        <v>496</v>
      </c>
      <c r="D195" s="178" t="s">
        <v>194</v>
      </c>
      <c r="E195" s="179" t="s">
        <v>2167</v>
      </c>
      <c r="F195" s="180" t="s">
        <v>2168</v>
      </c>
      <c r="G195" s="181" t="s">
        <v>343</v>
      </c>
      <c r="H195" s="182">
        <v>2.1400000000000001</v>
      </c>
      <c r="I195" s="183"/>
      <c r="J195" s="182">
        <f>ROUND(I195*H195,2)</f>
        <v>0</v>
      </c>
      <c r="K195" s="180" t="s">
        <v>1839</v>
      </c>
      <c r="L195" s="37"/>
      <c r="M195" s="184" t="s">
        <v>1</v>
      </c>
      <c r="N195" s="185" t="s">
        <v>38</v>
      </c>
      <c r="O195" s="73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AR195" s="188" t="s">
        <v>198</v>
      </c>
      <c r="AT195" s="188" t="s">
        <v>194</v>
      </c>
      <c r="AU195" s="188" t="s">
        <v>81</v>
      </c>
      <c r="AY195" s="18" t="s">
        <v>191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8" t="s">
        <v>81</v>
      </c>
      <c r="BK195" s="189">
        <f>ROUND(I195*H195,2)</f>
        <v>0</v>
      </c>
      <c r="BL195" s="18" t="s">
        <v>198</v>
      </c>
      <c r="BM195" s="188" t="s">
        <v>2169</v>
      </c>
    </row>
    <row r="196" s="1" customFormat="1" ht="16.5" customHeight="1">
      <c r="B196" s="177"/>
      <c r="C196" s="178" t="s">
        <v>507</v>
      </c>
      <c r="D196" s="178" t="s">
        <v>194</v>
      </c>
      <c r="E196" s="179" t="s">
        <v>2170</v>
      </c>
      <c r="F196" s="180" t="s">
        <v>2171</v>
      </c>
      <c r="G196" s="181" t="s">
        <v>343</v>
      </c>
      <c r="H196" s="182">
        <v>1.45</v>
      </c>
      <c r="I196" s="183"/>
      <c r="J196" s="182">
        <f>ROUND(I196*H196,2)</f>
        <v>0</v>
      </c>
      <c r="K196" s="180" t="s">
        <v>1839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81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2172</v>
      </c>
    </row>
    <row r="197" s="11" customFormat="1" ht="25.92" customHeight="1">
      <c r="B197" s="164"/>
      <c r="D197" s="165" t="s">
        <v>72</v>
      </c>
      <c r="E197" s="166" t="s">
        <v>1973</v>
      </c>
      <c r="F197" s="166" t="s">
        <v>1974</v>
      </c>
      <c r="I197" s="167"/>
      <c r="J197" s="168">
        <f>BK197</f>
        <v>0</v>
      </c>
      <c r="L197" s="164"/>
      <c r="M197" s="169"/>
      <c r="N197" s="170"/>
      <c r="O197" s="170"/>
      <c r="P197" s="171">
        <f>SUM(P198:P214)</f>
        <v>0</v>
      </c>
      <c r="Q197" s="170"/>
      <c r="R197" s="171">
        <f>SUM(R198:R214)</f>
        <v>235.04390699999996</v>
      </c>
      <c r="S197" s="170"/>
      <c r="T197" s="172">
        <f>SUM(T198:T214)</f>
        <v>0</v>
      </c>
      <c r="AR197" s="165" t="s">
        <v>198</v>
      </c>
      <c r="AT197" s="173" t="s">
        <v>72</v>
      </c>
      <c r="AU197" s="173" t="s">
        <v>73</v>
      </c>
      <c r="AY197" s="165" t="s">
        <v>191</v>
      </c>
      <c r="BK197" s="174">
        <f>SUM(BK198:BK214)</f>
        <v>0</v>
      </c>
    </row>
    <row r="198" s="1" customFormat="1" ht="16.5" customHeight="1">
      <c r="B198" s="177"/>
      <c r="C198" s="214" t="s">
        <v>511</v>
      </c>
      <c r="D198" s="214" t="s">
        <v>335</v>
      </c>
      <c r="E198" s="215" t="s">
        <v>1975</v>
      </c>
      <c r="F198" s="216" t="s">
        <v>1976</v>
      </c>
      <c r="G198" s="217" t="s">
        <v>343</v>
      </c>
      <c r="H198" s="218">
        <v>232.31999999999999</v>
      </c>
      <c r="I198" s="219"/>
      <c r="J198" s="218">
        <f>ROUND(I198*H198,2)</f>
        <v>0</v>
      </c>
      <c r="K198" s="216" t="s">
        <v>1839</v>
      </c>
      <c r="L198" s="220"/>
      <c r="M198" s="221" t="s">
        <v>1</v>
      </c>
      <c r="N198" s="222" t="s">
        <v>38</v>
      </c>
      <c r="O198" s="73"/>
      <c r="P198" s="186">
        <f>O198*H198</f>
        <v>0</v>
      </c>
      <c r="Q198" s="186">
        <v>1</v>
      </c>
      <c r="R198" s="186">
        <f>Q198*H198</f>
        <v>232.31999999999999</v>
      </c>
      <c r="S198" s="186">
        <v>0</v>
      </c>
      <c r="T198" s="187">
        <f>S198*H198</f>
        <v>0</v>
      </c>
      <c r="AR198" s="188" t="s">
        <v>254</v>
      </c>
      <c r="AT198" s="188" t="s">
        <v>335</v>
      </c>
      <c r="AU198" s="188" t="s">
        <v>81</v>
      </c>
      <c r="AY198" s="18" t="s">
        <v>191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8" t="s">
        <v>81</v>
      </c>
      <c r="BK198" s="189">
        <f>ROUND(I198*H198,2)</f>
        <v>0</v>
      </c>
      <c r="BL198" s="18" t="s">
        <v>198</v>
      </c>
      <c r="BM198" s="188" t="s">
        <v>2173</v>
      </c>
    </row>
    <row r="199" s="1" customFormat="1" ht="16.5" customHeight="1">
      <c r="B199" s="177"/>
      <c r="C199" s="214" t="s">
        <v>517</v>
      </c>
      <c r="D199" s="214" t="s">
        <v>335</v>
      </c>
      <c r="E199" s="215" t="s">
        <v>2174</v>
      </c>
      <c r="F199" s="216" t="s">
        <v>2175</v>
      </c>
      <c r="G199" s="217" t="s">
        <v>310</v>
      </c>
      <c r="H199" s="218">
        <v>104</v>
      </c>
      <c r="I199" s="219"/>
      <c r="J199" s="218">
        <f>ROUND(I199*H199,2)</f>
        <v>0</v>
      </c>
      <c r="K199" s="216" t="s">
        <v>1839</v>
      </c>
      <c r="L199" s="220"/>
      <c r="M199" s="221" t="s">
        <v>1</v>
      </c>
      <c r="N199" s="222" t="s">
        <v>38</v>
      </c>
      <c r="O199" s="73"/>
      <c r="P199" s="186">
        <f>O199*H199</f>
        <v>0</v>
      </c>
      <c r="Q199" s="186">
        <v>6.0000000000000002E-05</v>
      </c>
      <c r="R199" s="186">
        <f>Q199*H199</f>
        <v>0.0062399999999999999</v>
      </c>
      <c r="S199" s="186">
        <v>0</v>
      </c>
      <c r="T199" s="187">
        <f>S199*H199</f>
        <v>0</v>
      </c>
      <c r="AR199" s="188" t="s">
        <v>254</v>
      </c>
      <c r="AT199" s="188" t="s">
        <v>335</v>
      </c>
      <c r="AU199" s="188" t="s">
        <v>81</v>
      </c>
      <c r="AY199" s="18" t="s">
        <v>191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8" t="s">
        <v>81</v>
      </c>
      <c r="BK199" s="189">
        <f>ROUND(I199*H199,2)</f>
        <v>0</v>
      </c>
      <c r="BL199" s="18" t="s">
        <v>198</v>
      </c>
      <c r="BM199" s="188" t="s">
        <v>2176</v>
      </c>
    </row>
    <row r="200" s="1" customFormat="1" ht="16.5" customHeight="1">
      <c r="B200" s="177"/>
      <c r="C200" s="214" t="s">
        <v>524</v>
      </c>
      <c r="D200" s="214" t="s">
        <v>335</v>
      </c>
      <c r="E200" s="215" t="s">
        <v>2177</v>
      </c>
      <c r="F200" s="216" t="s">
        <v>2178</v>
      </c>
      <c r="G200" s="217" t="s">
        <v>362</v>
      </c>
      <c r="H200" s="218">
        <v>1</v>
      </c>
      <c r="I200" s="219"/>
      <c r="J200" s="218">
        <f>ROUND(I200*H200,2)</f>
        <v>0</v>
      </c>
      <c r="K200" s="216" t="s">
        <v>1839</v>
      </c>
      <c r="L200" s="220"/>
      <c r="M200" s="221" t="s">
        <v>1</v>
      </c>
      <c r="N200" s="222" t="s">
        <v>38</v>
      </c>
      <c r="O200" s="73"/>
      <c r="P200" s="186">
        <f>O200*H200</f>
        <v>0</v>
      </c>
      <c r="Q200" s="186">
        <v>0.048000000000000001</v>
      </c>
      <c r="R200" s="186">
        <f>Q200*H200</f>
        <v>0.048000000000000001</v>
      </c>
      <c r="S200" s="186">
        <v>0</v>
      </c>
      <c r="T200" s="187">
        <f>S200*H200</f>
        <v>0</v>
      </c>
      <c r="AR200" s="188" t="s">
        <v>254</v>
      </c>
      <c r="AT200" s="188" t="s">
        <v>335</v>
      </c>
      <c r="AU200" s="188" t="s">
        <v>81</v>
      </c>
      <c r="AY200" s="18" t="s">
        <v>191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8" t="s">
        <v>81</v>
      </c>
      <c r="BK200" s="189">
        <f>ROUND(I200*H200,2)</f>
        <v>0</v>
      </c>
      <c r="BL200" s="18" t="s">
        <v>198</v>
      </c>
      <c r="BM200" s="188" t="s">
        <v>2179</v>
      </c>
    </row>
    <row r="201" s="1" customFormat="1" ht="16.5" customHeight="1">
      <c r="B201" s="177"/>
      <c r="C201" s="214" t="s">
        <v>531</v>
      </c>
      <c r="D201" s="214" t="s">
        <v>335</v>
      </c>
      <c r="E201" s="215" t="s">
        <v>2180</v>
      </c>
      <c r="F201" s="216" t="s">
        <v>2181</v>
      </c>
      <c r="G201" s="217" t="s">
        <v>362</v>
      </c>
      <c r="H201" s="218">
        <v>2</v>
      </c>
      <c r="I201" s="219"/>
      <c r="J201" s="218">
        <f>ROUND(I201*H201,2)</f>
        <v>0</v>
      </c>
      <c r="K201" s="216" t="s">
        <v>1839</v>
      </c>
      <c r="L201" s="220"/>
      <c r="M201" s="221" t="s">
        <v>1</v>
      </c>
      <c r="N201" s="222" t="s">
        <v>38</v>
      </c>
      <c r="O201" s="73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AR201" s="188" t="s">
        <v>254</v>
      </c>
      <c r="AT201" s="188" t="s">
        <v>335</v>
      </c>
      <c r="AU201" s="188" t="s">
        <v>81</v>
      </c>
      <c r="AY201" s="18" t="s">
        <v>191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81</v>
      </c>
      <c r="BK201" s="189">
        <f>ROUND(I201*H201,2)</f>
        <v>0</v>
      </c>
      <c r="BL201" s="18" t="s">
        <v>198</v>
      </c>
      <c r="BM201" s="188" t="s">
        <v>2182</v>
      </c>
    </row>
    <row r="202" s="1" customFormat="1" ht="16.5" customHeight="1">
      <c r="B202" s="177"/>
      <c r="C202" s="214" t="s">
        <v>546</v>
      </c>
      <c r="D202" s="214" t="s">
        <v>335</v>
      </c>
      <c r="E202" s="215" t="s">
        <v>2183</v>
      </c>
      <c r="F202" s="216" t="s">
        <v>2184</v>
      </c>
      <c r="G202" s="217" t="s">
        <v>362</v>
      </c>
      <c r="H202" s="218">
        <v>1</v>
      </c>
      <c r="I202" s="219"/>
      <c r="J202" s="218">
        <f>ROUND(I202*H202,2)</f>
        <v>0</v>
      </c>
      <c r="K202" s="216" t="s">
        <v>1839</v>
      </c>
      <c r="L202" s="220"/>
      <c r="M202" s="221" t="s">
        <v>1</v>
      </c>
      <c r="N202" s="222" t="s">
        <v>38</v>
      </c>
      <c r="O202" s="73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AR202" s="188" t="s">
        <v>254</v>
      </c>
      <c r="AT202" s="188" t="s">
        <v>335</v>
      </c>
      <c r="AU202" s="188" t="s">
        <v>81</v>
      </c>
      <c r="AY202" s="18" t="s">
        <v>191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8" t="s">
        <v>81</v>
      </c>
      <c r="BK202" s="189">
        <f>ROUND(I202*H202,2)</f>
        <v>0</v>
      </c>
      <c r="BL202" s="18" t="s">
        <v>198</v>
      </c>
      <c r="BM202" s="188" t="s">
        <v>2185</v>
      </c>
    </row>
    <row r="203" s="1" customFormat="1" ht="16.5" customHeight="1">
      <c r="B203" s="177"/>
      <c r="C203" s="214" t="s">
        <v>552</v>
      </c>
      <c r="D203" s="214" t="s">
        <v>335</v>
      </c>
      <c r="E203" s="215" t="s">
        <v>2186</v>
      </c>
      <c r="F203" s="216" t="s">
        <v>2187</v>
      </c>
      <c r="G203" s="217" t="s">
        <v>362</v>
      </c>
      <c r="H203" s="218">
        <v>1</v>
      </c>
      <c r="I203" s="219"/>
      <c r="J203" s="218">
        <f>ROUND(I203*H203,2)</f>
        <v>0</v>
      </c>
      <c r="K203" s="216" t="s">
        <v>1839</v>
      </c>
      <c r="L203" s="220"/>
      <c r="M203" s="221" t="s">
        <v>1</v>
      </c>
      <c r="N203" s="222" t="s">
        <v>38</v>
      </c>
      <c r="O203" s="73"/>
      <c r="P203" s="186">
        <f>O203*H203</f>
        <v>0</v>
      </c>
      <c r="Q203" s="186">
        <v>0.0033</v>
      </c>
      <c r="R203" s="186">
        <f>Q203*H203</f>
        <v>0.0033</v>
      </c>
      <c r="S203" s="186">
        <v>0</v>
      </c>
      <c r="T203" s="187">
        <f>S203*H203</f>
        <v>0</v>
      </c>
      <c r="AR203" s="188" t="s">
        <v>254</v>
      </c>
      <c r="AT203" s="188" t="s">
        <v>335</v>
      </c>
      <c r="AU203" s="188" t="s">
        <v>81</v>
      </c>
      <c r="AY203" s="18" t="s">
        <v>191</v>
      </c>
      <c r="BE203" s="189">
        <f>IF(N203="základní",J203,0)</f>
        <v>0</v>
      </c>
      <c r="BF203" s="189">
        <f>IF(N203="snížená",J203,0)</f>
        <v>0</v>
      </c>
      <c r="BG203" s="189">
        <f>IF(N203="zákl. přenesená",J203,0)</f>
        <v>0</v>
      </c>
      <c r="BH203" s="189">
        <f>IF(N203="sníž. přenesená",J203,0)</f>
        <v>0</v>
      </c>
      <c r="BI203" s="189">
        <f>IF(N203="nulová",J203,0)</f>
        <v>0</v>
      </c>
      <c r="BJ203" s="18" t="s">
        <v>81</v>
      </c>
      <c r="BK203" s="189">
        <f>ROUND(I203*H203,2)</f>
        <v>0</v>
      </c>
      <c r="BL203" s="18" t="s">
        <v>198</v>
      </c>
      <c r="BM203" s="188" t="s">
        <v>2188</v>
      </c>
    </row>
    <row r="204" s="1" customFormat="1" ht="16.5" customHeight="1">
      <c r="B204" s="177"/>
      <c r="C204" s="214" t="s">
        <v>558</v>
      </c>
      <c r="D204" s="214" t="s">
        <v>335</v>
      </c>
      <c r="E204" s="215" t="s">
        <v>2189</v>
      </c>
      <c r="F204" s="216" t="s">
        <v>2190</v>
      </c>
      <c r="G204" s="217" t="s">
        <v>362</v>
      </c>
      <c r="H204" s="218">
        <v>1</v>
      </c>
      <c r="I204" s="219"/>
      <c r="J204" s="218">
        <f>ROUND(I204*H204,2)</f>
        <v>0</v>
      </c>
      <c r="K204" s="216" t="s">
        <v>1839</v>
      </c>
      <c r="L204" s="220"/>
      <c r="M204" s="221" t="s">
        <v>1</v>
      </c>
      <c r="N204" s="222" t="s">
        <v>38</v>
      </c>
      <c r="O204" s="73"/>
      <c r="P204" s="186">
        <f>O204*H204</f>
        <v>0</v>
      </c>
      <c r="Q204" s="186">
        <v>0.0053</v>
      </c>
      <c r="R204" s="186">
        <f>Q204*H204</f>
        <v>0.0053</v>
      </c>
      <c r="S204" s="186">
        <v>0</v>
      </c>
      <c r="T204" s="187">
        <f>S204*H204</f>
        <v>0</v>
      </c>
      <c r="AR204" s="188" t="s">
        <v>254</v>
      </c>
      <c r="AT204" s="188" t="s">
        <v>335</v>
      </c>
      <c r="AU204" s="188" t="s">
        <v>81</v>
      </c>
      <c r="AY204" s="18" t="s">
        <v>191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81</v>
      </c>
      <c r="BK204" s="189">
        <f>ROUND(I204*H204,2)</f>
        <v>0</v>
      </c>
      <c r="BL204" s="18" t="s">
        <v>198</v>
      </c>
      <c r="BM204" s="188" t="s">
        <v>2191</v>
      </c>
    </row>
    <row r="205" s="1" customFormat="1" ht="16.5" customHeight="1">
      <c r="B205" s="177"/>
      <c r="C205" s="214" t="s">
        <v>562</v>
      </c>
      <c r="D205" s="214" t="s">
        <v>335</v>
      </c>
      <c r="E205" s="215" t="s">
        <v>2192</v>
      </c>
      <c r="F205" s="216" t="s">
        <v>2193</v>
      </c>
      <c r="G205" s="217" t="s">
        <v>362</v>
      </c>
      <c r="H205" s="218">
        <v>1</v>
      </c>
      <c r="I205" s="219"/>
      <c r="J205" s="218">
        <f>ROUND(I205*H205,2)</f>
        <v>0</v>
      </c>
      <c r="K205" s="216" t="s">
        <v>1839</v>
      </c>
      <c r="L205" s="220"/>
      <c r="M205" s="221" t="s">
        <v>1</v>
      </c>
      <c r="N205" s="222" t="s">
        <v>38</v>
      </c>
      <c r="O205" s="73"/>
      <c r="P205" s="186">
        <f>O205*H205</f>
        <v>0</v>
      </c>
      <c r="Q205" s="186">
        <v>0.016500000000000001</v>
      </c>
      <c r="R205" s="186">
        <f>Q205*H205</f>
        <v>0.016500000000000001</v>
      </c>
      <c r="S205" s="186">
        <v>0</v>
      </c>
      <c r="T205" s="187">
        <f>S205*H205</f>
        <v>0</v>
      </c>
      <c r="AR205" s="188" t="s">
        <v>254</v>
      </c>
      <c r="AT205" s="188" t="s">
        <v>335</v>
      </c>
      <c r="AU205" s="188" t="s">
        <v>81</v>
      </c>
      <c r="AY205" s="18" t="s">
        <v>191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8" t="s">
        <v>81</v>
      </c>
      <c r="BK205" s="189">
        <f>ROUND(I205*H205,2)</f>
        <v>0</v>
      </c>
      <c r="BL205" s="18" t="s">
        <v>198</v>
      </c>
      <c r="BM205" s="188" t="s">
        <v>2194</v>
      </c>
    </row>
    <row r="206" s="1" customFormat="1" ht="16.5" customHeight="1">
      <c r="B206" s="177"/>
      <c r="C206" s="214" t="s">
        <v>568</v>
      </c>
      <c r="D206" s="214" t="s">
        <v>335</v>
      </c>
      <c r="E206" s="215" t="s">
        <v>2195</v>
      </c>
      <c r="F206" s="216" t="s">
        <v>2196</v>
      </c>
      <c r="G206" s="217" t="s">
        <v>362</v>
      </c>
      <c r="H206" s="218">
        <v>1</v>
      </c>
      <c r="I206" s="219"/>
      <c r="J206" s="218">
        <f>ROUND(I206*H206,2)</f>
        <v>0</v>
      </c>
      <c r="K206" s="216" t="s">
        <v>1839</v>
      </c>
      <c r="L206" s="220"/>
      <c r="M206" s="221" t="s">
        <v>1</v>
      </c>
      <c r="N206" s="222" t="s">
        <v>38</v>
      </c>
      <c r="O206" s="73"/>
      <c r="P206" s="186">
        <f>O206*H206</f>
        <v>0</v>
      </c>
      <c r="Q206" s="186">
        <v>0</v>
      </c>
      <c r="R206" s="186">
        <f>Q206*H206</f>
        <v>0</v>
      </c>
      <c r="S206" s="186">
        <v>0</v>
      </c>
      <c r="T206" s="187">
        <f>S206*H206</f>
        <v>0</v>
      </c>
      <c r="AR206" s="188" t="s">
        <v>254</v>
      </c>
      <c r="AT206" s="188" t="s">
        <v>335</v>
      </c>
      <c r="AU206" s="188" t="s">
        <v>81</v>
      </c>
      <c r="AY206" s="18" t="s">
        <v>191</v>
      </c>
      <c r="BE206" s="189">
        <f>IF(N206="základní",J206,0)</f>
        <v>0</v>
      </c>
      <c r="BF206" s="189">
        <f>IF(N206="snížená",J206,0)</f>
        <v>0</v>
      </c>
      <c r="BG206" s="189">
        <f>IF(N206="zákl. přenesená",J206,0)</f>
        <v>0</v>
      </c>
      <c r="BH206" s="189">
        <f>IF(N206="sníž. přenesená",J206,0)</f>
        <v>0</v>
      </c>
      <c r="BI206" s="189">
        <f>IF(N206="nulová",J206,0)</f>
        <v>0</v>
      </c>
      <c r="BJ206" s="18" t="s">
        <v>81</v>
      </c>
      <c r="BK206" s="189">
        <f>ROUND(I206*H206,2)</f>
        <v>0</v>
      </c>
      <c r="BL206" s="18" t="s">
        <v>198</v>
      </c>
      <c r="BM206" s="188" t="s">
        <v>2197</v>
      </c>
    </row>
    <row r="207" s="1" customFormat="1" ht="16.5" customHeight="1">
      <c r="B207" s="177"/>
      <c r="C207" s="214" t="s">
        <v>575</v>
      </c>
      <c r="D207" s="214" t="s">
        <v>335</v>
      </c>
      <c r="E207" s="215" t="s">
        <v>2198</v>
      </c>
      <c r="F207" s="216" t="s">
        <v>2199</v>
      </c>
      <c r="G207" s="217" t="s">
        <v>310</v>
      </c>
      <c r="H207" s="218">
        <v>3.2999999999999998</v>
      </c>
      <c r="I207" s="219"/>
      <c r="J207" s="218">
        <f>ROUND(I207*H207,2)</f>
        <v>0</v>
      </c>
      <c r="K207" s="216" t="s">
        <v>1839</v>
      </c>
      <c r="L207" s="220"/>
      <c r="M207" s="221" t="s">
        <v>1</v>
      </c>
      <c r="N207" s="222" t="s">
        <v>38</v>
      </c>
      <c r="O207" s="73"/>
      <c r="P207" s="186">
        <f>O207*H207</f>
        <v>0</v>
      </c>
      <c r="Q207" s="186">
        <v>0.00068999999999999997</v>
      </c>
      <c r="R207" s="186">
        <f>Q207*H207</f>
        <v>0.0022769999999999999</v>
      </c>
      <c r="S207" s="186">
        <v>0</v>
      </c>
      <c r="T207" s="187">
        <f>S207*H207</f>
        <v>0</v>
      </c>
      <c r="AR207" s="188" t="s">
        <v>254</v>
      </c>
      <c r="AT207" s="188" t="s">
        <v>335</v>
      </c>
      <c r="AU207" s="188" t="s">
        <v>81</v>
      </c>
      <c r="AY207" s="18" t="s">
        <v>191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8" t="s">
        <v>81</v>
      </c>
      <c r="BK207" s="189">
        <f>ROUND(I207*H207,2)</f>
        <v>0</v>
      </c>
      <c r="BL207" s="18" t="s">
        <v>198</v>
      </c>
      <c r="BM207" s="188" t="s">
        <v>2200</v>
      </c>
    </row>
    <row r="208" s="1" customFormat="1" ht="16.5" customHeight="1">
      <c r="B208" s="177"/>
      <c r="C208" s="214" t="s">
        <v>584</v>
      </c>
      <c r="D208" s="214" t="s">
        <v>335</v>
      </c>
      <c r="E208" s="215" t="s">
        <v>2201</v>
      </c>
      <c r="F208" s="216" t="s">
        <v>2202</v>
      </c>
      <c r="G208" s="217" t="s">
        <v>362</v>
      </c>
      <c r="H208" s="218">
        <v>1</v>
      </c>
      <c r="I208" s="219"/>
      <c r="J208" s="218">
        <f>ROUND(I208*H208,2)</f>
        <v>0</v>
      </c>
      <c r="K208" s="216" t="s">
        <v>1839</v>
      </c>
      <c r="L208" s="220"/>
      <c r="M208" s="221" t="s">
        <v>1</v>
      </c>
      <c r="N208" s="222" t="s">
        <v>38</v>
      </c>
      <c r="O208" s="73"/>
      <c r="P208" s="186">
        <f>O208*H208</f>
        <v>0</v>
      </c>
      <c r="Q208" s="186">
        <v>0.0083000000000000001</v>
      </c>
      <c r="R208" s="186">
        <f>Q208*H208</f>
        <v>0.0083000000000000001</v>
      </c>
      <c r="S208" s="186">
        <v>0</v>
      </c>
      <c r="T208" s="187">
        <f>S208*H208</f>
        <v>0</v>
      </c>
      <c r="AR208" s="188" t="s">
        <v>254</v>
      </c>
      <c r="AT208" s="188" t="s">
        <v>335</v>
      </c>
      <c r="AU208" s="188" t="s">
        <v>81</v>
      </c>
      <c r="AY208" s="18" t="s">
        <v>191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8" t="s">
        <v>81</v>
      </c>
      <c r="BK208" s="189">
        <f>ROUND(I208*H208,2)</f>
        <v>0</v>
      </c>
      <c r="BL208" s="18" t="s">
        <v>198</v>
      </c>
      <c r="BM208" s="188" t="s">
        <v>2203</v>
      </c>
    </row>
    <row r="209" s="1" customFormat="1" ht="16.5" customHeight="1">
      <c r="B209" s="177"/>
      <c r="C209" s="214" t="s">
        <v>589</v>
      </c>
      <c r="D209" s="214" t="s">
        <v>335</v>
      </c>
      <c r="E209" s="215" t="s">
        <v>2204</v>
      </c>
      <c r="F209" s="216" t="s">
        <v>2205</v>
      </c>
      <c r="G209" s="217" t="s">
        <v>362</v>
      </c>
      <c r="H209" s="218">
        <v>2</v>
      </c>
      <c r="I209" s="219"/>
      <c r="J209" s="218">
        <f>ROUND(I209*H209,2)</f>
        <v>0</v>
      </c>
      <c r="K209" s="216" t="s">
        <v>1839</v>
      </c>
      <c r="L209" s="220"/>
      <c r="M209" s="221" t="s">
        <v>1</v>
      </c>
      <c r="N209" s="222" t="s">
        <v>38</v>
      </c>
      <c r="O209" s="73"/>
      <c r="P209" s="186">
        <f>O209*H209</f>
        <v>0</v>
      </c>
      <c r="Q209" s="186">
        <v>0.0104</v>
      </c>
      <c r="R209" s="186">
        <f>Q209*H209</f>
        <v>0.020799999999999999</v>
      </c>
      <c r="S209" s="186">
        <v>0</v>
      </c>
      <c r="T209" s="187">
        <f>S209*H209</f>
        <v>0</v>
      </c>
      <c r="AR209" s="188" t="s">
        <v>254</v>
      </c>
      <c r="AT209" s="188" t="s">
        <v>335</v>
      </c>
      <c r="AU209" s="188" t="s">
        <v>81</v>
      </c>
      <c r="AY209" s="18" t="s">
        <v>191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81</v>
      </c>
      <c r="BK209" s="189">
        <f>ROUND(I209*H209,2)</f>
        <v>0</v>
      </c>
      <c r="BL209" s="18" t="s">
        <v>198</v>
      </c>
      <c r="BM209" s="188" t="s">
        <v>2206</v>
      </c>
    </row>
    <row r="210" s="1" customFormat="1" ht="16.5" customHeight="1">
      <c r="B210" s="177"/>
      <c r="C210" s="214" t="s">
        <v>597</v>
      </c>
      <c r="D210" s="214" t="s">
        <v>335</v>
      </c>
      <c r="E210" s="215" t="s">
        <v>2207</v>
      </c>
      <c r="F210" s="216" t="s">
        <v>2208</v>
      </c>
      <c r="G210" s="217" t="s">
        <v>362</v>
      </c>
      <c r="H210" s="218">
        <v>2</v>
      </c>
      <c r="I210" s="219"/>
      <c r="J210" s="218">
        <f>ROUND(I210*H210,2)</f>
        <v>0</v>
      </c>
      <c r="K210" s="216" t="s">
        <v>1839</v>
      </c>
      <c r="L210" s="220"/>
      <c r="M210" s="221" t="s">
        <v>1</v>
      </c>
      <c r="N210" s="222" t="s">
        <v>38</v>
      </c>
      <c r="O210" s="73"/>
      <c r="P210" s="186">
        <f>O210*H210</f>
        <v>0</v>
      </c>
      <c r="Q210" s="186">
        <v>0.0101</v>
      </c>
      <c r="R210" s="186">
        <f>Q210*H210</f>
        <v>0.020199999999999999</v>
      </c>
      <c r="S210" s="186">
        <v>0</v>
      </c>
      <c r="T210" s="187">
        <f>S210*H210</f>
        <v>0</v>
      </c>
      <c r="AR210" s="188" t="s">
        <v>254</v>
      </c>
      <c r="AT210" s="188" t="s">
        <v>335</v>
      </c>
      <c r="AU210" s="188" t="s">
        <v>81</v>
      </c>
      <c r="AY210" s="18" t="s">
        <v>191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8" t="s">
        <v>81</v>
      </c>
      <c r="BK210" s="189">
        <f>ROUND(I210*H210,2)</f>
        <v>0</v>
      </c>
      <c r="BL210" s="18" t="s">
        <v>198</v>
      </c>
      <c r="BM210" s="188" t="s">
        <v>2209</v>
      </c>
    </row>
    <row r="211" s="1" customFormat="1" ht="16.5" customHeight="1">
      <c r="B211" s="177"/>
      <c r="C211" s="214" t="s">
        <v>357</v>
      </c>
      <c r="D211" s="214" t="s">
        <v>335</v>
      </c>
      <c r="E211" s="215" t="s">
        <v>2210</v>
      </c>
      <c r="F211" s="216" t="s">
        <v>2211</v>
      </c>
      <c r="G211" s="217" t="s">
        <v>362</v>
      </c>
      <c r="H211" s="218">
        <v>1</v>
      </c>
      <c r="I211" s="219"/>
      <c r="J211" s="218">
        <f>ROUND(I211*H211,2)</f>
        <v>0</v>
      </c>
      <c r="K211" s="216" t="s">
        <v>1839</v>
      </c>
      <c r="L211" s="220"/>
      <c r="M211" s="221" t="s">
        <v>1</v>
      </c>
      <c r="N211" s="222" t="s">
        <v>38</v>
      </c>
      <c r="O211" s="73"/>
      <c r="P211" s="186">
        <f>O211*H211</f>
        <v>0</v>
      </c>
      <c r="Q211" s="186">
        <v>0.014999999999999999</v>
      </c>
      <c r="R211" s="186">
        <f>Q211*H211</f>
        <v>0.014999999999999999</v>
      </c>
      <c r="S211" s="186">
        <v>0</v>
      </c>
      <c r="T211" s="187">
        <f>S211*H211</f>
        <v>0</v>
      </c>
      <c r="AR211" s="188" t="s">
        <v>254</v>
      </c>
      <c r="AT211" s="188" t="s">
        <v>335</v>
      </c>
      <c r="AU211" s="188" t="s">
        <v>81</v>
      </c>
      <c r="AY211" s="18" t="s">
        <v>191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18" t="s">
        <v>81</v>
      </c>
      <c r="BK211" s="189">
        <f>ROUND(I211*H211,2)</f>
        <v>0</v>
      </c>
      <c r="BL211" s="18" t="s">
        <v>198</v>
      </c>
      <c r="BM211" s="188" t="s">
        <v>2212</v>
      </c>
    </row>
    <row r="212" s="1" customFormat="1" ht="16.5" customHeight="1">
      <c r="B212" s="177"/>
      <c r="C212" s="214" t="s">
        <v>609</v>
      </c>
      <c r="D212" s="214" t="s">
        <v>335</v>
      </c>
      <c r="E212" s="215" t="s">
        <v>2213</v>
      </c>
      <c r="F212" s="216" t="s">
        <v>2214</v>
      </c>
      <c r="G212" s="217" t="s">
        <v>362</v>
      </c>
      <c r="H212" s="218">
        <v>2</v>
      </c>
      <c r="I212" s="219"/>
      <c r="J212" s="218">
        <f>ROUND(I212*H212,2)</f>
        <v>0</v>
      </c>
      <c r="K212" s="216" t="s">
        <v>1839</v>
      </c>
      <c r="L212" s="220"/>
      <c r="M212" s="221" t="s">
        <v>1</v>
      </c>
      <c r="N212" s="222" t="s">
        <v>38</v>
      </c>
      <c r="O212" s="73"/>
      <c r="P212" s="186">
        <f>O212*H212</f>
        <v>0</v>
      </c>
      <c r="Q212" s="186">
        <v>0.010800000000000001</v>
      </c>
      <c r="R212" s="186">
        <f>Q212*H212</f>
        <v>0.021600000000000001</v>
      </c>
      <c r="S212" s="186">
        <v>0</v>
      </c>
      <c r="T212" s="187">
        <f>S212*H212</f>
        <v>0</v>
      </c>
      <c r="AR212" s="188" t="s">
        <v>254</v>
      </c>
      <c r="AT212" s="188" t="s">
        <v>335</v>
      </c>
      <c r="AU212" s="188" t="s">
        <v>81</v>
      </c>
      <c r="AY212" s="18" t="s">
        <v>191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8" t="s">
        <v>81</v>
      </c>
      <c r="BK212" s="189">
        <f>ROUND(I212*H212,2)</f>
        <v>0</v>
      </c>
      <c r="BL212" s="18" t="s">
        <v>198</v>
      </c>
      <c r="BM212" s="188" t="s">
        <v>2215</v>
      </c>
    </row>
    <row r="213" s="1" customFormat="1" ht="16.5" customHeight="1">
      <c r="B213" s="177"/>
      <c r="C213" s="214" t="s">
        <v>488</v>
      </c>
      <c r="D213" s="214" t="s">
        <v>335</v>
      </c>
      <c r="E213" s="215" t="s">
        <v>2216</v>
      </c>
      <c r="F213" s="216" t="s">
        <v>2217</v>
      </c>
      <c r="G213" s="217" t="s">
        <v>362</v>
      </c>
      <c r="H213" s="218">
        <v>1</v>
      </c>
      <c r="I213" s="219"/>
      <c r="J213" s="218">
        <f>ROUND(I213*H213,2)</f>
        <v>0</v>
      </c>
      <c r="K213" s="216" t="s">
        <v>1839</v>
      </c>
      <c r="L213" s="220"/>
      <c r="M213" s="221" t="s">
        <v>1</v>
      </c>
      <c r="N213" s="222" t="s">
        <v>38</v>
      </c>
      <c r="O213" s="73"/>
      <c r="P213" s="186">
        <f>O213*H213</f>
        <v>0</v>
      </c>
      <c r="Q213" s="186">
        <v>0.012200000000000001</v>
      </c>
      <c r="R213" s="186">
        <f>Q213*H213</f>
        <v>0.012200000000000001</v>
      </c>
      <c r="S213" s="186">
        <v>0</v>
      </c>
      <c r="T213" s="187">
        <f>S213*H213</f>
        <v>0</v>
      </c>
      <c r="AR213" s="188" t="s">
        <v>254</v>
      </c>
      <c r="AT213" s="188" t="s">
        <v>335</v>
      </c>
      <c r="AU213" s="188" t="s">
        <v>81</v>
      </c>
      <c r="AY213" s="18" t="s">
        <v>191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81</v>
      </c>
      <c r="BK213" s="189">
        <f>ROUND(I213*H213,2)</f>
        <v>0</v>
      </c>
      <c r="BL213" s="18" t="s">
        <v>198</v>
      </c>
      <c r="BM213" s="188" t="s">
        <v>2218</v>
      </c>
    </row>
    <row r="214" s="1" customFormat="1" ht="16.5" customHeight="1">
      <c r="B214" s="177"/>
      <c r="C214" s="214" t="s">
        <v>619</v>
      </c>
      <c r="D214" s="214" t="s">
        <v>335</v>
      </c>
      <c r="E214" s="215" t="s">
        <v>2219</v>
      </c>
      <c r="F214" s="216" t="s">
        <v>2220</v>
      </c>
      <c r="G214" s="217" t="s">
        <v>310</v>
      </c>
      <c r="H214" s="218">
        <v>111.09999999999999</v>
      </c>
      <c r="I214" s="219"/>
      <c r="J214" s="218">
        <f>ROUND(I214*H214,2)</f>
        <v>0</v>
      </c>
      <c r="K214" s="216" t="s">
        <v>1839</v>
      </c>
      <c r="L214" s="220"/>
      <c r="M214" s="231" t="s">
        <v>1</v>
      </c>
      <c r="N214" s="232" t="s">
        <v>38</v>
      </c>
      <c r="O214" s="228"/>
      <c r="P214" s="229">
        <f>O214*H214</f>
        <v>0</v>
      </c>
      <c r="Q214" s="229">
        <v>0.0229</v>
      </c>
      <c r="R214" s="229">
        <f>Q214*H214</f>
        <v>2.54419</v>
      </c>
      <c r="S214" s="229">
        <v>0</v>
      </c>
      <c r="T214" s="230">
        <f>S214*H214</f>
        <v>0</v>
      </c>
      <c r="AR214" s="188" t="s">
        <v>254</v>
      </c>
      <c r="AT214" s="188" t="s">
        <v>335</v>
      </c>
      <c r="AU214" s="188" t="s">
        <v>81</v>
      </c>
      <c r="AY214" s="18" t="s">
        <v>191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8" t="s">
        <v>81</v>
      </c>
      <c r="BK214" s="189">
        <f>ROUND(I214*H214,2)</f>
        <v>0</v>
      </c>
      <c r="BL214" s="18" t="s">
        <v>198</v>
      </c>
      <c r="BM214" s="188" t="s">
        <v>2221</v>
      </c>
    </row>
    <row r="215" s="1" customFormat="1" ht="6.96" customHeight="1">
      <c r="B215" s="56"/>
      <c r="C215" s="57"/>
      <c r="D215" s="57"/>
      <c r="E215" s="57"/>
      <c r="F215" s="57"/>
      <c r="G215" s="57"/>
      <c r="H215" s="57"/>
      <c r="I215" s="139"/>
      <c r="J215" s="57"/>
      <c r="K215" s="57"/>
      <c r="L215" s="37"/>
    </row>
  </sheetData>
  <autoFilter ref="C133:K214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125</v>
      </c>
      <c r="AZ2" s="233" t="s">
        <v>2222</v>
      </c>
      <c r="BA2" s="233" t="s">
        <v>1</v>
      </c>
      <c r="BB2" s="233" t="s">
        <v>1</v>
      </c>
      <c r="BC2" s="233" t="s">
        <v>2223</v>
      </c>
      <c r="BD2" s="233" t="s">
        <v>83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  <c r="AZ3" s="233" t="s">
        <v>2224</v>
      </c>
      <c r="BA3" s="233" t="s">
        <v>1</v>
      </c>
      <c r="BB3" s="233" t="s">
        <v>1</v>
      </c>
      <c r="BC3" s="233" t="s">
        <v>2225</v>
      </c>
      <c r="BD3" s="233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  <c r="AZ4" s="233" t="s">
        <v>2226</v>
      </c>
      <c r="BA4" s="233" t="s">
        <v>1</v>
      </c>
      <c r="BB4" s="233" t="s">
        <v>1</v>
      </c>
      <c r="BC4" s="233" t="s">
        <v>2225</v>
      </c>
      <c r="BD4" s="233" t="s">
        <v>83</v>
      </c>
    </row>
    <row r="5" ht="6.96" customHeight="1">
      <c r="B5" s="21"/>
      <c r="L5" s="21"/>
      <c r="AZ5" s="233" t="s">
        <v>2227</v>
      </c>
      <c r="BA5" s="233" t="s">
        <v>1</v>
      </c>
      <c r="BB5" s="233" t="s">
        <v>1</v>
      </c>
      <c r="BC5" s="233" t="s">
        <v>2228</v>
      </c>
      <c r="BD5" s="233" t="s">
        <v>83</v>
      </c>
    </row>
    <row r="6" ht="12" customHeight="1">
      <c r="B6" s="21"/>
      <c r="D6" s="31" t="s">
        <v>15</v>
      </c>
      <c r="L6" s="21"/>
      <c r="AZ6" s="233" t="s">
        <v>2229</v>
      </c>
      <c r="BA6" s="233" t="s">
        <v>1</v>
      </c>
      <c r="BB6" s="233" t="s">
        <v>1</v>
      </c>
      <c r="BC6" s="233" t="s">
        <v>2230</v>
      </c>
      <c r="BD6" s="233" t="s">
        <v>83</v>
      </c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  <c r="AZ7" s="233" t="s">
        <v>2231</v>
      </c>
      <c r="BA7" s="233" t="s">
        <v>1</v>
      </c>
      <c r="BB7" s="233" t="s">
        <v>1</v>
      </c>
      <c r="BC7" s="233" t="s">
        <v>2232</v>
      </c>
      <c r="BD7" s="233" t="s">
        <v>83</v>
      </c>
    </row>
    <row r="8" s="1" customFormat="1" ht="12" customHeight="1">
      <c r="B8" s="37"/>
      <c r="D8" s="31" t="s">
        <v>160</v>
      </c>
      <c r="I8" s="118"/>
      <c r="L8" s="37"/>
      <c r="AZ8" s="233" t="s">
        <v>2233</v>
      </c>
      <c r="BA8" s="233" t="s">
        <v>1</v>
      </c>
      <c r="BB8" s="233" t="s">
        <v>1</v>
      </c>
      <c r="BC8" s="233" t="s">
        <v>2234</v>
      </c>
      <c r="BD8" s="233" t="s">
        <v>83</v>
      </c>
    </row>
    <row r="9" s="1" customFormat="1" ht="36.96" customHeight="1">
      <c r="B9" s="37"/>
      <c r="E9" s="63" t="s">
        <v>2235</v>
      </c>
      <c r="F9" s="1"/>
      <c r="G9" s="1"/>
      <c r="H9" s="1"/>
      <c r="I9" s="118"/>
      <c r="L9" s="37"/>
      <c r="AZ9" s="233" t="s">
        <v>2236</v>
      </c>
      <c r="BA9" s="233" t="s">
        <v>1</v>
      </c>
      <c r="BB9" s="233" t="s">
        <v>1</v>
      </c>
      <c r="BC9" s="233" t="s">
        <v>2234</v>
      </c>
      <c r="BD9" s="233" t="s">
        <v>83</v>
      </c>
    </row>
    <row r="10" s="1" customFormat="1">
      <c r="B10" s="37"/>
      <c r="I10" s="118"/>
      <c r="L10" s="37"/>
      <c r="AZ10" s="233" t="s">
        <v>2237</v>
      </c>
      <c r="BA10" s="233" t="s">
        <v>1</v>
      </c>
      <c r="BB10" s="233" t="s">
        <v>1</v>
      </c>
      <c r="BC10" s="233" t="s">
        <v>2238</v>
      </c>
      <c r="BD10" s="233" t="s">
        <v>83</v>
      </c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  <c r="AZ11" s="233" t="s">
        <v>2239</v>
      </c>
      <c r="BA11" s="233" t="s">
        <v>1</v>
      </c>
      <c r="BB11" s="233" t="s">
        <v>1</v>
      </c>
      <c r="BC11" s="233" t="s">
        <v>2240</v>
      </c>
      <c r="BD11" s="233" t="s">
        <v>83</v>
      </c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  <c r="AZ12" s="233" t="s">
        <v>2241</v>
      </c>
      <c r="BA12" s="233" t="s">
        <v>1</v>
      </c>
      <c r="BB12" s="233" t="s">
        <v>1</v>
      </c>
      <c r="BC12" s="233" t="s">
        <v>2242</v>
      </c>
      <c r="BD12" s="233" t="s">
        <v>83</v>
      </c>
    </row>
    <row r="13" s="1" customFormat="1" ht="10.8" customHeight="1">
      <c r="B13" s="37"/>
      <c r="I13" s="118"/>
      <c r="L13" s="37"/>
      <c r="AZ13" s="233" t="s">
        <v>2243</v>
      </c>
      <c r="BA13" s="233" t="s">
        <v>1</v>
      </c>
      <c r="BB13" s="233" t="s">
        <v>1</v>
      </c>
      <c r="BC13" s="233" t="s">
        <v>2244</v>
      </c>
      <c r="BD13" s="233" t="s">
        <v>83</v>
      </c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  <c r="AZ14" s="233" t="s">
        <v>2245</v>
      </c>
      <c r="BA14" s="233" t="s">
        <v>1</v>
      </c>
      <c r="BB14" s="233" t="s">
        <v>1</v>
      </c>
      <c r="BC14" s="233" t="s">
        <v>2244</v>
      </c>
      <c r="BD14" s="233" t="s">
        <v>83</v>
      </c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  <c r="AZ15" s="233" t="s">
        <v>2246</v>
      </c>
      <c r="BA15" s="233" t="s">
        <v>1</v>
      </c>
      <c r="BB15" s="233" t="s">
        <v>1</v>
      </c>
      <c r="BC15" s="233" t="s">
        <v>295</v>
      </c>
      <c r="BD15" s="233" t="s">
        <v>83</v>
      </c>
    </row>
    <row r="16" s="1" customFormat="1" ht="6.96" customHeight="1">
      <c r="B16" s="37"/>
      <c r="I16" s="118"/>
      <c r="L16" s="37"/>
      <c r="AZ16" s="233" t="s">
        <v>2247</v>
      </c>
      <c r="BA16" s="233" t="s">
        <v>1</v>
      </c>
      <c r="BB16" s="233" t="s">
        <v>1</v>
      </c>
      <c r="BC16" s="233" t="s">
        <v>2248</v>
      </c>
      <c r="BD16" s="233" t="s">
        <v>83</v>
      </c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  <c r="AZ17" s="233" t="s">
        <v>2249</v>
      </c>
      <c r="BA17" s="233" t="s">
        <v>1</v>
      </c>
      <c r="BB17" s="233" t="s">
        <v>1</v>
      </c>
      <c r="BC17" s="233" t="s">
        <v>2250</v>
      </c>
      <c r="BD17" s="233" t="s">
        <v>83</v>
      </c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  <c r="AZ18" s="233" t="s">
        <v>2251</v>
      </c>
      <c r="BA18" s="233" t="s">
        <v>1</v>
      </c>
      <c r="BB18" s="233" t="s">
        <v>1</v>
      </c>
      <c r="BC18" s="233" t="s">
        <v>2252</v>
      </c>
      <c r="BD18" s="233" t="s">
        <v>83</v>
      </c>
    </row>
    <row r="19" s="1" customFormat="1" ht="6.96" customHeight="1">
      <c r="B19" s="37"/>
      <c r="I19" s="118"/>
      <c r="L19" s="37"/>
      <c r="AZ19" s="233" t="s">
        <v>2253</v>
      </c>
      <c r="BA19" s="233" t="s">
        <v>1</v>
      </c>
      <c r="BB19" s="233" t="s">
        <v>1</v>
      </c>
      <c r="BC19" s="233" t="s">
        <v>2254</v>
      </c>
      <c r="BD19" s="233" t="s">
        <v>83</v>
      </c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2255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ROUND(J128,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ROUND((SUM(BE128:BE308)),  2)</f>
        <v>0</v>
      </c>
      <c r="I33" s="127">
        <v>0.20999999999999999</v>
      </c>
      <c r="J33" s="126">
        <f>ROUND(((SUM(BE128:BE308))*I33),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ROUND((SUM(BF128:BF308)),  2)</f>
        <v>0</v>
      </c>
      <c r="I34" s="127">
        <v>0.14999999999999999</v>
      </c>
      <c r="J34" s="126">
        <f>ROUND(((SUM(BF128:BF308))*I34),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ROUND((SUM(BG128:BG308)),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ROUND((SUM(BH128:BH308)),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ROUND((SUM(BI128:BI308)),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16-61 - STL plynovod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27.9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>PLYNPROJEKT MB, spol. sr.o.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J128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J129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J130</f>
        <v>0</v>
      </c>
      <c r="L98" s="150"/>
    </row>
    <row r="99" s="9" customFormat="1" ht="19.92" customHeight="1">
      <c r="B99" s="150"/>
      <c r="D99" s="151" t="s">
        <v>2256</v>
      </c>
      <c r="E99" s="152"/>
      <c r="F99" s="152"/>
      <c r="G99" s="152"/>
      <c r="H99" s="152"/>
      <c r="I99" s="153"/>
      <c r="J99" s="154">
        <f>J234</f>
        <v>0</v>
      </c>
      <c r="L99" s="150"/>
    </row>
    <row r="100" s="9" customFormat="1" ht="19.92" customHeight="1">
      <c r="B100" s="150"/>
      <c r="D100" s="151" t="s">
        <v>2257</v>
      </c>
      <c r="E100" s="152"/>
      <c r="F100" s="152"/>
      <c r="G100" s="152"/>
      <c r="H100" s="152"/>
      <c r="I100" s="153"/>
      <c r="J100" s="154">
        <f>J236</f>
        <v>0</v>
      </c>
      <c r="L100" s="150"/>
    </row>
    <row r="101" s="8" customFormat="1" ht="24.96" customHeight="1">
      <c r="B101" s="145"/>
      <c r="D101" s="146" t="s">
        <v>1506</v>
      </c>
      <c r="E101" s="147"/>
      <c r="F101" s="147"/>
      <c r="G101" s="147"/>
      <c r="H101" s="147"/>
      <c r="I101" s="148"/>
      <c r="J101" s="149">
        <f>J240</f>
        <v>0</v>
      </c>
      <c r="L101" s="145"/>
    </row>
    <row r="102" s="9" customFormat="1" ht="19.92" customHeight="1">
      <c r="B102" s="150"/>
      <c r="D102" s="151" t="s">
        <v>2258</v>
      </c>
      <c r="E102" s="152"/>
      <c r="F102" s="152"/>
      <c r="G102" s="152"/>
      <c r="H102" s="152"/>
      <c r="I102" s="153"/>
      <c r="J102" s="154">
        <f>J241</f>
        <v>0</v>
      </c>
      <c r="L102" s="150"/>
    </row>
    <row r="103" s="8" customFormat="1" ht="24.96" customHeight="1">
      <c r="B103" s="145"/>
      <c r="D103" s="146" t="s">
        <v>2259</v>
      </c>
      <c r="E103" s="147"/>
      <c r="F103" s="147"/>
      <c r="G103" s="147"/>
      <c r="H103" s="147"/>
      <c r="I103" s="148"/>
      <c r="J103" s="149">
        <f>J247</f>
        <v>0</v>
      </c>
      <c r="L103" s="145"/>
    </row>
    <row r="104" s="9" customFormat="1" ht="19.92" customHeight="1">
      <c r="B104" s="150"/>
      <c r="D104" s="151" t="s">
        <v>2260</v>
      </c>
      <c r="E104" s="152"/>
      <c r="F104" s="152"/>
      <c r="G104" s="152"/>
      <c r="H104" s="152"/>
      <c r="I104" s="153"/>
      <c r="J104" s="154">
        <f>J248</f>
        <v>0</v>
      </c>
      <c r="L104" s="150"/>
    </row>
    <row r="105" s="9" customFormat="1" ht="19.92" customHeight="1">
      <c r="B105" s="150"/>
      <c r="D105" s="151" t="s">
        <v>2261</v>
      </c>
      <c r="E105" s="152"/>
      <c r="F105" s="152"/>
      <c r="G105" s="152"/>
      <c r="H105" s="152"/>
      <c r="I105" s="153"/>
      <c r="J105" s="154">
        <f>J251</f>
        <v>0</v>
      </c>
      <c r="L105" s="150"/>
    </row>
    <row r="106" s="8" customFormat="1" ht="24.96" customHeight="1">
      <c r="B106" s="145"/>
      <c r="D106" s="146" t="s">
        <v>2262</v>
      </c>
      <c r="E106" s="147"/>
      <c r="F106" s="147"/>
      <c r="G106" s="147"/>
      <c r="H106" s="147"/>
      <c r="I106" s="148"/>
      <c r="J106" s="149">
        <f>J289</f>
        <v>0</v>
      </c>
      <c r="L106" s="145"/>
    </row>
    <row r="107" s="9" customFormat="1" ht="19.92" customHeight="1">
      <c r="B107" s="150"/>
      <c r="D107" s="151" t="s">
        <v>2263</v>
      </c>
      <c r="E107" s="152"/>
      <c r="F107" s="152"/>
      <c r="G107" s="152"/>
      <c r="H107" s="152"/>
      <c r="I107" s="153"/>
      <c r="J107" s="154">
        <f>J291</f>
        <v>0</v>
      </c>
      <c r="L107" s="150"/>
    </row>
    <row r="108" s="8" customFormat="1" ht="24.96" customHeight="1">
      <c r="B108" s="145"/>
      <c r="D108" s="146" t="s">
        <v>175</v>
      </c>
      <c r="E108" s="147"/>
      <c r="F108" s="147"/>
      <c r="G108" s="147"/>
      <c r="H108" s="147"/>
      <c r="I108" s="148"/>
      <c r="J108" s="149">
        <f>J305</f>
        <v>0</v>
      </c>
      <c r="L108" s="145"/>
    </row>
    <row r="109" s="1" customFormat="1" ht="21.84" customHeight="1">
      <c r="B109" s="37"/>
      <c r="I109" s="118"/>
      <c r="L109" s="37"/>
    </row>
    <row r="110" s="1" customFormat="1" ht="6.96" customHeight="1">
      <c r="B110" s="56"/>
      <c r="C110" s="57"/>
      <c r="D110" s="57"/>
      <c r="E110" s="57"/>
      <c r="F110" s="57"/>
      <c r="G110" s="57"/>
      <c r="H110" s="57"/>
      <c r="I110" s="139"/>
      <c r="J110" s="57"/>
      <c r="K110" s="57"/>
      <c r="L110" s="37"/>
    </row>
    <row r="114" s="1" customFormat="1" ht="6.96" customHeight="1">
      <c r="B114" s="58"/>
      <c r="C114" s="59"/>
      <c r="D114" s="59"/>
      <c r="E114" s="59"/>
      <c r="F114" s="59"/>
      <c r="G114" s="59"/>
      <c r="H114" s="59"/>
      <c r="I114" s="140"/>
      <c r="J114" s="59"/>
      <c r="K114" s="59"/>
      <c r="L114" s="37"/>
    </row>
    <row r="115" s="1" customFormat="1" ht="24.96" customHeight="1">
      <c r="B115" s="37"/>
      <c r="C115" s="22" t="s">
        <v>176</v>
      </c>
      <c r="I115" s="118"/>
      <c r="L115" s="37"/>
    </row>
    <row r="116" s="1" customFormat="1" ht="6.96" customHeight="1">
      <c r="B116" s="37"/>
      <c r="I116" s="118"/>
      <c r="L116" s="37"/>
    </row>
    <row r="117" s="1" customFormat="1" ht="12" customHeight="1">
      <c r="B117" s="37"/>
      <c r="C117" s="31" t="s">
        <v>15</v>
      </c>
      <c r="I117" s="118"/>
      <c r="L117" s="37"/>
    </row>
    <row r="118" s="1" customFormat="1" ht="16.5" customHeight="1">
      <c r="B118" s="37"/>
      <c r="E118" s="117" t="str">
        <f>E7</f>
        <v>Rekonstrukce TT na ul. PAvlova vč. zastávky Rodimcevova</v>
      </c>
      <c r="F118" s="31"/>
      <c r="G118" s="31"/>
      <c r="H118" s="31"/>
      <c r="I118" s="118"/>
      <c r="L118" s="37"/>
    </row>
    <row r="119" s="1" customFormat="1" ht="12" customHeight="1">
      <c r="B119" s="37"/>
      <c r="C119" s="31" t="s">
        <v>160</v>
      </c>
      <c r="I119" s="118"/>
      <c r="L119" s="37"/>
    </row>
    <row r="120" s="1" customFormat="1" ht="16.5" customHeight="1">
      <c r="B120" s="37"/>
      <c r="E120" s="63" t="str">
        <f>E9</f>
        <v>SO 16-61 - STL plynovod</v>
      </c>
      <c r="F120" s="1"/>
      <c r="G120" s="1"/>
      <c r="H120" s="1"/>
      <c r="I120" s="118"/>
      <c r="L120" s="37"/>
    </row>
    <row r="121" s="1" customFormat="1" ht="6.96" customHeight="1">
      <c r="B121" s="37"/>
      <c r="I121" s="118"/>
      <c r="L121" s="37"/>
    </row>
    <row r="122" s="1" customFormat="1" ht="12" customHeight="1">
      <c r="B122" s="37"/>
      <c r="C122" s="31" t="s">
        <v>19</v>
      </c>
      <c r="F122" s="26" t="str">
        <f>F12</f>
        <v xml:space="preserve"> </v>
      </c>
      <c r="I122" s="119" t="s">
        <v>21</v>
      </c>
      <c r="J122" s="65" t="str">
        <f>IF(J12="","",J12)</f>
        <v>19. 11. 2019</v>
      </c>
      <c r="L122" s="37"/>
    </row>
    <row r="123" s="1" customFormat="1" ht="6.96" customHeight="1">
      <c r="B123" s="37"/>
      <c r="I123" s="118"/>
      <c r="L123" s="37"/>
    </row>
    <row r="124" s="1" customFormat="1" ht="15.15" customHeight="1">
      <c r="B124" s="37"/>
      <c r="C124" s="31" t="s">
        <v>23</v>
      </c>
      <c r="F124" s="26" t="str">
        <f>E15</f>
        <v xml:space="preserve"> </v>
      </c>
      <c r="I124" s="119" t="s">
        <v>29</v>
      </c>
      <c r="J124" s="35" t="str">
        <f>E21</f>
        <v xml:space="preserve"> </v>
      </c>
      <c r="L124" s="37"/>
    </row>
    <row r="125" s="1" customFormat="1" ht="27.9" customHeight="1">
      <c r="B125" s="37"/>
      <c r="C125" s="31" t="s">
        <v>27</v>
      </c>
      <c r="F125" s="26" t="str">
        <f>IF(E18="","",E18)</f>
        <v>Vyplň údaj</v>
      </c>
      <c r="I125" s="119" t="s">
        <v>31</v>
      </c>
      <c r="J125" s="35" t="str">
        <f>E24</f>
        <v>PLYNPROJEKT MB, spol. sr.o.</v>
      </c>
      <c r="L125" s="37"/>
    </row>
    <row r="126" s="1" customFormat="1" ht="10.32" customHeight="1">
      <c r="B126" s="37"/>
      <c r="I126" s="118"/>
      <c r="L126" s="37"/>
    </row>
    <row r="127" s="10" customFormat="1" ht="29.28" customHeight="1">
      <c r="B127" s="155"/>
      <c r="C127" s="156" t="s">
        <v>177</v>
      </c>
      <c r="D127" s="157" t="s">
        <v>58</v>
      </c>
      <c r="E127" s="157" t="s">
        <v>54</v>
      </c>
      <c r="F127" s="157" t="s">
        <v>55</v>
      </c>
      <c r="G127" s="157" t="s">
        <v>178</v>
      </c>
      <c r="H127" s="157" t="s">
        <v>179</v>
      </c>
      <c r="I127" s="158" t="s">
        <v>180</v>
      </c>
      <c r="J127" s="157" t="s">
        <v>164</v>
      </c>
      <c r="K127" s="159" t="s">
        <v>181</v>
      </c>
      <c r="L127" s="155"/>
      <c r="M127" s="82" t="s">
        <v>1</v>
      </c>
      <c r="N127" s="83" t="s">
        <v>37</v>
      </c>
      <c r="O127" s="83" t="s">
        <v>182</v>
      </c>
      <c r="P127" s="83" t="s">
        <v>183</v>
      </c>
      <c r="Q127" s="83" t="s">
        <v>184</v>
      </c>
      <c r="R127" s="83" t="s">
        <v>185</v>
      </c>
      <c r="S127" s="83" t="s">
        <v>186</v>
      </c>
      <c r="T127" s="84" t="s">
        <v>187</v>
      </c>
    </row>
    <row r="128" s="1" customFormat="1" ht="22.8" customHeight="1">
      <c r="B128" s="37"/>
      <c r="C128" s="87" t="s">
        <v>188</v>
      </c>
      <c r="I128" s="118"/>
      <c r="J128" s="160">
        <f>BK128</f>
        <v>0</v>
      </c>
      <c r="L128" s="37"/>
      <c r="M128" s="85"/>
      <c r="N128" s="69"/>
      <c r="O128" s="69"/>
      <c r="P128" s="161">
        <f>P129+P240+P247+P289+P305</f>
        <v>0</v>
      </c>
      <c r="Q128" s="69"/>
      <c r="R128" s="161">
        <f>R129+R240+R247+R289+R305</f>
        <v>36.442864</v>
      </c>
      <c r="S128" s="69"/>
      <c r="T128" s="162">
        <f>T129+T240+T247+T289+T305</f>
        <v>6.9447500000000009</v>
      </c>
      <c r="AT128" s="18" t="s">
        <v>72</v>
      </c>
      <c r="AU128" s="18" t="s">
        <v>166</v>
      </c>
      <c r="BK128" s="163">
        <f>BK129+BK240+BK247+BK289+BK305</f>
        <v>0</v>
      </c>
    </row>
    <row r="129" s="11" customFormat="1" ht="25.92" customHeight="1">
      <c r="B129" s="164"/>
      <c r="D129" s="165" t="s">
        <v>72</v>
      </c>
      <c r="E129" s="166" t="s">
        <v>189</v>
      </c>
      <c r="F129" s="166" t="s">
        <v>190</v>
      </c>
      <c r="I129" s="167"/>
      <c r="J129" s="168">
        <f>BK129</f>
        <v>0</v>
      </c>
      <c r="L129" s="164"/>
      <c r="M129" s="169"/>
      <c r="N129" s="170"/>
      <c r="O129" s="170"/>
      <c r="P129" s="171">
        <f>P130+P234+P236</f>
        <v>0</v>
      </c>
      <c r="Q129" s="170"/>
      <c r="R129" s="171">
        <f>R130+R234+R236</f>
        <v>36.163844000000005</v>
      </c>
      <c r="S129" s="170"/>
      <c r="T129" s="172">
        <f>T130+T234+T236</f>
        <v>6.9447500000000009</v>
      </c>
      <c r="AR129" s="165" t="s">
        <v>81</v>
      </c>
      <c r="AT129" s="173" t="s">
        <v>72</v>
      </c>
      <c r="AU129" s="173" t="s">
        <v>73</v>
      </c>
      <c r="AY129" s="165" t="s">
        <v>191</v>
      </c>
      <c r="BK129" s="174">
        <f>BK130+BK234+BK236</f>
        <v>0</v>
      </c>
    </row>
    <row r="130" s="11" customFormat="1" ht="22.8" customHeight="1">
      <c r="B130" s="164"/>
      <c r="D130" s="165" t="s">
        <v>72</v>
      </c>
      <c r="E130" s="175" t="s">
        <v>81</v>
      </c>
      <c r="F130" s="175" t="s">
        <v>1020</v>
      </c>
      <c r="I130" s="167"/>
      <c r="J130" s="176">
        <f>BK130</f>
        <v>0</v>
      </c>
      <c r="L130" s="164"/>
      <c r="M130" s="169"/>
      <c r="N130" s="170"/>
      <c r="O130" s="170"/>
      <c r="P130" s="171">
        <f>SUM(P131:P233)</f>
        <v>0</v>
      </c>
      <c r="Q130" s="170"/>
      <c r="R130" s="171">
        <f>SUM(R131:R233)</f>
        <v>36.146144</v>
      </c>
      <c r="S130" s="170"/>
      <c r="T130" s="172">
        <f>SUM(T131:T233)</f>
        <v>6.9447500000000009</v>
      </c>
      <c r="AR130" s="165" t="s">
        <v>81</v>
      </c>
      <c r="AT130" s="173" t="s">
        <v>72</v>
      </c>
      <c r="AU130" s="173" t="s">
        <v>81</v>
      </c>
      <c r="AY130" s="165" t="s">
        <v>191</v>
      </c>
      <c r="BK130" s="174">
        <f>SUM(BK131:BK233)</f>
        <v>0</v>
      </c>
    </row>
    <row r="131" s="1" customFormat="1" ht="24" customHeight="1">
      <c r="B131" s="177"/>
      <c r="C131" s="178" t="s">
        <v>81</v>
      </c>
      <c r="D131" s="178" t="s">
        <v>194</v>
      </c>
      <c r="E131" s="179" t="s">
        <v>2264</v>
      </c>
      <c r="F131" s="180" t="s">
        <v>2265</v>
      </c>
      <c r="G131" s="181" t="s">
        <v>197</v>
      </c>
      <c r="H131" s="182">
        <v>2.7000000000000002</v>
      </c>
      <c r="I131" s="183"/>
      <c r="J131" s="182">
        <f>ROUND(I131*H131,2)</f>
        <v>0</v>
      </c>
      <c r="K131" s="180" t="s">
        <v>274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0.26000000000000001</v>
      </c>
      <c r="T131" s="187">
        <f>S131*H131</f>
        <v>0.70200000000000007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2266</v>
      </c>
    </row>
    <row r="132" s="12" customFormat="1">
      <c r="B132" s="190"/>
      <c r="D132" s="191" t="s">
        <v>200</v>
      </c>
      <c r="E132" s="192" t="s">
        <v>1</v>
      </c>
      <c r="F132" s="193" t="s">
        <v>2267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200</v>
      </c>
      <c r="AU132" s="192" t="s">
        <v>83</v>
      </c>
      <c r="AV132" s="12" t="s">
        <v>81</v>
      </c>
      <c r="AW132" s="12" t="s">
        <v>30</v>
      </c>
      <c r="AX132" s="12" t="s">
        <v>73</v>
      </c>
      <c r="AY132" s="192" t="s">
        <v>191</v>
      </c>
    </row>
    <row r="133" s="13" customFormat="1">
      <c r="B133" s="198"/>
      <c r="D133" s="191" t="s">
        <v>200</v>
      </c>
      <c r="E133" s="199" t="s">
        <v>1</v>
      </c>
      <c r="F133" s="200" t="s">
        <v>2268</v>
      </c>
      <c r="H133" s="201">
        <v>2.7000000000000002</v>
      </c>
      <c r="I133" s="202"/>
      <c r="L133" s="198"/>
      <c r="M133" s="203"/>
      <c r="N133" s="204"/>
      <c r="O133" s="204"/>
      <c r="P133" s="204"/>
      <c r="Q133" s="204"/>
      <c r="R133" s="204"/>
      <c r="S133" s="204"/>
      <c r="T133" s="205"/>
      <c r="AT133" s="199" t="s">
        <v>200</v>
      </c>
      <c r="AU133" s="199" t="s">
        <v>83</v>
      </c>
      <c r="AV133" s="13" t="s">
        <v>83</v>
      </c>
      <c r="AW133" s="13" t="s">
        <v>30</v>
      </c>
      <c r="AX133" s="13" t="s">
        <v>73</v>
      </c>
      <c r="AY133" s="199" t="s">
        <v>191</v>
      </c>
    </row>
    <row r="134" s="14" customFormat="1">
      <c r="B134" s="206"/>
      <c r="D134" s="191" t="s">
        <v>200</v>
      </c>
      <c r="E134" s="207" t="s">
        <v>1</v>
      </c>
      <c r="F134" s="208" t="s">
        <v>204</v>
      </c>
      <c r="H134" s="209">
        <v>2.7000000000000002</v>
      </c>
      <c r="I134" s="210"/>
      <c r="L134" s="206"/>
      <c r="M134" s="211"/>
      <c r="N134" s="212"/>
      <c r="O134" s="212"/>
      <c r="P134" s="212"/>
      <c r="Q134" s="212"/>
      <c r="R134" s="212"/>
      <c r="S134" s="212"/>
      <c r="T134" s="213"/>
      <c r="AT134" s="207" t="s">
        <v>200</v>
      </c>
      <c r="AU134" s="207" t="s">
        <v>83</v>
      </c>
      <c r="AV134" s="14" t="s">
        <v>198</v>
      </c>
      <c r="AW134" s="14" t="s">
        <v>30</v>
      </c>
      <c r="AX134" s="14" t="s">
        <v>81</v>
      </c>
      <c r="AY134" s="207" t="s">
        <v>191</v>
      </c>
    </row>
    <row r="135" s="1" customFormat="1" ht="24" customHeight="1">
      <c r="B135" s="177"/>
      <c r="C135" s="178" t="s">
        <v>83</v>
      </c>
      <c r="D135" s="178" t="s">
        <v>194</v>
      </c>
      <c r="E135" s="179" t="s">
        <v>2269</v>
      </c>
      <c r="F135" s="180" t="s">
        <v>2270</v>
      </c>
      <c r="G135" s="181" t="s">
        <v>197</v>
      </c>
      <c r="H135" s="182">
        <v>5.8499999999999996</v>
      </c>
      <c r="I135" s="183"/>
      <c r="J135" s="182">
        <f>ROUND(I135*H135,2)</f>
        <v>0</v>
      </c>
      <c r="K135" s="180" t="s">
        <v>2271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0.28999999999999998</v>
      </c>
      <c r="T135" s="187">
        <f>S135*H135</f>
        <v>1.6964999999999997</v>
      </c>
      <c r="AR135" s="188" t="s">
        <v>198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2272</v>
      </c>
    </row>
    <row r="136" s="12" customFormat="1">
      <c r="B136" s="190"/>
      <c r="D136" s="191" t="s">
        <v>200</v>
      </c>
      <c r="E136" s="192" t="s">
        <v>1</v>
      </c>
      <c r="F136" s="193" t="s">
        <v>2273</v>
      </c>
      <c r="H136" s="192" t="s">
        <v>1</v>
      </c>
      <c r="I136" s="194"/>
      <c r="L136" s="190"/>
      <c r="M136" s="195"/>
      <c r="N136" s="196"/>
      <c r="O136" s="196"/>
      <c r="P136" s="196"/>
      <c r="Q136" s="196"/>
      <c r="R136" s="196"/>
      <c r="S136" s="196"/>
      <c r="T136" s="197"/>
      <c r="AT136" s="192" t="s">
        <v>200</v>
      </c>
      <c r="AU136" s="192" t="s">
        <v>83</v>
      </c>
      <c r="AV136" s="12" t="s">
        <v>81</v>
      </c>
      <c r="AW136" s="12" t="s">
        <v>30</v>
      </c>
      <c r="AX136" s="12" t="s">
        <v>73</v>
      </c>
      <c r="AY136" s="192" t="s">
        <v>191</v>
      </c>
    </row>
    <row r="137" s="13" customFormat="1">
      <c r="B137" s="198"/>
      <c r="D137" s="191" t="s">
        <v>200</v>
      </c>
      <c r="E137" s="199" t="s">
        <v>1</v>
      </c>
      <c r="F137" s="200" t="s">
        <v>2274</v>
      </c>
      <c r="H137" s="201">
        <v>3.1499999999999999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200</v>
      </c>
      <c r="AU137" s="199" t="s">
        <v>83</v>
      </c>
      <c r="AV137" s="13" t="s">
        <v>83</v>
      </c>
      <c r="AW137" s="13" t="s">
        <v>30</v>
      </c>
      <c r="AX137" s="13" t="s">
        <v>73</v>
      </c>
      <c r="AY137" s="199" t="s">
        <v>191</v>
      </c>
    </row>
    <row r="138" s="12" customFormat="1">
      <c r="B138" s="190"/>
      <c r="D138" s="191" t="s">
        <v>200</v>
      </c>
      <c r="E138" s="192" t="s">
        <v>1</v>
      </c>
      <c r="F138" s="193" t="s">
        <v>2267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3" customFormat="1">
      <c r="B139" s="198"/>
      <c r="D139" s="191" t="s">
        <v>200</v>
      </c>
      <c r="E139" s="199" t="s">
        <v>1</v>
      </c>
      <c r="F139" s="200" t="s">
        <v>2268</v>
      </c>
      <c r="H139" s="201">
        <v>2.7000000000000002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200</v>
      </c>
      <c r="AU139" s="199" t="s">
        <v>83</v>
      </c>
      <c r="AV139" s="13" t="s">
        <v>83</v>
      </c>
      <c r="AW139" s="13" t="s">
        <v>30</v>
      </c>
      <c r="AX139" s="13" t="s">
        <v>73</v>
      </c>
      <c r="AY139" s="199" t="s">
        <v>191</v>
      </c>
    </row>
    <row r="140" s="14" customFormat="1">
      <c r="B140" s="206"/>
      <c r="D140" s="191" t="s">
        <v>200</v>
      </c>
      <c r="E140" s="207" t="s">
        <v>1</v>
      </c>
      <c r="F140" s="208" t="s">
        <v>204</v>
      </c>
      <c r="H140" s="209">
        <v>5.8499999999999996</v>
      </c>
      <c r="I140" s="210"/>
      <c r="L140" s="206"/>
      <c r="M140" s="211"/>
      <c r="N140" s="212"/>
      <c r="O140" s="212"/>
      <c r="P140" s="212"/>
      <c r="Q140" s="212"/>
      <c r="R140" s="212"/>
      <c r="S140" s="212"/>
      <c r="T140" s="213"/>
      <c r="AT140" s="207" t="s">
        <v>200</v>
      </c>
      <c r="AU140" s="207" t="s">
        <v>83</v>
      </c>
      <c r="AV140" s="14" t="s">
        <v>198</v>
      </c>
      <c r="AW140" s="14" t="s">
        <v>30</v>
      </c>
      <c r="AX140" s="14" t="s">
        <v>81</v>
      </c>
      <c r="AY140" s="207" t="s">
        <v>191</v>
      </c>
    </row>
    <row r="141" s="1" customFormat="1" ht="24" customHeight="1">
      <c r="B141" s="177"/>
      <c r="C141" s="178" t="s">
        <v>211</v>
      </c>
      <c r="D141" s="178" t="s">
        <v>194</v>
      </c>
      <c r="E141" s="179" t="s">
        <v>2275</v>
      </c>
      <c r="F141" s="180" t="s">
        <v>2276</v>
      </c>
      <c r="G141" s="181" t="s">
        <v>197</v>
      </c>
      <c r="H141" s="182">
        <v>3.1499999999999999</v>
      </c>
      <c r="I141" s="183"/>
      <c r="J141" s="182">
        <f>ROUND(I141*H141,2)</f>
        <v>0</v>
      </c>
      <c r="K141" s="180" t="s">
        <v>2271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0.625</v>
      </c>
      <c r="T141" s="187">
        <f>S141*H141</f>
        <v>1.96875</v>
      </c>
      <c r="AR141" s="188" t="s">
        <v>198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2277</v>
      </c>
    </row>
    <row r="142" s="12" customFormat="1">
      <c r="B142" s="190"/>
      <c r="D142" s="191" t="s">
        <v>200</v>
      </c>
      <c r="E142" s="192" t="s">
        <v>1</v>
      </c>
      <c r="F142" s="193" t="s">
        <v>2273</v>
      </c>
      <c r="H142" s="192" t="s">
        <v>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2" t="s">
        <v>200</v>
      </c>
      <c r="AU142" s="192" t="s">
        <v>83</v>
      </c>
      <c r="AV142" s="12" t="s">
        <v>81</v>
      </c>
      <c r="AW142" s="12" t="s">
        <v>30</v>
      </c>
      <c r="AX142" s="12" t="s">
        <v>73</v>
      </c>
      <c r="AY142" s="192" t="s">
        <v>191</v>
      </c>
    </row>
    <row r="143" s="13" customFormat="1">
      <c r="B143" s="198"/>
      <c r="D143" s="191" t="s">
        <v>200</v>
      </c>
      <c r="E143" s="199" t="s">
        <v>1</v>
      </c>
      <c r="F143" s="200" t="s">
        <v>2274</v>
      </c>
      <c r="H143" s="201">
        <v>3.1499999999999999</v>
      </c>
      <c r="I143" s="202"/>
      <c r="L143" s="198"/>
      <c r="M143" s="203"/>
      <c r="N143" s="204"/>
      <c r="O143" s="204"/>
      <c r="P143" s="204"/>
      <c r="Q143" s="204"/>
      <c r="R143" s="204"/>
      <c r="S143" s="204"/>
      <c r="T143" s="205"/>
      <c r="AT143" s="199" t="s">
        <v>200</v>
      </c>
      <c r="AU143" s="199" t="s">
        <v>83</v>
      </c>
      <c r="AV143" s="13" t="s">
        <v>83</v>
      </c>
      <c r="AW143" s="13" t="s">
        <v>30</v>
      </c>
      <c r="AX143" s="13" t="s">
        <v>73</v>
      </c>
      <c r="AY143" s="199" t="s">
        <v>191</v>
      </c>
    </row>
    <row r="144" s="14" customFormat="1">
      <c r="B144" s="206"/>
      <c r="D144" s="191" t="s">
        <v>200</v>
      </c>
      <c r="E144" s="207" t="s">
        <v>1</v>
      </c>
      <c r="F144" s="208" t="s">
        <v>204</v>
      </c>
      <c r="H144" s="209">
        <v>3.1499999999999999</v>
      </c>
      <c r="I144" s="210"/>
      <c r="L144" s="206"/>
      <c r="M144" s="211"/>
      <c r="N144" s="212"/>
      <c r="O144" s="212"/>
      <c r="P144" s="212"/>
      <c r="Q144" s="212"/>
      <c r="R144" s="212"/>
      <c r="S144" s="212"/>
      <c r="T144" s="213"/>
      <c r="AT144" s="207" t="s">
        <v>200</v>
      </c>
      <c r="AU144" s="207" t="s">
        <v>83</v>
      </c>
      <c r="AV144" s="14" t="s">
        <v>198</v>
      </c>
      <c r="AW144" s="14" t="s">
        <v>30</v>
      </c>
      <c r="AX144" s="14" t="s">
        <v>81</v>
      </c>
      <c r="AY144" s="207" t="s">
        <v>191</v>
      </c>
    </row>
    <row r="145" s="1" customFormat="1" ht="16.5" customHeight="1">
      <c r="B145" s="177"/>
      <c r="C145" s="178" t="s">
        <v>198</v>
      </c>
      <c r="D145" s="178" t="s">
        <v>194</v>
      </c>
      <c r="E145" s="179" t="s">
        <v>2278</v>
      </c>
      <c r="F145" s="180" t="s">
        <v>2279</v>
      </c>
      <c r="G145" s="181" t="s">
        <v>197</v>
      </c>
      <c r="H145" s="182">
        <v>3.1499999999999999</v>
      </c>
      <c r="I145" s="183"/>
      <c r="J145" s="182">
        <f>ROUND(I145*H145,2)</f>
        <v>0</v>
      </c>
      <c r="K145" s="180" t="s">
        <v>2271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0.45000000000000001</v>
      </c>
      <c r="T145" s="187">
        <f>S145*H145</f>
        <v>1.4175</v>
      </c>
      <c r="AR145" s="188" t="s">
        <v>198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198</v>
      </c>
      <c r="BM145" s="188" t="s">
        <v>2280</v>
      </c>
    </row>
    <row r="146" s="12" customFormat="1">
      <c r="B146" s="190"/>
      <c r="D146" s="191" t="s">
        <v>200</v>
      </c>
      <c r="E146" s="192" t="s">
        <v>1</v>
      </c>
      <c r="F146" s="193" t="s">
        <v>2273</v>
      </c>
      <c r="H146" s="192" t="s">
        <v>1</v>
      </c>
      <c r="I146" s="194"/>
      <c r="L146" s="190"/>
      <c r="M146" s="195"/>
      <c r="N146" s="196"/>
      <c r="O146" s="196"/>
      <c r="P146" s="196"/>
      <c r="Q146" s="196"/>
      <c r="R146" s="196"/>
      <c r="S146" s="196"/>
      <c r="T146" s="197"/>
      <c r="AT146" s="192" t="s">
        <v>200</v>
      </c>
      <c r="AU146" s="192" t="s">
        <v>83</v>
      </c>
      <c r="AV146" s="12" t="s">
        <v>81</v>
      </c>
      <c r="AW146" s="12" t="s">
        <v>30</v>
      </c>
      <c r="AX146" s="12" t="s">
        <v>73</v>
      </c>
      <c r="AY146" s="192" t="s">
        <v>191</v>
      </c>
    </row>
    <row r="147" s="13" customFormat="1">
      <c r="B147" s="198"/>
      <c r="D147" s="191" t="s">
        <v>200</v>
      </c>
      <c r="E147" s="199" t="s">
        <v>1</v>
      </c>
      <c r="F147" s="200" t="s">
        <v>2274</v>
      </c>
      <c r="H147" s="201">
        <v>3.1499999999999999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200</v>
      </c>
      <c r="AU147" s="199" t="s">
        <v>83</v>
      </c>
      <c r="AV147" s="13" t="s">
        <v>83</v>
      </c>
      <c r="AW147" s="13" t="s">
        <v>30</v>
      </c>
      <c r="AX147" s="13" t="s">
        <v>73</v>
      </c>
      <c r="AY147" s="199" t="s">
        <v>191</v>
      </c>
    </row>
    <row r="148" s="14" customFormat="1">
      <c r="B148" s="206"/>
      <c r="D148" s="191" t="s">
        <v>200</v>
      </c>
      <c r="E148" s="207" t="s">
        <v>1</v>
      </c>
      <c r="F148" s="208" t="s">
        <v>204</v>
      </c>
      <c r="H148" s="209">
        <v>3.1499999999999999</v>
      </c>
      <c r="I148" s="210"/>
      <c r="L148" s="206"/>
      <c r="M148" s="211"/>
      <c r="N148" s="212"/>
      <c r="O148" s="212"/>
      <c r="P148" s="212"/>
      <c r="Q148" s="212"/>
      <c r="R148" s="212"/>
      <c r="S148" s="212"/>
      <c r="T148" s="213"/>
      <c r="AT148" s="207" t="s">
        <v>200</v>
      </c>
      <c r="AU148" s="207" t="s">
        <v>83</v>
      </c>
      <c r="AV148" s="14" t="s">
        <v>198</v>
      </c>
      <c r="AW148" s="14" t="s">
        <v>30</v>
      </c>
      <c r="AX148" s="14" t="s">
        <v>81</v>
      </c>
      <c r="AY148" s="207" t="s">
        <v>191</v>
      </c>
    </row>
    <row r="149" s="1" customFormat="1" ht="16.5" customHeight="1">
      <c r="B149" s="177"/>
      <c r="C149" s="178" t="s">
        <v>228</v>
      </c>
      <c r="D149" s="178" t="s">
        <v>194</v>
      </c>
      <c r="E149" s="179" t="s">
        <v>2281</v>
      </c>
      <c r="F149" s="180" t="s">
        <v>2282</v>
      </c>
      <c r="G149" s="181" t="s">
        <v>310</v>
      </c>
      <c r="H149" s="182">
        <v>4</v>
      </c>
      <c r="I149" s="183"/>
      <c r="J149" s="182">
        <f>ROUND(I149*H149,2)</f>
        <v>0</v>
      </c>
      <c r="K149" s="180" t="s">
        <v>2271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0.28999999999999998</v>
      </c>
      <c r="T149" s="187">
        <f>S149*H149</f>
        <v>1.1599999999999999</v>
      </c>
      <c r="AR149" s="188" t="s">
        <v>198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2283</v>
      </c>
    </row>
    <row r="150" s="1" customFormat="1" ht="16.5" customHeight="1">
      <c r="B150" s="177"/>
      <c r="C150" s="178" t="s">
        <v>237</v>
      </c>
      <c r="D150" s="178" t="s">
        <v>194</v>
      </c>
      <c r="E150" s="179" t="s">
        <v>2284</v>
      </c>
      <c r="F150" s="180" t="s">
        <v>2285</v>
      </c>
      <c r="G150" s="181" t="s">
        <v>214</v>
      </c>
      <c r="H150" s="182">
        <v>2.23</v>
      </c>
      <c r="I150" s="183"/>
      <c r="J150" s="182">
        <f>ROUND(I150*H150,2)</f>
        <v>0</v>
      </c>
      <c r="K150" s="180" t="s">
        <v>2286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2287</v>
      </c>
    </row>
    <row r="151" s="12" customFormat="1">
      <c r="B151" s="190"/>
      <c r="D151" s="191" t="s">
        <v>200</v>
      </c>
      <c r="E151" s="192" t="s">
        <v>1</v>
      </c>
      <c r="F151" s="193" t="s">
        <v>2288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200</v>
      </c>
      <c r="AU151" s="192" t="s">
        <v>83</v>
      </c>
      <c r="AV151" s="12" t="s">
        <v>81</v>
      </c>
      <c r="AW151" s="12" t="s">
        <v>30</v>
      </c>
      <c r="AX151" s="12" t="s">
        <v>73</v>
      </c>
      <c r="AY151" s="192" t="s">
        <v>191</v>
      </c>
    </row>
    <row r="152" s="13" customFormat="1">
      <c r="B152" s="198"/>
      <c r="D152" s="191" t="s">
        <v>200</v>
      </c>
      <c r="E152" s="199" t="s">
        <v>1</v>
      </c>
      <c r="F152" s="200" t="s">
        <v>2289</v>
      </c>
      <c r="H152" s="201">
        <v>6.2999999999999998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200</v>
      </c>
      <c r="AU152" s="199" t="s">
        <v>83</v>
      </c>
      <c r="AV152" s="13" t="s">
        <v>83</v>
      </c>
      <c r="AW152" s="13" t="s">
        <v>30</v>
      </c>
      <c r="AX152" s="13" t="s">
        <v>73</v>
      </c>
      <c r="AY152" s="199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2290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3" customFormat="1">
      <c r="B154" s="198"/>
      <c r="D154" s="191" t="s">
        <v>200</v>
      </c>
      <c r="E154" s="199" t="s">
        <v>1</v>
      </c>
      <c r="F154" s="200" t="s">
        <v>2291</v>
      </c>
      <c r="H154" s="201">
        <v>16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200</v>
      </c>
      <c r="AU154" s="199" t="s">
        <v>83</v>
      </c>
      <c r="AV154" s="13" t="s">
        <v>83</v>
      </c>
      <c r="AW154" s="13" t="s">
        <v>30</v>
      </c>
      <c r="AX154" s="13" t="s">
        <v>73</v>
      </c>
      <c r="AY154" s="199" t="s">
        <v>191</v>
      </c>
    </row>
    <row r="155" s="14" customFormat="1">
      <c r="B155" s="206"/>
      <c r="D155" s="191" t="s">
        <v>200</v>
      </c>
      <c r="E155" s="207" t="s">
        <v>2231</v>
      </c>
      <c r="F155" s="208" t="s">
        <v>204</v>
      </c>
      <c r="H155" s="209">
        <v>22.300000000000001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200</v>
      </c>
      <c r="AU155" s="207" t="s">
        <v>83</v>
      </c>
      <c r="AV155" s="14" t="s">
        <v>198</v>
      </c>
      <c r="AW155" s="14" t="s">
        <v>30</v>
      </c>
      <c r="AX155" s="14" t="s">
        <v>73</v>
      </c>
      <c r="AY155" s="207" t="s">
        <v>191</v>
      </c>
    </row>
    <row r="156" s="13" customFormat="1">
      <c r="B156" s="198"/>
      <c r="D156" s="191" t="s">
        <v>200</v>
      </c>
      <c r="E156" s="199" t="s">
        <v>1</v>
      </c>
      <c r="F156" s="200" t="s">
        <v>2292</v>
      </c>
      <c r="H156" s="201">
        <v>2.23</v>
      </c>
      <c r="I156" s="202"/>
      <c r="L156" s="198"/>
      <c r="M156" s="203"/>
      <c r="N156" s="204"/>
      <c r="O156" s="204"/>
      <c r="P156" s="204"/>
      <c r="Q156" s="204"/>
      <c r="R156" s="204"/>
      <c r="S156" s="204"/>
      <c r="T156" s="205"/>
      <c r="AT156" s="199" t="s">
        <v>200</v>
      </c>
      <c r="AU156" s="199" t="s">
        <v>83</v>
      </c>
      <c r="AV156" s="13" t="s">
        <v>83</v>
      </c>
      <c r="AW156" s="13" t="s">
        <v>30</v>
      </c>
      <c r="AX156" s="13" t="s">
        <v>81</v>
      </c>
      <c r="AY156" s="199" t="s">
        <v>191</v>
      </c>
    </row>
    <row r="157" s="1" customFormat="1" ht="24" customHeight="1">
      <c r="B157" s="177"/>
      <c r="C157" s="178" t="s">
        <v>243</v>
      </c>
      <c r="D157" s="178" t="s">
        <v>194</v>
      </c>
      <c r="E157" s="179" t="s">
        <v>2293</v>
      </c>
      <c r="F157" s="180" t="s">
        <v>2294</v>
      </c>
      <c r="G157" s="181" t="s">
        <v>214</v>
      </c>
      <c r="H157" s="182">
        <v>15.199999999999999</v>
      </c>
      <c r="I157" s="183"/>
      <c r="J157" s="182">
        <f>ROUND(I157*H157,2)</f>
        <v>0</v>
      </c>
      <c r="K157" s="180" t="s">
        <v>2271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198</v>
      </c>
      <c r="AT157" s="188" t="s">
        <v>194</v>
      </c>
      <c r="AU157" s="188" t="s">
        <v>83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2295</v>
      </c>
    </row>
    <row r="158" s="13" customFormat="1">
      <c r="B158" s="198"/>
      <c r="D158" s="191" t="s">
        <v>200</v>
      </c>
      <c r="E158" s="199" t="s">
        <v>1</v>
      </c>
      <c r="F158" s="200" t="s">
        <v>2226</v>
      </c>
      <c r="H158" s="201">
        <v>15.199999999999999</v>
      </c>
      <c r="I158" s="202"/>
      <c r="L158" s="198"/>
      <c r="M158" s="203"/>
      <c r="N158" s="204"/>
      <c r="O158" s="204"/>
      <c r="P158" s="204"/>
      <c r="Q158" s="204"/>
      <c r="R158" s="204"/>
      <c r="S158" s="204"/>
      <c r="T158" s="205"/>
      <c r="AT158" s="199" t="s">
        <v>200</v>
      </c>
      <c r="AU158" s="199" t="s">
        <v>83</v>
      </c>
      <c r="AV158" s="13" t="s">
        <v>83</v>
      </c>
      <c r="AW158" s="13" t="s">
        <v>30</v>
      </c>
      <c r="AX158" s="13" t="s">
        <v>81</v>
      </c>
      <c r="AY158" s="199" t="s">
        <v>191</v>
      </c>
    </row>
    <row r="159" s="1" customFormat="1" ht="24" customHeight="1">
      <c r="B159" s="177"/>
      <c r="C159" s="178" t="s">
        <v>254</v>
      </c>
      <c r="D159" s="178" t="s">
        <v>194</v>
      </c>
      <c r="E159" s="179" t="s">
        <v>2296</v>
      </c>
      <c r="F159" s="180" t="s">
        <v>2297</v>
      </c>
      <c r="G159" s="181" t="s">
        <v>214</v>
      </c>
      <c r="H159" s="182">
        <v>15.199999999999999</v>
      </c>
      <c r="I159" s="183"/>
      <c r="J159" s="182">
        <f>ROUND(I159*H159,2)</f>
        <v>0</v>
      </c>
      <c r="K159" s="180" t="s">
        <v>2286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198</v>
      </c>
      <c r="AT159" s="188" t="s">
        <v>194</v>
      </c>
      <c r="AU159" s="188" t="s">
        <v>83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198</v>
      </c>
      <c r="BM159" s="188" t="s">
        <v>2298</v>
      </c>
    </row>
    <row r="160" s="13" customFormat="1">
      <c r="B160" s="198"/>
      <c r="D160" s="191" t="s">
        <v>200</v>
      </c>
      <c r="E160" s="199" t="s">
        <v>1</v>
      </c>
      <c r="F160" s="200" t="s">
        <v>2299</v>
      </c>
      <c r="H160" s="201">
        <v>30.399999999999999</v>
      </c>
      <c r="I160" s="202"/>
      <c r="L160" s="198"/>
      <c r="M160" s="203"/>
      <c r="N160" s="204"/>
      <c r="O160" s="204"/>
      <c r="P160" s="204"/>
      <c r="Q160" s="204"/>
      <c r="R160" s="204"/>
      <c r="S160" s="204"/>
      <c r="T160" s="205"/>
      <c r="AT160" s="199" t="s">
        <v>200</v>
      </c>
      <c r="AU160" s="199" t="s">
        <v>83</v>
      </c>
      <c r="AV160" s="13" t="s">
        <v>83</v>
      </c>
      <c r="AW160" s="13" t="s">
        <v>30</v>
      </c>
      <c r="AX160" s="13" t="s">
        <v>73</v>
      </c>
      <c r="AY160" s="199" t="s">
        <v>191</v>
      </c>
    </row>
    <row r="161" s="14" customFormat="1">
      <c r="B161" s="206"/>
      <c r="D161" s="191" t="s">
        <v>200</v>
      </c>
      <c r="E161" s="207" t="s">
        <v>2222</v>
      </c>
      <c r="F161" s="208" t="s">
        <v>204</v>
      </c>
      <c r="H161" s="209">
        <v>30.399999999999999</v>
      </c>
      <c r="I161" s="210"/>
      <c r="L161" s="206"/>
      <c r="M161" s="211"/>
      <c r="N161" s="212"/>
      <c r="O161" s="212"/>
      <c r="P161" s="212"/>
      <c r="Q161" s="212"/>
      <c r="R161" s="212"/>
      <c r="S161" s="212"/>
      <c r="T161" s="213"/>
      <c r="AT161" s="207" t="s">
        <v>200</v>
      </c>
      <c r="AU161" s="207" t="s">
        <v>83</v>
      </c>
      <c r="AV161" s="14" t="s">
        <v>198</v>
      </c>
      <c r="AW161" s="14" t="s">
        <v>30</v>
      </c>
      <c r="AX161" s="14" t="s">
        <v>73</v>
      </c>
      <c r="AY161" s="207" t="s">
        <v>191</v>
      </c>
    </row>
    <row r="162" s="13" customFormat="1">
      <c r="B162" s="198"/>
      <c r="D162" s="191" t="s">
        <v>200</v>
      </c>
      <c r="E162" s="199" t="s">
        <v>2224</v>
      </c>
      <c r="F162" s="200" t="s">
        <v>2300</v>
      </c>
      <c r="H162" s="201">
        <v>15.199999999999999</v>
      </c>
      <c r="I162" s="202"/>
      <c r="L162" s="198"/>
      <c r="M162" s="203"/>
      <c r="N162" s="204"/>
      <c r="O162" s="204"/>
      <c r="P162" s="204"/>
      <c r="Q162" s="204"/>
      <c r="R162" s="204"/>
      <c r="S162" s="204"/>
      <c r="T162" s="205"/>
      <c r="AT162" s="199" t="s">
        <v>200</v>
      </c>
      <c r="AU162" s="199" t="s">
        <v>83</v>
      </c>
      <c r="AV162" s="13" t="s">
        <v>83</v>
      </c>
      <c r="AW162" s="13" t="s">
        <v>30</v>
      </c>
      <c r="AX162" s="13" t="s">
        <v>73</v>
      </c>
      <c r="AY162" s="199" t="s">
        <v>191</v>
      </c>
    </row>
    <row r="163" s="13" customFormat="1">
      <c r="B163" s="198"/>
      <c r="D163" s="191" t="s">
        <v>200</v>
      </c>
      <c r="E163" s="199" t="s">
        <v>2226</v>
      </c>
      <c r="F163" s="200" t="s">
        <v>2300</v>
      </c>
      <c r="H163" s="201">
        <v>15.199999999999999</v>
      </c>
      <c r="I163" s="202"/>
      <c r="L163" s="198"/>
      <c r="M163" s="203"/>
      <c r="N163" s="204"/>
      <c r="O163" s="204"/>
      <c r="P163" s="204"/>
      <c r="Q163" s="204"/>
      <c r="R163" s="204"/>
      <c r="S163" s="204"/>
      <c r="T163" s="205"/>
      <c r="AT163" s="199" t="s">
        <v>200</v>
      </c>
      <c r="AU163" s="199" t="s">
        <v>83</v>
      </c>
      <c r="AV163" s="13" t="s">
        <v>83</v>
      </c>
      <c r="AW163" s="13" t="s">
        <v>30</v>
      </c>
      <c r="AX163" s="13" t="s">
        <v>73</v>
      </c>
      <c r="AY163" s="199" t="s">
        <v>191</v>
      </c>
    </row>
    <row r="164" s="13" customFormat="1">
      <c r="B164" s="198"/>
      <c r="D164" s="191" t="s">
        <v>200</v>
      </c>
      <c r="E164" s="199" t="s">
        <v>1</v>
      </c>
      <c r="F164" s="200" t="s">
        <v>2224</v>
      </c>
      <c r="H164" s="201">
        <v>15.199999999999999</v>
      </c>
      <c r="I164" s="202"/>
      <c r="L164" s="198"/>
      <c r="M164" s="203"/>
      <c r="N164" s="204"/>
      <c r="O164" s="204"/>
      <c r="P164" s="204"/>
      <c r="Q164" s="204"/>
      <c r="R164" s="204"/>
      <c r="S164" s="204"/>
      <c r="T164" s="205"/>
      <c r="AT164" s="199" t="s">
        <v>200</v>
      </c>
      <c r="AU164" s="199" t="s">
        <v>83</v>
      </c>
      <c r="AV164" s="13" t="s">
        <v>83</v>
      </c>
      <c r="AW164" s="13" t="s">
        <v>30</v>
      </c>
      <c r="AX164" s="13" t="s">
        <v>81</v>
      </c>
      <c r="AY164" s="199" t="s">
        <v>191</v>
      </c>
    </row>
    <row r="165" s="1" customFormat="1" ht="24" customHeight="1">
      <c r="B165" s="177"/>
      <c r="C165" s="178" t="s">
        <v>271</v>
      </c>
      <c r="D165" s="178" t="s">
        <v>194</v>
      </c>
      <c r="E165" s="179" t="s">
        <v>2301</v>
      </c>
      <c r="F165" s="180" t="s">
        <v>2302</v>
      </c>
      <c r="G165" s="181" t="s">
        <v>214</v>
      </c>
      <c r="H165" s="182">
        <v>7.9000000000000004</v>
      </c>
      <c r="I165" s="183"/>
      <c r="J165" s="182">
        <f>ROUND(I165*H165,2)</f>
        <v>0</v>
      </c>
      <c r="K165" s="180" t="s">
        <v>2271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83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2303</v>
      </c>
    </row>
    <row r="166" s="13" customFormat="1">
      <c r="B166" s="198"/>
      <c r="D166" s="191" t="s">
        <v>200</v>
      </c>
      <c r="E166" s="199" t="s">
        <v>1</v>
      </c>
      <c r="F166" s="200" t="s">
        <v>2245</v>
      </c>
      <c r="H166" s="201">
        <v>7.9000000000000004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200</v>
      </c>
      <c r="AU166" s="199" t="s">
        <v>83</v>
      </c>
      <c r="AV166" s="13" t="s">
        <v>83</v>
      </c>
      <c r="AW166" s="13" t="s">
        <v>30</v>
      </c>
      <c r="AX166" s="13" t="s">
        <v>81</v>
      </c>
      <c r="AY166" s="199" t="s">
        <v>191</v>
      </c>
    </row>
    <row r="167" s="1" customFormat="1" ht="24" customHeight="1">
      <c r="B167" s="177"/>
      <c r="C167" s="178" t="s">
        <v>277</v>
      </c>
      <c r="D167" s="178" t="s">
        <v>194</v>
      </c>
      <c r="E167" s="179" t="s">
        <v>2304</v>
      </c>
      <c r="F167" s="180" t="s">
        <v>2305</v>
      </c>
      <c r="G167" s="181" t="s">
        <v>214</v>
      </c>
      <c r="H167" s="182">
        <v>7.9000000000000004</v>
      </c>
      <c r="I167" s="183"/>
      <c r="J167" s="182">
        <f>ROUND(I167*H167,2)</f>
        <v>0</v>
      </c>
      <c r="K167" s="180" t="s">
        <v>2286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198</v>
      </c>
      <c r="AT167" s="188" t="s">
        <v>194</v>
      </c>
      <c r="AU167" s="188" t="s">
        <v>83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2306</v>
      </c>
    </row>
    <row r="168" s="13" customFormat="1">
      <c r="B168" s="198"/>
      <c r="D168" s="191" t="s">
        <v>200</v>
      </c>
      <c r="E168" s="199" t="s">
        <v>1</v>
      </c>
      <c r="F168" s="200" t="s">
        <v>2307</v>
      </c>
      <c r="H168" s="201">
        <v>3.1499999999999999</v>
      </c>
      <c r="I168" s="202"/>
      <c r="L168" s="198"/>
      <c r="M168" s="203"/>
      <c r="N168" s="204"/>
      <c r="O168" s="204"/>
      <c r="P168" s="204"/>
      <c r="Q168" s="204"/>
      <c r="R168" s="204"/>
      <c r="S168" s="204"/>
      <c r="T168" s="205"/>
      <c r="AT168" s="199" t="s">
        <v>200</v>
      </c>
      <c r="AU168" s="199" t="s">
        <v>83</v>
      </c>
      <c r="AV168" s="13" t="s">
        <v>83</v>
      </c>
      <c r="AW168" s="13" t="s">
        <v>30</v>
      </c>
      <c r="AX168" s="13" t="s">
        <v>73</v>
      </c>
      <c r="AY168" s="199" t="s">
        <v>191</v>
      </c>
    </row>
    <row r="169" s="13" customFormat="1">
      <c r="B169" s="198"/>
      <c r="D169" s="191" t="s">
        <v>200</v>
      </c>
      <c r="E169" s="199" t="s">
        <v>1</v>
      </c>
      <c r="F169" s="200" t="s">
        <v>2308</v>
      </c>
      <c r="H169" s="201">
        <v>3.5099999999999998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200</v>
      </c>
      <c r="AU169" s="199" t="s">
        <v>83</v>
      </c>
      <c r="AV169" s="13" t="s">
        <v>83</v>
      </c>
      <c r="AW169" s="13" t="s">
        <v>30</v>
      </c>
      <c r="AX169" s="13" t="s">
        <v>73</v>
      </c>
      <c r="AY169" s="199" t="s">
        <v>191</v>
      </c>
    </row>
    <row r="170" s="13" customFormat="1">
      <c r="B170" s="198"/>
      <c r="D170" s="191" t="s">
        <v>200</v>
      </c>
      <c r="E170" s="199" t="s">
        <v>1</v>
      </c>
      <c r="F170" s="200" t="s">
        <v>2309</v>
      </c>
      <c r="H170" s="201">
        <v>9.1400000000000006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200</v>
      </c>
      <c r="AU170" s="199" t="s">
        <v>83</v>
      </c>
      <c r="AV170" s="13" t="s">
        <v>83</v>
      </c>
      <c r="AW170" s="13" t="s">
        <v>30</v>
      </c>
      <c r="AX170" s="13" t="s">
        <v>73</v>
      </c>
      <c r="AY170" s="199" t="s">
        <v>191</v>
      </c>
    </row>
    <row r="171" s="14" customFormat="1">
      <c r="B171" s="206"/>
      <c r="D171" s="191" t="s">
        <v>200</v>
      </c>
      <c r="E171" s="207" t="s">
        <v>2241</v>
      </c>
      <c r="F171" s="208" t="s">
        <v>204</v>
      </c>
      <c r="H171" s="209">
        <v>15.800000000000001</v>
      </c>
      <c r="I171" s="210"/>
      <c r="L171" s="206"/>
      <c r="M171" s="211"/>
      <c r="N171" s="212"/>
      <c r="O171" s="212"/>
      <c r="P171" s="212"/>
      <c r="Q171" s="212"/>
      <c r="R171" s="212"/>
      <c r="S171" s="212"/>
      <c r="T171" s="213"/>
      <c r="AT171" s="207" t="s">
        <v>200</v>
      </c>
      <c r="AU171" s="207" t="s">
        <v>83</v>
      </c>
      <c r="AV171" s="14" t="s">
        <v>198</v>
      </c>
      <c r="AW171" s="14" t="s">
        <v>30</v>
      </c>
      <c r="AX171" s="14" t="s">
        <v>73</v>
      </c>
      <c r="AY171" s="207" t="s">
        <v>191</v>
      </c>
    </row>
    <row r="172" s="13" customFormat="1">
      <c r="B172" s="198"/>
      <c r="D172" s="191" t="s">
        <v>200</v>
      </c>
      <c r="E172" s="199" t="s">
        <v>2243</v>
      </c>
      <c r="F172" s="200" t="s">
        <v>2310</v>
      </c>
      <c r="H172" s="201">
        <v>7.9000000000000004</v>
      </c>
      <c r="I172" s="202"/>
      <c r="L172" s="198"/>
      <c r="M172" s="203"/>
      <c r="N172" s="204"/>
      <c r="O172" s="204"/>
      <c r="P172" s="204"/>
      <c r="Q172" s="204"/>
      <c r="R172" s="204"/>
      <c r="S172" s="204"/>
      <c r="T172" s="205"/>
      <c r="AT172" s="199" t="s">
        <v>200</v>
      </c>
      <c r="AU172" s="199" t="s">
        <v>83</v>
      </c>
      <c r="AV172" s="13" t="s">
        <v>83</v>
      </c>
      <c r="AW172" s="13" t="s">
        <v>30</v>
      </c>
      <c r="AX172" s="13" t="s">
        <v>73</v>
      </c>
      <c r="AY172" s="199" t="s">
        <v>191</v>
      </c>
    </row>
    <row r="173" s="13" customFormat="1">
      <c r="B173" s="198"/>
      <c r="D173" s="191" t="s">
        <v>200</v>
      </c>
      <c r="E173" s="199" t="s">
        <v>2245</v>
      </c>
      <c r="F173" s="200" t="s">
        <v>2310</v>
      </c>
      <c r="H173" s="201">
        <v>7.9000000000000004</v>
      </c>
      <c r="I173" s="202"/>
      <c r="L173" s="198"/>
      <c r="M173" s="203"/>
      <c r="N173" s="204"/>
      <c r="O173" s="204"/>
      <c r="P173" s="204"/>
      <c r="Q173" s="204"/>
      <c r="R173" s="204"/>
      <c r="S173" s="204"/>
      <c r="T173" s="205"/>
      <c r="AT173" s="199" t="s">
        <v>200</v>
      </c>
      <c r="AU173" s="199" t="s">
        <v>83</v>
      </c>
      <c r="AV173" s="13" t="s">
        <v>83</v>
      </c>
      <c r="AW173" s="13" t="s">
        <v>30</v>
      </c>
      <c r="AX173" s="13" t="s">
        <v>73</v>
      </c>
      <c r="AY173" s="199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2243</v>
      </c>
      <c r="H174" s="201">
        <v>7.9000000000000004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81</v>
      </c>
      <c r="AY174" s="199" t="s">
        <v>191</v>
      </c>
    </row>
    <row r="175" s="1" customFormat="1" ht="16.5" customHeight="1">
      <c r="B175" s="177"/>
      <c r="C175" s="178" t="s">
        <v>192</v>
      </c>
      <c r="D175" s="178" t="s">
        <v>194</v>
      </c>
      <c r="E175" s="179" t="s">
        <v>2311</v>
      </c>
      <c r="F175" s="180" t="s">
        <v>2312</v>
      </c>
      <c r="G175" s="181" t="s">
        <v>197</v>
      </c>
      <c r="H175" s="182">
        <v>89.849999999999994</v>
      </c>
      <c r="I175" s="183"/>
      <c r="J175" s="182">
        <f>ROUND(I175*H175,2)</f>
        <v>0</v>
      </c>
      <c r="K175" s="180" t="s">
        <v>2313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0.00084000000000000003</v>
      </c>
      <c r="R175" s="186">
        <f>Q175*H175</f>
        <v>0.075473999999999999</v>
      </c>
      <c r="S175" s="186">
        <v>0</v>
      </c>
      <c r="T175" s="187">
        <f>S175*H175</f>
        <v>0</v>
      </c>
      <c r="AR175" s="188" t="s">
        <v>198</v>
      </c>
      <c r="AT175" s="188" t="s">
        <v>194</v>
      </c>
      <c r="AU175" s="188" t="s">
        <v>83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2314</v>
      </c>
    </row>
    <row r="176" s="12" customFormat="1">
      <c r="B176" s="190"/>
      <c r="D176" s="191" t="s">
        <v>200</v>
      </c>
      <c r="E176" s="192" t="s">
        <v>1</v>
      </c>
      <c r="F176" s="193" t="s">
        <v>2288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3" customFormat="1">
      <c r="B177" s="198"/>
      <c r="D177" s="191" t="s">
        <v>200</v>
      </c>
      <c r="E177" s="199" t="s">
        <v>1</v>
      </c>
      <c r="F177" s="200" t="s">
        <v>2315</v>
      </c>
      <c r="H177" s="201">
        <v>41.850000000000001</v>
      </c>
      <c r="I177" s="202"/>
      <c r="L177" s="198"/>
      <c r="M177" s="203"/>
      <c r="N177" s="204"/>
      <c r="O177" s="204"/>
      <c r="P177" s="204"/>
      <c r="Q177" s="204"/>
      <c r="R177" s="204"/>
      <c r="S177" s="204"/>
      <c r="T177" s="205"/>
      <c r="AT177" s="199" t="s">
        <v>200</v>
      </c>
      <c r="AU177" s="199" t="s">
        <v>83</v>
      </c>
      <c r="AV177" s="13" t="s">
        <v>83</v>
      </c>
      <c r="AW177" s="13" t="s">
        <v>30</v>
      </c>
      <c r="AX177" s="13" t="s">
        <v>73</v>
      </c>
      <c r="AY177" s="199" t="s">
        <v>191</v>
      </c>
    </row>
    <row r="178" s="15" customFormat="1">
      <c r="B178" s="234"/>
      <c r="D178" s="191" t="s">
        <v>200</v>
      </c>
      <c r="E178" s="235" t="s">
        <v>1</v>
      </c>
      <c r="F178" s="236" t="s">
        <v>2316</v>
      </c>
      <c r="H178" s="237">
        <v>41.850000000000001</v>
      </c>
      <c r="I178" s="238"/>
      <c r="L178" s="234"/>
      <c r="M178" s="239"/>
      <c r="N178" s="240"/>
      <c r="O178" s="240"/>
      <c r="P178" s="240"/>
      <c r="Q178" s="240"/>
      <c r="R178" s="240"/>
      <c r="S178" s="240"/>
      <c r="T178" s="241"/>
      <c r="AT178" s="235" t="s">
        <v>200</v>
      </c>
      <c r="AU178" s="235" t="s">
        <v>83</v>
      </c>
      <c r="AV178" s="15" t="s">
        <v>211</v>
      </c>
      <c r="AW178" s="15" t="s">
        <v>30</v>
      </c>
      <c r="AX178" s="15" t="s">
        <v>73</v>
      </c>
      <c r="AY178" s="235" t="s">
        <v>191</v>
      </c>
    </row>
    <row r="179" s="12" customFormat="1">
      <c r="B179" s="190"/>
      <c r="D179" s="191" t="s">
        <v>200</v>
      </c>
      <c r="E179" s="192" t="s">
        <v>1</v>
      </c>
      <c r="F179" s="193" t="s">
        <v>2290</v>
      </c>
      <c r="H179" s="192" t="s">
        <v>1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2" t="s">
        <v>200</v>
      </c>
      <c r="AU179" s="192" t="s">
        <v>83</v>
      </c>
      <c r="AV179" s="12" t="s">
        <v>81</v>
      </c>
      <c r="AW179" s="12" t="s">
        <v>30</v>
      </c>
      <c r="AX179" s="12" t="s">
        <v>73</v>
      </c>
      <c r="AY179" s="192" t="s">
        <v>191</v>
      </c>
    </row>
    <row r="180" s="13" customFormat="1">
      <c r="B180" s="198"/>
      <c r="D180" s="191" t="s">
        <v>200</v>
      </c>
      <c r="E180" s="199" t="s">
        <v>1</v>
      </c>
      <c r="F180" s="200" t="s">
        <v>2317</v>
      </c>
      <c r="H180" s="201">
        <v>48</v>
      </c>
      <c r="I180" s="202"/>
      <c r="L180" s="198"/>
      <c r="M180" s="203"/>
      <c r="N180" s="204"/>
      <c r="O180" s="204"/>
      <c r="P180" s="204"/>
      <c r="Q180" s="204"/>
      <c r="R180" s="204"/>
      <c r="S180" s="204"/>
      <c r="T180" s="205"/>
      <c r="AT180" s="199" t="s">
        <v>200</v>
      </c>
      <c r="AU180" s="199" t="s">
        <v>83</v>
      </c>
      <c r="AV180" s="13" t="s">
        <v>83</v>
      </c>
      <c r="AW180" s="13" t="s">
        <v>30</v>
      </c>
      <c r="AX180" s="13" t="s">
        <v>73</v>
      </c>
      <c r="AY180" s="199" t="s">
        <v>191</v>
      </c>
    </row>
    <row r="181" s="15" customFormat="1">
      <c r="B181" s="234"/>
      <c r="D181" s="191" t="s">
        <v>200</v>
      </c>
      <c r="E181" s="235" t="s">
        <v>1</v>
      </c>
      <c r="F181" s="236" t="s">
        <v>2316</v>
      </c>
      <c r="H181" s="237">
        <v>48</v>
      </c>
      <c r="I181" s="238"/>
      <c r="L181" s="234"/>
      <c r="M181" s="239"/>
      <c r="N181" s="240"/>
      <c r="O181" s="240"/>
      <c r="P181" s="240"/>
      <c r="Q181" s="240"/>
      <c r="R181" s="240"/>
      <c r="S181" s="240"/>
      <c r="T181" s="241"/>
      <c r="AT181" s="235" t="s">
        <v>200</v>
      </c>
      <c r="AU181" s="235" t="s">
        <v>83</v>
      </c>
      <c r="AV181" s="15" t="s">
        <v>211</v>
      </c>
      <c r="AW181" s="15" t="s">
        <v>30</v>
      </c>
      <c r="AX181" s="15" t="s">
        <v>73</v>
      </c>
      <c r="AY181" s="235" t="s">
        <v>191</v>
      </c>
    </row>
    <row r="182" s="14" customFormat="1">
      <c r="B182" s="206"/>
      <c r="D182" s="191" t="s">
        <v>200</v>
      </c>
      <c r="E182" s="207" t="s">
        <v>2251</v>
      </c>
      <c r="F182" s="208" t="s">
        <v>204</v>
      </c>
      <c r="H182" s="209">
        <v>89.849999999999994</v>
      </c>
      <c r="I182" s="210"/>
      <c r="L182" s="206"/>
      <c r="M182" s="211"/>
      <c r="N182" s="212"/>
      <c r="O182" s="212"/>
      <c r="P182" s="212"/>
      <c r="Q182" s="212"/>
      <c r="R182" s="212"/>
      <c r="S182" s="212"/>
      <c r="T182" s="213"/>
      <c r="AT182" s="207" t="s">
        <v>200</v>
      </c>
      <c r="AU182" s="207" t="s">
        <v>83</v>
      </c>
      <c r="AV182" s="14" t="s">
        <v>198</v>
      </c>
      <c r="AW182" s="14" t="s">
        <v>30</v>
      </c>
      <c r="AX182" s="14" t="s">
        <v>81</v>
      </c>
      <c r="AY182" s="207" t="s">
        <v>191</v>
      </c>
    </row>
    <row r="183" s="1" customFormat="1" ht="24" customHeight="1">
      <c r="B183" s="177"/>
      <c r="C183" s="178" t="s">
        <v>287</v>
      </c>
      <c r="D183" s="178" t="s">
        <v>194</v>
      </c>
      <c r="E183" s="179" t="s">
        <v>2318</v>
      </c>
      <c r="F183" s="180" t="s">
        <v>2319</v>
      </c>
      <c r="G183" s="181" t="s">
        <v>197</v>
      </c>
      <c r="H183" s="182">
        <v>89.849999999999994</v>
      </c>
      <c r="I183" s="183"/>
      <c r="J183" s="182">
        <f>ROUND(I183*H183,2)</f>
        <v>0</v>
      </c>
      <c r="K183" s="180" t="s">
        <v>2313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AR183" s="188" t="s">
        <v>198</v>
      </c>
      <c r="AT183" s="188" t="s">
        <v>194</v>
      </c>
      <c r="AU183" s="188" t="s">
        <v>83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198</v>
      </c>
      <c r="BM183" s="188" t="s">
        <v>2320</v>
      </c>
    </row>
    <row r="184" s="13" customFormat="1">
      <c r="B184" s="198"/>
      <c r="D184" s="191" t="s">
        <v>200</v>
      </c>
      <c r="E184" s="199" t="s">
        <v>1</v>
      </c>
      <c r="F184" s="200" t="s">
        <v>2251</v>
      </c>
      <c r="H184" s="201">
        <v>89.849999999999994</v>
      </c>
      <c r="I184" s="202"/>
      <c r="L184" s="198"/>
      <c r="M184" s="203"/>
      <c r="N184" s="204"/>
      <c r="O184" s="204"/>
      <c r="P184" s="204"/>
      <c r="Q184" s="204"/>
      <c r="R184" s="204"/>
      <c r="S184" s="204"/>
      <c r="T184" s="205"/>
      <c r="AT184" s="199" t="s">
        <v>200</v>
      </c>
      <c r="AU184" s="199" t="s">
        <v>83</v>
      </c>
      <c r="AV184" s="13" t="s">
        <v>83</v>
      </c>
      <c r="AW184" s="13" t="s">
        <v>30</v>
      </c>
      <c r="AX184" s="13" t="s">
        <v>73</v>
      </c>
      <c r="AY184" s="199" t="s">
        <v>191</v>
      </c>
    </row>
    <row r="185" s="14" customFormat="1">
      <c r="B185" s="206"/>
      <c r="D185" s="191" t="s">
        <v>200</v>
      </c>
      <c r="E185" s="207" t="s">
        <v>1</v>
      </c>
      <c r="F185" s="208" t="s">
        <v>204</v>
      </c>
      <c r="H185" s="209">
        <v>89.849999999999994</v>
      </c>
      <c r="I185" s="210"/>
      <c r="L185" s="206"/>
      <c r="M185" s="211"/>
      <c r="N185" s="212"/>
      <c r="O185" s="212"/>
      <c r="P185" s="212"/>
      <c r="Q185" s="212"/>
      <c r="R185" s="212"/>
      <c r="S185" s="212"/>
      <c r="T185" s="213"/>
      <c r="AT185" s="207" t="s">
        <v>200</v>
      </c>
      <c r="AU185" s="207" t="s">
        <v>83</v>
      </c>
      <c r="AV185" s="14" t="s">
        <v>198</v>
      </c>
      <c r="AW185" s="14" t="s">
        <v>30</v>
      </c>
      <c r="AX185" s="14" t="s">
        <v>81</v>
      </c>
      <c r="AY185" s="207" t="s">
        <v>191</v>
      </c>
    </row>
    <row r="186" s="1" customFormat="1" ht="24" customHeight="1">
      <c r="B186" s="177"/>
      <c r="C186" s="178" t="s">
        <v>295</v>
      </c>
      <c r="D186" s="178" t="s">
        <v>194</v>
      </c>
      <c r="E186" s="179" t="s">
        <v>2321</v>
      </c>
      <c r="F186" s="180" t="s">
        <v>2322</v>
      </c>
      <c r="G186" s="181" t="s">
        <v>214</v>
      </c>
      <c r="H186" s="182">
        <v>26.16</v>
      </c>
      <c r="I186" s="183"/>
      <c r="J186" s="182">
        <f>ROUND(I186*H186,2)</f>
        <v>0</v>
      </c>
      <c r="K186" s="180" t="s">
        <v>2286</v>
      </c>
      <c r="L186" s="37"/>
      <c r="M186" s="184" t="s">
        <v>1</v>
      </c>
      <c r="N186" s="185" t="s">
        <v>38</v>
      </c>
      <c r="O186" s="73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AR186" s="188" t="s">
        <v>198</v>
      </c>
      <c r="AT186" s="188" t="s">
        <v>194</v>
      </c>
      <c r="AU186" s="188" t="s">
        <v>83</v>
      </c>
      <c r="AY186" s="18" t="s">
        <v>191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8" t="s">
        <v>81</v>
      </c>
      <c r="BK186" s="189">
        <f>ROUND(I186*H186,2)</f>
        <v>0</v>
      </c>
      <c r="BL186" s="18" t="s">
        <v>198</v>
      </c>
      <c r="BM186" s="188" t="s">
        <v>2323</v>
      </c>
    </row>
    <row r="187" s="12" customFormat="1">
      <c r="B187" s="190"/>
      <c r="D187" s="191" t="s">
        <v>200</v>
      </c>
      <c r="E187" s="192" t="s">
        <v>1</v>
      </c>
      <c r="F187" s="193" t="s">
        <v>2324</v>
      </c>
      <c r="H187" s="192" t="s">
        <v>1</v>
      </c>
      <c r="I187" s="194"/>
      <c r="L187" s="190"/>
      <c r="M187" s="195"/>
      <c r="N187" s="196"/>
      <c r="O187" s="196"/>
      <c r="P187" s="196"/>
      <c r="Q187" s="196"/>
      <c r="R187" s="196"/>
      <c r="S187" s="196"/>
      <c r="T187" s="197"/>
      <c r="AT187" s="192" t="s">
        <v>200</v>
      </c>
      <c r="AU187" s="192" t="s">
        <v>83</v>
      </c>
      <c r="AV187" s="12" t="s">
        <v>81</v>
      </c>
      <c r="AW187" s="12" t="s">
        <v>30</v>
      </c>
      <c r="AX187" s="12" t="s">
        <v>73</v>
      </c>
      <c r="AY187" s="192" t="s">
        <v>191</v>
      </c>
    </row>
    <row r="188" s="13" customFormat="1">
      <c r="B188" s="198"/>
      <c r="D188" s="191" t="s">
        <v>200</v>
      </c>
      <c r="E188" s="199" t="s">
        <v>1</v>
      </c>
      <c r="F188" s="200" t="s">
        <v>2325</v>
      </c>
      <c r="H188" s="201">
        <v>5.3600000000000003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200</v>
      </c>
      <c r="AU188" s="199" t="s">
        <v>83</v>
      </c>
      <c r="AV188" s="13" t="s">
        <v>83</v>
      </c>
      <c r="AW188" s="13" t="s">
        <v>30</v>
      </c>
      <c r="AX188" s="13" t="s">
        <v>73</v>
      </c>
      <c r="AY188" s="199" t="s">
        <v>191</v>
      </c>
    </row>
    <row r="189" s="13" customFormat="1">
      <c r="B189" s="198"/>
      <c r="D189" s="191" t="s">
        <v>200</v>
      </c>
      <c r="E189" s="199" t="s">
        <v>1</v>
      </c>
      <c r="F189" s="200" t="s">
        <v>2326</v>
      </c>
      <c r="H189" s="201">
        <v>20.800000000000001</v>
      </c>
      <c r="I189" s="202"/>
      <c r="L189" s="198"/>
      <c r="M189" s="203"/>
      <c r="N189" s="204"/>
      <c r="O189" s="204"/>
      <c r="P189" s="204"/>
      <c r="Q189" s="204"/>
      <c r="R189" s="204"/>
      <c r="S189" s="204"/>
      <c r="T189" s="205"/>
      <c r="AT189" s="199" t="s">
        <v>200</v>
      </c>
      <c r="AU189" s="199" t="s">
        <v>83</v>
      </c>
      <c r="AV189" s="13" t="s">
        <v>83</v>
      </c>
      <c r="AW189" s="13" t="s">
        <v>30</v>
      </c>
      <c r="AX189" s="13" t="s">
        <v>73</v>
      </c>
      <c r="AY189" s="199" t="s">
        <v>191</v>
      </c>
    </row>
    <row r="190" s="14" customFormat="1">
      <c r="B190" s="206"/>
      <c r="D190" s="191" t="s">
        <v>200</v>
      </c>
      <c r="E190" s="207" t="s">
        <v>2239</v>
      </c>
      <c r="F190" s="208" t="s">
        <v>204</v>
      </c>
      <c r="H190" s="209">
        <v>26.16</v>
      </c>
      <c r="I190" s="210"/>
      <c r="L190" s="206"/>
      <c r="M190" s="211"/>
      <c r="N190" s="212"/>
      <c r="O190" s="212"/>
      <c r="P190" s="212"/>
      <c r="Q190" s="212"/>
      <c r="R190" s="212"/>
      <c r="S190" s="212"/>
      <c r="T190" s="213"/>
      <c r="AT190" s="207" t="s">
        <v>200</v>
      </c>
      <c r="AU190" s="207" t="s">
        <v>83</v>
      </c>
      <c r="AV190" s="14" t="s">
        <v>198</v>
      </c>
      <c r="AW190" s="14" t="s">
        <v>30</v>
      </c>
      <c r="AX190" s="14" t="s">
        <v>81</v>
      </c>
      <c r="AY190" s="207" t="s">
        <v>191</v>
      </c>
    </row>
    <row r="191" s="1" customFormat="1" ht="24" customHeight="1">
      <c r="B191" s="177"/>
      <c r="C191" s="178" t="s">
        <v>301</v>
      </c>
      <c r="D191" s="178" t="s">
        <v>194</v>
      </c>
      <c r="E191" s="179" t="s">
        <v>2327</v>
      </c>
      <c r="F191" s="180" t="s">
        <v>2328</v>
      </c>
      <c r="G191" s="181" t="s">
        <v>214</v>
      </c>
      <c r="H191" s="182">
        <v>20.039999999999999</v>
      </c>
      <c r="I191" s="183"/>
      <c r="J191" s="182">
        <f>ROUND(I191*H191,2)</f>
        <v>0</v>
      </c>
      <c r="K191" s="180" t="s">
        <v>2286</v>
      </c>
      <c r="L191" s="37"/>
      <c r="M191" s="184" t="s">
        <v>1</v>
      </c>
      <c r="N191" s="185" t="s">
        <v>38</v>
      </c>
      <c r="O191" s="73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AR191" s="188" t="s">
        <v>198</v>
      </c>
      <c r="AT191" s="188" t="s">
        <v>194</v>
      </c>
      <c r="AU191" s="188" t="s">
        <v>83</v>
      </c>
      <c r="AY191" s="18" t="s">
        <v>191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8" t="s">
        <v>81</v>
      </c>
      <c r="BK191" s="189">
        <f>ROUND(I191*H191,2)</f>
        <v>0</v>
      </c>
      <c r="BL191" s="18" t="s">
        <v>198</v>
      </c>
      <c r="BM191" s="188" t="s">
        <v>2329</v>
      </c>
    </row>
    <row r="192" s="13" customFormat="1">
      <c r="B192" s="198"/>
      <c r="D192" s="191" t="s">
        <v>200</v>
      </c>
      <c r="E192" s="199" t="s">
        <v>1</v>
      </c>
      <c r="F192" s="200" t="s">
        <v>2222</v>
      </c>
      <c r="H192" s="201">
        <v>30.399999999999999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200</v>
      </c>
      <c r="AU192" s="199" t="s">
        <v>83</v>
      </c>
      <c r="AV192" s="13" t="s">
        <v>83</v>
      </c>
      <c r="AW192" s="13" t="s">
        <v>30</v>
      </c>
      <c r="AX192" s="13" t="s">
        <v>73</v>
      </c>
      <c r="AY192" s="199" t="s">
        <v>191</v>
      </c>
    </row>
    <row r="193" s="13" customFormat="1">
      <c r="B193" s="198"/>
      <c r="D193" s="191" t="s">
        <v>200</v>
      </c>
      <c r="E193" s="199" t="s">
        <v>1</v>
      </c>
      <c r="F193" s="200" t="s">
        <v>2241</v>
      </c>
      <c r="H193" s="201">
        <v>15.800000000000001</v>
      </c>
      <c r="I193" s="202"/>
      <c r="L193" s="198"/>
      <c r="M193" s="203"/>
      <c r="N193" s="204"/>
      <c r="O193" s="204"/>
      <c r="P193" s="204"/>
      <c r="Q193" s="204"/>
      <c r="R193" s="204"/>
      <c r="S193" s="204"/>
      <c r="T193" s="205"/>
      <c r="AT193" s="199" t="s">
        <v>200</v>
      </c>
      <c r="AU193" s="199" t="s">
        <v>83</v>
      </c>
      <c r="AV193" s="13" t="s">
        <v>83</v>
      </c>
      <c r="AW193" s="13" t="s">
        <v>30</v>
      </c>
      <c r="AX193" s="13" t="s">
        <v>73</v>
      </c>
      <c r="AY193" s="199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2330</v>
      </c>
      <c r="H194" s="201">
        <v>-26.16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83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2247</v>
      </c>
      <c r="F195" s="208" t="s">
        <v>204</v>
      </c>
      <c r="H195" s="209">
        <v>20.040000000000003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83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16.5" customHeight="1">
      <c r="B196" s="177"/>
      <c r="C196" s="178" t="s">
        <v>8</v>
      </c>
      <c r="D196" s="178" t="s">
        <v>194</v>
      </c>
      <c r="E196" s="179" t="s">
        <v>2331</v>
      </c>
      <c r="F196" s="180" t="s">
        <v>2332</v>
      </c>
      <c r="G196" s="181" t="s">
        <v>214</v>
      </c>
      <c r="H196" s="182">
        <v>26.16</v>
      </c>
      <c r="I196" s="183"/>
      <c r="J196" s="182">
        <f>ROUND(I196*H196,2)</f>
        <v>0</v>
      </c>
      <c r="K196" s="180" t="s">
        <v>274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83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2333</v>
      </c>
    </row>
    <row r="197" s="13" customFormat="1">
      <c r="B197" s="198"/>
      <c r="D197" s="191" t="s">
        <v>200</v>
      </c>
      <c r="E197" s="199" t="s">
        <v>1</v>
      </c>
      <c r="F197" s="200" t="s">
        <v>2239</v>
      </c>
      <c r="H197" s="201">
        <v>26.16</v>
      </c>
      <c r="I197" s="202"/>
      <c r="L197" s="198"/>
      <c r="M197" s="203"/>
      <c r="N197" s="204"/>
      <c r="O197" s="204"/>
      <c r="P197" s="204"/>
      <c r="Q197" s="204"/>
      <c r="R197" s="204"/>
      <c r="S197" s="204"/>
      <c r="T197" s="205"/>
      <c r="AT197" s="199" t="s">
        <v>200</v>
      </c>
      <c r="AU197" s="199" t="s">
        <v>83</v>
      </c>
      <c r="AV197" s="13" t="s">
        <v>83</v>
      </c>
      <c r="AW197" s="13" t="s">
        <v>30</v>
      </c>
      <c r="AX197" s="13" t="s">
        <v>73</v>
      </c>
      <c r="AY197" s="199" t="s">
        <v>191</v>
      </c>
    </row>
    <row r="198" s="14" customFormat="1">
      <c r="B198" s="206"/>
      <c r="D198" s="191" t="s">
        <v>200</v>
      </c>
      <c r="E198" s="207" t="s">
        <v>1</v>
      </c>
      <c r="F198" s="208" t="s">
        <v>204</v>
      </c>
      <c r="H198" s="209">
        <v>26.16</v>
      </c>
      <c r="I198" s="210"/>
      <c r="L198" s="206"/>
      <c r="M198" s="211"/>
      <c r="N198" s="212"/>
      <c r="O198" s="212"/>
      <c r="P198" s="212"/>
      <c r="Q198" s="212"/>
      <c r="R198" s="212"/>
      <c r="S198" s="212"/>
      <c r="T198" s="213"/>
      <c r="AT198" s="207" t="s">
        <v>200</v>
      </c>
      <c r="AU198" s="207" t="s">
        <v>83</v>
      </c>
      <c r="AV198" s="14" t="s">
        <v>198</v>
      </c>
      <c r="AW198" s="14" t="s">
        <v>30</v>
      </c>
      <c r="AX198" s="14" t="s">
        <v>81</v>
      </c>
      <c r="AY198" s="207" t="s">
        <v>191</v>
      </c>
    </row>
    <row r="199" s="1" customFormat="1" ht="16.5" customHeight="1">
      <c r="B199" s="177"/>
      <c r="C199" s="178" t="s">
        <v>314</v>
      </c>
      <c r="D199" s="178" t="s">
        <v>194</v>
      </c>
      <c r="E199" s="179" t="s">
        <v>2334</v>
      </c>
      <c r="F199" s="180" t="s">
        <v>2335</v>
      </c>
      <c r="G199" s="181" t="s">
        <v>343</v>
      </c>
      <c r="H199" s="182">
        <v>36.07</v>
      </c>
      <c r="I199" s="183"/>
      <c r="J199" s="182">
        <f>ROUND(I199*H199,2)</f>
        <v>0</v>
      </c>
      <c r="K199" s="180" t="s">
        <v>1</v>
      </c>
      <c r="L199" s="37"/>
      <c r="M199" s="184" t="s">
        <v>1</v>
      </c>
      <c r="N199" s="185" t="s">
        <v>38</v>
      </c>
      <c r="O199" s="73"/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AR199" s="188" t="s">
        <v>198</v>
      </c>
      <c r="AT199" s="188" t="s">
        <v>194</v>
      </c>
      <c r="AU199" s="188" t="s">
        <v>83</v>
      </c>
      <c r="AY199" s="18" t="s">
        <v>191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8" t="s">
        <v>81</v>
      </c>
      <c r="BK199" s="189">
        <f>ROUND(I199*H199,2)</f>
        <v>0</v>
      </c>
      <c r="BL199" s="18" t="s">
        <v>198</v>
      </c>
      <c r="BM199" s="188" t="s">
        <v>2336</v>
      </c>
    </row>
    <row r="200" s="13" customFormat="1">
      <c r="B200" s="198"/>
      <c r="D200" s="191" t="s">
        <v>200</v>
      </c>
      <c r="E200" s="199" t="s">
        <v>1</v>
      </c>
      <c r="F200" s="200" t="s">
        <v>2337</v>
      </c>
      <c r="H200" s="201">
        <v>36.07</v>
      </c>
      <c r="I200" s="202"/>
      <c r="L200" s="198"/>
      <c r="M200" s="203"/>
      <c r="N200" s="204"/>
      <c r="O200" s="204"/>
      <c r="P200" s="204"/>
      <c r="Q200" s="204"/>
      <c r="R200" s="204"/>
      <c r="S200" s="204"/>
      <c r="T200" s="205"/>
      <c r="AT200" s="199" t="s">
        <v>200</v>
      </c>
      <c r="AU200" s="199" t="s">
        <v>83</v>
      </c>
      <c r="AV200" s="13" t="s">
        <v>83</v>
      </c>
      <c r="AW200" s="13" t="s">
        <v>30</v>
      </c>
      <c r="AX200" s="13" t="s">
        <v>81</v>
      </c>
      <c r="AY200" s="199" t="s">
        <v>191</v>
      </c>
    </row>
    <row r="201" s="1" customFormat="1" ht="24" customHeight="1">
      <c r="B201" s="177"/>
      <c r="C201" s="178" t="s">
        <v>322</v>
      </c>
      <c r="D201" s="178" t="s">
        <v>194</v>
      </c>
      <c r="E201" s="179" t="s">
        <v>281</v>
      </c>
      <c r="F201" s="180" t="s">
        <v>282</v>
      </c>
      <c r="G201" s="181" t="s">
        <v>214</v>
      </c>
      <c r="H201" s="182">
        <v>29.309999999999999</v>
      </c>
      <c r="I201" s="183"/>
      <c r="J201" s="182">
        <f>ROUND(I201*H201,2)</f>
        <v>0</v>
      </c>
      <c r="K201" s="180" t="s">
        <v>2313</v>
      </c>
      <c r="L201" s="37"/>
      <c r="M201" s="184" t="s">
        <v>1</v>
      </c>
      <c r="N201" s="185" t="s">
        <v>38</v>
      </c>
      <c r="O201" s="73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AR201" s="188" t="s">
        <v>198</v>
      </c>
      <c r="AT201" s="188" t="s">
        <v>194</v>
      </c>
      <c r="AU201" s="188" t="s">
        <v>83</v>
      </c>
      <c r="AY201" s="18" t="s">
        <v>191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81</v>
      </c>
      <c r="BK201" s="189">
        <f>ROUND(I201*H201,2)</f>
        <v>0</v>
      </c>
      <c r="BL201" s="18" t="s">
        <v>198</v>
      </c>
      <c r="BM201" s="188" t="s">
        <v>2338</v>
      </c>
    </row>
    <row r="202" s="13" customFormat="1">
      <c r="B202" s="198"/>
      <c r="D202" s="191" t="s">
        <v>200</v>
      </c>
      <c r="E202" s="199" t="s">
        <v>1</v>
      </c>
      <c r="F202" s="200" t="s">
        <v>2222</v>
      </c>
      <c r="H202" s="201">
        <v>30.399999999999999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83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3" customFormat="1">
      <c r="B203" s="198"/>
      <c r="D203" s="191" t="s">
        <v>200</v>
      </c>
      <c r="E203" s="199" t="s">
        <v>1</v>
      </c>
      <c r="F203" s="200" t="s">
        <v>2241</v>
      </c>
      <c r="H203" s="201">
        <v>15.800000000000001</v>
      </c>
      <c r="I203" s="202"/>
      <c r="L203" s="198"/>
      <c r="M203" s="203"/>
      <c r="N203" s="204"/>
      <c r="O203" s="204"/>
      <c r="P203" s="204"/>
      <c r="Q203" s="204"/>
      <c r="R203" s="204"/>
      <c r="S203" s="204"/>
      <c r="T203" s="205"/>
      <c r="AT203" s="199" t="s">
        <v>200</v>
      </c>
      <c r="AU203" s="199" t="s">
        <v>83</v>
      </c>
      <c r="AV203" s="13" t="s">
        <v>83</v>
      </c>
      <c r="AW203" s="13" t="s">
        <v>30</v>
      </c>
      <c r="AX203" s="13" t="s">
        <v>73</v>
      </c>
      <c r="AY203" s="199" t="s">
        <v>191</v>
      </c>
    </row>
    <row r="204" s="13" customFormat="1">
      <c r="B204" s="198"/>
      <c r="D204" s="191" t="s">
        <v>200</v>
      </c>
      <c r="E204" s="199" t="s">
        <v>1</v>
      </c>
      <c r="F204" s="200" t="s">
        <v>2339</v>
      </c>
      <c r="H204" s="201">
        <v>-16.890000000000001</v>
      </c>
      <c r="I204" s="202"/>
      <c r="L204" s="198"/>
      <c r="M204" s="203"/>
      <c r="N204" s="204"/>
      <c r="O204" s="204"/>
      <c r="P204" s="204"/>
      <c r="Q204" s="204"/>
      <c r="R204" s="204"/>
      <c r="S204" s="204"/>
      <c r="T204" s="205"/>
      <c r="AT204" s="199" t="s">
        <v>200</v>
      </c>
      <c r="AU204" s="199" t="s">
        <v>83</v>
      </c>
      <c r="AV204" s="13" t="s">
        <v>83</v>
      </c>
      <c r="AW204" s="13" t="s">
        <v>30</v>
      </c>
      <c r="AX204" s="13" t="s">
        <v>73</v>
      </c>
      <c r="AY204" s="199" t="s">
        <v>191</v>
      </c>
    </row>
    <row r="205" s="14" customFormat="1">
      <c r="B205" s="206"/>
      <c r="D205" s="191" t="s">
        <v>200</v>
      </c>
      <c r="E205" s="207" t="s">
        <v>1</v>
      </c>
      <c r="F205" s="208" t="s">
        <v>204</v>
      </c>
      <c r="H205" s="209">
        <v>29.310000000000002</v>
      </c>
      <c r="I205" s="210"/>
      <c r="L205" s="206"/>
      <c r="M205" s="211"/>
      <c r="N205" s="212"/>
      <c r="O205" s="212"/>
      <c r="P205" s="212"/>
      <c r="Q205" s="212"/>
      <c r="R205" s="212"/>
      <c r="S205" s="212"/>
      <c r="T205" s="213"/>
      <c r="AT205" s="207" t="s">
        <v>200</v>
      </c>
      <c r="AU205" s="207" t="s">
        <v>83</v>
      </c>
      <c r="AV205" s="14" t="s">
        <v>198</v>
      </c>
      <c r="AW205" s="14" t="s">
        <v>30</v>
      </c>
      <c r="AX205" s="14" t="s">
        <v>81</v>
      </c>
      <c r="AY205" s="207" t="s">
        <v>191</v>
      </c>
    </row>
    <row r="206" s="1" customFormat="1" ht="16.5" customHeight="1">
      <c r="B206" s="177"/>
      <c r="C206" s="214" t="s">
        <v>328</v>
      </c>
      <c r="D206" s="214" t="s">
        <v>335</v>
      </c>
      <c r="E206" s="215" t="s">
        <v>2340</v>
      </c>
      <c r="F206" s="216" t="s">
        <v>2341</v>
      </c>
      <c r="G206" s="217" t="s">
        <v>343</v>
      </c>
      <c r="H206" s="218">
        <v>5.6699999999999999</v>
      </c>
      <c r="I206" s="219"/>
      <c r="J206" s="218">
        <f>ROUND(I206*H206,2)</f>
        <v>0</v>
      </c>
      <c r="K206" s="216" t="s">
        <v>2342</v>
      </c>
      <c r="L206" s="220"/>
      <c r="M206" s="221" t="s">
        <v>1</v>
      </c>
      <c r="N206" s="222" t="s">
        <v>38</v>
      </c>
      <c r="O206" s="73"/>
      <c r="P206" s="186">
        <f>O206*H206</f>
        <v>0</v>
      </c>
      <c r="Q206" s="186">
        <v>1</v>
      </c>
      <c r="R206" s="186">
        <f>Q206*H206</f>
        <v>5.6699999999999999</v>
      </c>
      <c r="S206" s="186">
        <v>0</v>
      </c>
      <c r="T206" s="187">
        <f>S206*H206</f>
        <v>0</v>
      </c>
      <c r="AR206" s="188" t="s">
        <v>254</v>
      </c>
      <c r="AT206" s="188" t="s">
        <v>335</v>
      </c>
      <c r="AU206" s="188" t="s">
        <v>83</v>
      </c>
      <c r="AY206" s="18" t="s">
        <v>191</v>
      </c>
      <c r="BE206" s="189">
        <f>IF(N206="základní",J206,0)</f>
        <v>0</v>
      </c>
      <c r="BF206" s="189">
        <f>IF(N206="snížená",J206,0)</f>
        <v>0</v>
      </c>
      <c r="BG206" s="189">
        <f>IF(N206="zákl. přenesená",J206,0)</f>
        <v>0</v>
      </c>
      <c r="BH206" s="189">
        <f>IF(N206="sníž. přenesená",J206,0)</f>
        <v>0</v>
      </c>
      <c r="BI206" s="189">
        <f>IF(N206="nulová",J206,0)</f>
        <v>0</v>
      </c>
      <c r="BJ206" s="18" t="s">
        <v>81</v>
      </c>
      <c r="BK206" s="189">
        <f>ROUND(I206*H206,2)</f>
        <v>0</v>
      </c>
      <c r="BL206" s="18" t="s">
        <v>198</v>
      </c>
      <c r="BM206" s="188" t="s">
        <v>2343</v>
      </c>
    </row>
    <row r="207" s="13" customFormat="1">
      <c r="B207" s="198"/>
      <c r="D207" s="191" t="s">
        <v>200</v>
      </c>
      <c r="E207" s="199" t="s">
        <v>1</v>
      </c>
      <c r="F207" s="200" t="s">
        <v>2222</v>
      </c>
      <c r="H207" s="201">
        <v>30.399999999999999</v>
      </c>
      <c r="I207" s="202"/>
      <c r="L207" s="198"/>
      <c r="M207" s="203"/>
      <c r="N207" s="204"/>
      <c r="O207" s="204"/>
      <c r="P207" s="204"/>
      <c r="Q207" s="204"/>
      <c r="R207" s="204"/>
      <c r="S207" s="204"/>
      <c r="T207" s="205"/>
      <c r="AT207" s="199" t="s">
        <v>200</v>
      </c>
      <c r="AU207" s="199" t="s">
        <v>83</v>
      </c>
      <c r="AV207" s="13" t="s">
        <v>83</v>
      </c>
      <c r="AW207" s="13" t="s">
        <v>30</v>
      </c>
      <c r="AX207" s="13" t="s">
        <v>73</v>
      </c>
      <c r="AY207" s="199" t="s">
        <v>191</v>
      </c>
    </row>
    <row r="208" s="13" customFormat="1">
      <c r="B208" s="198"/>
      <c r="D208" s="191" t="s">
        <v>200</v>
      </c>
      <c r="E208" s="199" t="s">
        <v>1</v>
      </c>
      <c r="F208" s="200" t="s">
        <v>2241</v>
      </c>
      <c r="H208" s="201">
        <v>15.800000000000001</v>
      </c>
      <c r="I208" s="202"/>
      <c r="L208" s="198"/>
      <c r="M208" s="203"/>
      <c r="N208" s="204"/>
      <c r="O208" s="204"/>
      <c r="P208" s="204"/>
      <c r="Q208" s="204"/>
      <c r="R208" s="204"/>
      <c r="S208" s="204"/>
      <c r="T208" s="205"/>
      <c r="AT208" s="199" t="s">
        <v>200</v>
      </c>
      <c r="AU208" s="199" t="s">
        <v>83</v>
      </c>
      <c r="AV208" s="13" t="s">
        <v>83</v>
      </c>
      <c r="AW208" s="13" t="s">
        <v>30</v>
      </c>
      <c r="AX208" s="13" t="s">
        <v>73</v>
      </c>
      <c r="AY208" s="199" t="s">
        <v>191</v>
      </c>
    </row>
    <row r="209" s="13" customFormat="1">
      <c r="B209" s="198"/>
      <c r="D209" s="191" t="s">
        <v>200</v>
      </c>
      <c r="E209" s="199" t="s">
        <v>1</v>
      </c>
      <c r="F209" s="200" t="s">
        <v>2339</v>
      </c>
      <c r="H209" s="201">
        <v>-16.890000000000001</v>
      </c>
      <c r="I209" s="202"/>
      <c r="L209" s="198"/>
      <c r="M209" s="203"/>
      <c r="N209" s="204"/>
      <c r="O209" s="204"/>
      <c r="P209" s="204"/>
      <c r="Q209" s="204"/>
      <c r="R209" s="204"/>
      <c r="S209" s="204"/>
      <c r="T209" s="205"/>
      <c r="AT209" s="199" t="s">
        <v>200</v>
      </c>
      <c r="AU209" s="199" t="s">
        <v>83</v>
      </c>
      <c r="AV209" s="13" t="s">
        <v>83</v>
      </c>
      <c r="AW209" s="13" t="s">
        <v>30</v>
      </c>
      <c r="AX209" s="13" t="s">
        <v>73</v>
      </c>
      <c r="AY209" s="199" t="s">
        <v>191</v>
      </c>
    </row>
    <row r="210" s="13" customFormat="1">
      <c r="B210" s="198"/>
      <c r="D210" s="191" t="s">
        <v>200</v>
      </c>
      <c r="E210" s="199" t="s">
        <v>1</v>
      </c>
      <c r="F210" s="200" t="s">
        <v>2330</v>
      </c>
      <c r="H210" s="201">
        <v>-26.16</v>
      </c>
      <c r="I210" s="202"/>
      <c r="L210" s="198"/>
      <c r="M210" s="203"/>
      <c r="N210" s="204"/>
      <c r="O210" s="204"/>
      <c r="P210" s="204"/>
      <c r="Q210" s="204"/>
      <c r="R210" s="204"/>
      <c r="S210" s="204"/>
      <c r="T210" s="205"/>
      <c r="AT210" s="199" t="s">
        <v>200</v>
      </c>
      <c r="AU210" s="199" t="s">
        <v>83</v>
      </c>
      <c r="AV210" s="13" t="s">
        <v>83</v>
      </c>
      <c r="AW210" s="13" t="s">
        <v>30</v>
      </c>
      <c r="AX210" s="13" t="s">
        <v>73</v>
      </c>
      <c r="AY210" s="199" t="s">
        <v>191</v>
      </c>
    </row>
    <row r="211" s="14" customFormat="1">
      <c r="B211" s="206"/>
      <c r="D211" s="191" t="s">
        <v>200</v>
      </c>
      <c r="E211" s="207" t="s">
        <v>2249</v>
      </c>
      <c r="F211" s="208" t="s">
        <v>204</v>
      </c>
      <c r="H211" s="209">
        <v>3.1500000000000021</v>
      </c>
      <c r="I211" s="210"/>
      <c r="L211" s="206"/>
      <c r="M211" s="211"/>
      <c r="N211" s="212"/>
      <c r="O211" s="212"/>
      <c r="P211" s="212"/>
      <c r="Q211" s="212"/>
      <c r="R211" s="212"/>
      <c r="S211" s="212"/>
      <c r="T211" s="213"/>
      <c r="AT211" s="207" t="s">
        <v>200</v>
      </c>
      <c r="AU211" s="207" t="s">
        <v>83</v>
      </c>
      <c r="AV211" s="14" t="s">
        <v>198</v>
      </c>
      <c r="AW211" s="14" t="s">
        <v>30</v>
      </c>
      <c r="AX211" s="14" t="s">
        <v>73</v>
      </c>
      <c r="AY211" s="207" t="s">
        <v>191</v>
      </c>
    </row>
    <row r="212" s="13" customFormat="1">
      <c r="B212" s="198"/>
      <c r="D212" s="191" t="s">
        <v>200</v>
      </c>
      <c r="E212" s="199" t="s">
        <v>1</v>
      </c>
      <c r="F212" s="200" t="s">
        <v>2344</v>
      </c>
      <c r="H212" s="201">
        <v>5.6699999999999999</v>
      </c>
      <c r="I212" s="202"/>
      <c r="L212" s="198"/>
      <c r="M212" s="203"/>
      <c r="N212" s="204"/>
      <c r="O212" s="204"/>
      <c r="P212" s="204"/>
      <c r="Q212" s="204"/>
      <c r="R212" s="204"/>
      <c r="S212" s="204"/>
      <c r="T212" s="205"/>
      <c r="AT212" s="199" t="s">
        <v>200</v>
      </c>
      <c r="AU212" s="199" t="s">
        <v>83</v>
      </c>
      <c r="AV212" s="13" t="s">
        <v>83</v>
      </c>
      <c r="AW212" s="13" t="s">
        <v>30</v>
      </c>
      <c r="AX212" s="13" t="s">
        <v>81</v>
      </c>
      <c r="AY212" s="199" t="s">
        <v>191</v>
      </c>
    </row>
    <row r="213" s="1" customFormat="1" ht="24" customHeight="1">
      <c r="B213" s="177"/>
      <c r="C213" s="178" t="s">
        <v>334</v>
      </c>
      <c r="D213" s="178" t="s">
        <v>194</v>
      </c>
      <c r="E213" s="179" t="s">
        <v>2345</v>
      </c>
      <c r="F213" s="180" t="s">
        <v>2346</v>
      </c>
      <c r="G213" s="181" t="s">
        <v>214</v>
      </c>
      <c r="H213" s="182">
        <v>8.4499999999999993</v>
      </c>
      <c r="I213" s="183"/>
      <c r="J213" s="182">
        <f>ROUND(I213*H213,2)</f>
        <v>0</v>
      </c>
      <c r="K213" s="180" t="s">
        <v>2347</v>
      </c>
      <c r="L213" s="37"/>
      <c r="M213" s="184" t="s">
        <v>1</v>
      </c>
      <c r="N213" s="185" t="s">
        <v>38</v>
      </c>
      <c r="O213" s="73"/>
      <c r="P213" s="186">
        <f>O213*H213</f>
        <v>0</v>
      </c>
      <c r="Q213" s="186">
        <v>0</v>
      </c>
      <c r="R213" s="186">
        <f>Q213*H213</f>
        <v>0</v>
      </c>
      <c r="S213" s="186">
        <v>0</v>
      </c>
      <c r="T213" s="187">
        <f>S213*H213</f>
        <v>0</v>
      </c>
      <c r="AR213" s="188" t="s">
        <v>198</v>
      </c>
      <c r="AT213" s="188" t="s">
        <v>194</v>
      </c>
      <c r="AU213" s="188" t="s">
        <v>83</v>
      </c>
      <c r="AY213" s="18" t="s">
        <v>191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81</v>
      </c>
      <c r="BK213" s="189">
        <f>ROUND(I213*H213,2)</f>
        <v>0</v>
      </c>
      <c r="BL213" s="18" t="s">
        <v>198</v>
      </c>
      <c r="BM213" s="188" t="s">
        <v>2348</v>
      </c>
    </row>
    <row r="214" s="13" customFormat="1">
      <c r="B214" s="198"/>
      <c r="D214" s="191" t="s">
        <v>200</v>
      </c>
      <c r="E214" s="199" t="s">
        <v>1</v>
      </c>
      <c r="F214" s="200" t="s">
        <v>2349</v>
      </c>
      <c r="H214" s="201">
        <v>7.29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200</v>
      </c>
      <c r="AU214" s="199" t="s">
        <v>83</v>
      </c>
      <c r="AV214" s="13" t="s">
        <v>83</v>
      </c>
      <c r="AW214" s="13" t="s">
        <v>30</v>
      </c>
      <c r="AX214" s="13" t="s">
        <v>73</v>
      </c>
      <c r="AY214" s="199" t="s">
        <v>191</v>
      </c>
    </row>
    <row r="215" s="13" customFormat="1">
      <c r="B215" s="198"/>
      <c r="D215" s="191" t="s">
        <v>200</v>
      </c>
      <c r="E215" s="199" t="s">
        <v>1</v>
      </c>
      <c r="F215" s="200" t="s">
        <v>2350</v>
      </c>
      <c r="H215" s="201">
        <v>9.5999999999999996</v>
      </c>
      <c r="I215" s="202"/>
      <c r="L215" s="198"/>
      <c r="M215" s="203"/>
      <c r="N215" s="204"/>
      <c r="O215" s="204"/>
      <c r="P215" s="204"/>
      <c r="Q215" s="204"/>
      <c r="R215" s="204"/>
      <c r="S215" s="204"/>
      <c r="T215" s="205"/>
      <c r="AT215" s="199" t="s">
        <v>200</v>
      </c>
      <c r="AU215" s="199" t="s">
        <v>83</v>
      </c>
      <c r="AV215" s="13" t="s">
        <v>83</v>
      </c>
      <c r="AW215" s="13" t="s">
        <v>30</v>
      </c>
      <c r="AX215" s="13" t="s">
        <v>73</v>
      </c>
      <c r="AY215" s="199" t="s">
        <v>191</v>
      </c>
    </row>
    <row r="216" s="14" customFormat="1">
      <c r="B216" s="206"/>
      <c r="D216" s="191" t="s">
        <v>200</v>
      </c>
      <c r="E216" s="207" t="s">
        <v>2237</v>
      </c>
      <c r="F216" s="208" t="s">
        <v>204</v>
      </c>
      <c r="H216" s="209">
        <v>16.890000000000001</v>
      </c>
      <c r="I216" s="210"/>
      <c r="L216" s="206"/>
      <c r="M216" s="211"/>
      <c r="N216" s="212"/>
      <c r="O216" s="212"/>
      <c r="P216" s="212"/>
      <c r="Q216" s="212"/>
      <c r="R216" s="212"/>
      <c r="S216" s="212"/>
      <c r="T216" s="213"/>
      <c r="AT216" s="207" t="s">
        <v>200</v>
      </c>
      <c r="AU216" s="207" t="s">
        <v>83</v>
      </c>
      <c r="AV216" s="14" t="s">
        <v>198</v>
      </c>
      <c r="AW216" s="14" t="s">
        <v>30</v>
      </c>
      <c r="AX216" s="14" t="s">
        <v>73</v>
      </c>
      <c r="AY216" s="207" t="s">
        <v>191</v>
      </c>
    </row>
    <row r="217" s="13" customFormat="1">
      <c r="B217" s="198"/>
      <c r="D217" s="191" t="s">
        <v>200</v>
      </c>
      <c r="E217" s="199" t="s">
        <v>1</v>
      </c>
      <c r="F217" s="200" t="s">
        <v>2351</v>
      </c>
      <c r="H217" s="201">
        <v>8.4499999999999993</v>
      </c>
      <c r="I217" s="202"/>
      <c r="L217" s="198"/>
      <c r="M217" s="203"/>
      <c r="N217" s="204"/>
      <c r="O217" s="204"/>
      <c r="P217" s="204"/>
      <c r="Q217" s="204"/>
      <c r="R217" s="204"/>
      <c r="S217" s="204"/>
      <c r="T217" s="205"/>
      <c r="AT217" s="199" t="s">
        <v>200</v>
      </c>
      <c r="AU217" s="199" t="s">
        <v>83</v>
      </c>
      <c r="AV217" s="13" t="s">
        <v>83</v>
      </c>
      <c r="AW217" s="13" t="s">
        <v>30</v>
      </c>
      <c r="AX217" s="13" t="s">
        <v>81</v>
      </c>
      <c r="AY217" s="199" t="s">
        <v>191</v>
      </c>
    </row>
    <row r="218" s="1" customFormat="1" ht="24" customHeight="1">
      <c r="B218" s="177"/>
      <c r="C218" s="178" t="s">
        <v>340</v>
      </c>
      <c r="D218" s="178" t="s">
        <v>194</v>
      </c>
      <c r="E218" s="179" t="s">
        <v>2352</v>
      </c>
      <c r="F218" s="180" t="s">
        <v>2353</v>
      </c>
      <c r="G218" s="181" t="s">
        <v>214</v>
      </c>
      <c r="H218" s="182">
        <v>8.4499999999999993</v>
      </c>
      <c r="I218" s="183"/>
      <c r="J218" s="182">
        <f>ROUND(I218*H218,2)</f>
        <v>0</v>
      </c>
      <c r="K218" s="180" t="s">
        <v>2286</v>
      </c>
      <c r="L218" s="37"/>
      <c r="M218" s="184" t="s">
        <v>1</v>
      </c>
      <c r="N218" s="185" t="s">
        <v>38</v>
      </c>
      <c r="O218" s="73"/>
      <c r="P218" s="186">
        <f>O218*H218</f>
        <v>0</v>
      </c>
      <c r="Q218" s="186">
        <v>0</v>
      </c>
      <c r="R218" s="186">
        <f>Q218*H218</f>
        <v>0</v>
      </c>
      <c r="S218" s="186">
        <v>0</v>
      </c>
      <c r="T218" s="187">
        <f>S218*H218</f>
        <v>0</v>
      </c>
      <c r="AR218" s="188" t="s">
        <v>198</v>
      </c>
      <c r="AT218" s="188" t="s">
        <v>194</v>
      </c>
      <c r="AU218" s="188" t="s">
        <v>83</v>
      </c>
      <c r="AY218" s="18" t="s">
        <v>191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8" t="s">
        <v>81</v>
      </c>
      <c r="BK218" s="189">
        <f>ROUND(I218*H218,2)</f>
        <v>0</v>
      </c>
      <c r="BL218" s="18" t="s">
        <v>198</v>
      </c>
      <c r="BM218" s="188" t="s">
        <v>2354</v>
      </c>
    </row>
    <row r="219" s="13" customFormat="1">
      <c r="B219" s="198"/>
      <c r="D219" s="191" t="s">
        <v>200</v>
      </c>
      <c r="E219" s="199" t="s">
        <v>1</v>
      </c>
      <c r="F219" s="200" t="s">
        <v>2351</v>
      </c>
      <c r="H219" s="201">
        <v>8.4499999999999993</v>
      </c>
      <c r="I219" s="202"/>
      <c r="L219" s="198"/>
      <c r="M219" s="203"/>
      <c r="N219" s="204"/>
      <c r="O219" s="204"/>
      <c r="P219" s="204"/>
      <c r="Q219" s="204"/>
      <c r="R219" s="204"/>
      <c r="S219" s="204"/>
      <c r="T219" s="205"/>
      <c r="AT219" s="199" t="s">
        <v>200</v>
      </c>
      <c r="AU219" s="199" t="s">
        <v>83</v>
      </c>
      <c r="AV219" s="13" t="s">
        <v>83</v>
      </c>
      <c r="AW219" s="13" t="s">
        <v>30</v>
      </c>
      <c r="AX219" s="13" t="s">
        <v>81</v>
      </c>
      <c r="AY219" s="199" t="s">
        <v>191</v>
      </c>
    </row>
    <row r="220" s="1" customFormat="1" ht="16.5" customHeight="1">
      <c r="B220" s="177"/>
      <c r="C220" s="214" t="s">
        <v>7</v>
      </c>
      <c r="D220" s="214" t="s">
        <v>335</v>
      </c>
      <c r="E220" s="215" t="s">
        <v>2355</v>
      </c>
      <c r="F220" s="216" t="s">
        <v>2356</v>
      </c>
      <c r="G220" s="217" t="s">
        <v>343</v>
      </c>
      <c r="H220" s="218">
        <v>30.399999999999999</v>
      </c>
      <c r="I220" s="219"/>
      <c r="J220" s="218">
        <f>ROUND(I220*H220,2)</f>
        <v>0</v>
      </c>
      <c r="K220" s="216" t="s">
        <v>2342</v>
      </c>
      <c r="L220" s="220"/>
      <c r="M220" s="221" t="s">
        <v>1</v>
      </c>
      <c r="N220" s="222" t="s">
        <v>38</v>
      </c>
      <c r="O220" s="73"/>
      <c r="P220" s="186">
        <f>O220*H220</f>
        <v>0</v>
      </c>
      <c r="Q220" s="186">
        <v>1</v>
      </c>
      <c r="R220" s="186">
        <f>Q220*H220</f>
        <v>30.399999999999999</v>
      </c>
      <c r="S220" s="186">
        <v>0</v>
      </c>
      <c r="T220" s="187">
        <f>S220*H220</f>
        <v>0</v>
      </c>
      <c r="AR220" s="188" t="s">
        <v>254</v>
      </c>
      <c r="AT220" s="188" t="s">
        <v>335</v>
      </c>
      <c r="AU220" s="188" t="s">
        <v>83</v>
      </c>
      <c r="AY220" s="18" t="s">
        <v>191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18" t="s">
        <v>81</v>
      </c>
      <c r="BK220" s="189">
        <f>ROUND(I220*H220,2)</f>
        <v>0</v>
      </c>
      <c r="BL220" s="18" t="s">
        <v>198</v>
      </c>
      <c r="BM220" s="188" t="s">
        <v>2357</v>
      </c>
    </row>
    <row r="221" s="13" customFormat="1">
      <c r="B221" s="198"/>
      <c r="D221" s="191" t="s">
        <v>200</v>
      </c>
      <c r="E221" s="199" t="s">
        <v>1</v>
      </c>
      <c r="F221" s="200" t="s">
        <v>2358</v>
      </c>
      <c r="H221" s="201">
        <v>30.399999999999999</v>
      </c>
      <c r="I221" s="202"/>
      <c r="L221" s="198"/>
      <c r="M221" s="203"/>
      <c r="N221" s="204"/>
      <c r="O221" s="204"/>
      <c r="P221" s="204"/>
      <c r="Q221" s="204"/>
      <c r="R221" s="204"/>
      <c r="S221" s="204"/>
      <c r="T221" s="205"/>
      <c r="AT221" s="199" t="s">
        <v>200</v>
      </c>
      <c r="AU221" s="199" t="s">
        <v>83</v>
      </c>
      <c r="AV221" s="13" t="s">
        <v>83</v>
      </c>
      <c r="AW221" s="13" t="s">
        <v>30</v>
      </c>
      <c r="AX221" s="13" t="s">
        <v>81</v>
      </c>
      <c r="AY221" s="199" t="s">
        <v>191</v>
      </c>
    </row>
    <row r="222" s="1" customFormat="1" ht="24" customHeight="1">
      <c r="B222" s="177"/>
      <c r="C222" s="178" t="s">
        <v>359</v>
      </c>
      <c r="D222" s="178" t="s">
        <v>194</v>
      </c>
      <c r="E222" s="179" t="s">
        <v>2359</v>
      </c>
      <c r="F222" s="180" t="s">
        <v>2360</v>
      </c>
      <c r="G222" s="181" t="s">
        <v>197</v>
      </c>
      <c r="H222" s="182">
        <v>22.300000000000001</v>
      </c>
      <c r="I222" s="183"/>
      <c r="J222" s="182">
        <f>ROUND(I222*H222,2)</f>
        <v>0</v>
      </c>
      <c r="K222" s="180" t="s">
        <v>2286</v>
      </c>
      <c r="L222" s="37"/>
      <c r="M222" s="184" t="s">
        <v>1</v>
      </c>
      <c r="N222" s="185" t="s">
        <v>38</v>
      </c>
      <c r="O222" s="73"/>
      <c r="P222" s="186">
        <f>O222*H222</f>
        <v>0</v>
      </c>
      <c r="Q222" s="186">
        <v>0</v>
      </c>
      <c r="R222" s="186">
        <f>Q222*H222</f>
        <v>0</v>
      </c>
      <c r="S222" s="186">
        <v>0</v>
      </c>
      <c r="T222" s="187">
        <f>S222*H222</f>
        <v>0</v>
      </c>
      <c r="AR222" s="188" t="s">
        <v>198</v>
      </c>
      <c r="AT222" s="188" t="s">
        <v>194</v>
      </c>
      <c r="AU222" s="188" t="s">
        <v>83</v>
      </c>
      <c r="AY222" s="18" t="s">
        <v>191</v>
      </c>
      <c r="BE222" s="189">
        <f>IF(N222="základní",J222,0)</f>
        <v>0</v>
      </c>
      <c r="BF222" s="189">
        <f>IF(N222="snížená",J222,0)</f>
        <v>0</v>
      </c>
      <c r="BG222" s="189">
        <f>IF(N222="zákl. přenesená",J222,0)</f>
        <v>0</v>
      </c>
      <c r="BH222" s="189">
        <f>IF(N222="sníž. přenesená",J222,0)</f>
        <v>0</v>
      </c>
      <c r="BI222" s="189">
        <f>IF(N222="nulová",J222,0)</f>
        <v>0</v>
      </c>
      <c r="BJ222" s="18" t="s">
        <v>81</v>
      </c>
      <c r="BK222" s="189">
        <f>ROUND(I222*H222,2)</f>
        <v>0</v>
      </c>
      <c r="BL222" s="18" t="s">
        <v>198</v>
      </c>
      <c r="BM222" s="188" t="s">
        <v>2361</v>
      </c>
    </row>
    <row r="223" s="13" customFormat="1">
      <c r="B223" s="198"/>
      <c r="D223" s="191" t="s">
        <v>200</v>
      </c>
      <c r="E223" s="199" t="s">
        <v>1</v>
      </c>
      <c r="F223" s="200" t="s">
        <v>2231</v>
      </c>
      <c r="H223" s="201">
        <v>22.300000000000001</v>
      </c>
      <c r="I223" s="202"/>
      <c r="L223" s="198"/>
      <c r="M223" s="203"/>
      <c r="N223" s="204"/>
      <c r="O223" s="204"/>
      <c r="P223" s="204"/>
      <c r="Q223" s="204"/>
      <c r="R223" s="204"/>
      <c r="S223" s="204"/>
      <c r="T223" s="205"/>
      <c r="AT223" s="199" t="s">
        <v>200</v>
      </c>
      <c r="AU223" s="199" t="s">
        <v>83</v>
      </c>
      <c r="AV223" s="13" t="s">
        <v>83</v>
      </c>
      <c r="AW223" s="13" t="s">
        <v>30</v>
      </c>
      <c r="AX223" s="13" t="s">
        <v>73</v>
      </c>
      <c r="AY223" s="199" t="s">
        <v>191</v>
      </c>
    </row>
    <row r="224" s="14" customFormat="1">
      <c r="B224" s="206"/>
      <c r="D224" s="191" t="s">
        <v>200</v>
      </c>
      <c r="E224" s="207" t="s">
        <v>1</v>
      </c>
      <c r="F224" s="208" t="s">
        <v>204</v>
      </c>
      <c r="H224" s="209">
        <v>22.300000000000001</v>
      </c>
      <c r="I224" s="210"/>
      <c r="L224" s="206"/>
      <c r="M224" s="211"/>
      <c r="N224" s="212"/>
      <c r="O224" s="212"/>
      <c r="P224" s="212"/>
      <c r="Q224" s="212"/>
      <c r="R224" s="212"/>
      <c r="S224" s="212"/>
      <c r="T224" s="213"/>
      <c r="AT224" s="207" t="s">
        <v>200</v>
      </c>
      <c r="AU224" s="207" t="s">
        <v>83</v>
      </c>
      <c r="AV224" s="14" t="s">
        <v>198</v>
      </c>
      <c r="AW224" s="14" t="s">
        <v>30</v>
      </c>
      <c r="AX224" s="14" t="s">
        <v>81</v>
      </c>
      <c r="AY224" s="207" t="s">
        <v>191</v>
      </c>
    </row>
    <row r="225" s="1" customFormat="1" ht="24" customHeight="1">
      <c r="B225" s="177"/>
      <c r="C225" s="178" t="s">
        <v>368</v>
      </c>
      <c r="D225" s="178" t="s">
        <v>194</v>
      </c>
      <c r="E225" s="179" t="s">
        <v>2362</v>
      </c>
      <c r="F225" s="180" t="s">
        <v>2363</v>
      </c>
      <c r="G225" s="181" t="s">
        <v>197</v>
      </c>
      <c r="H225" s="182">
        <v>22.300000000000001</v>
      </c>
      <c r="I225" s="183"/>
      <c r="J225" s="182">
        <f>ROUND(I225*H225,2)</f>
        <v>0</v>
      </c>
      <c r="K225" s="180" t="s">
        <v>2286</v>
      </c>
      <c r="L225" s="37"/>
      <c r="M225" s="184" t="s">
        <v>1</v>
      </c>
      <c r="N225" s="185" t="s">
        <v>38</v>
      </c>
      <c r="O225" s="73"/>
      <c r="P225" s="186">
        <f>O225*H225</f>
        <v>0</v>
      </c>
      <c r="Q225" s="186">
        <v>0</v>
      </c>
      <c r="R225" s="186">
        <f>Q225*H225</f>
        <v>0</v>
      </c>
      <c r="S225" s="186">
        <v>0</v>
      </c>
      <c r="T225" s="187">
        <f>S225*H225</f>
        <v>0</v>
      </c>
      <c r="AR225" s="188" t="s">
        <v>198</v>
      </c>
      <c r="AT225" s="188" t="s">
        <v>194</v>
      </c>
      <c r="AU225" s="188" t="s">
        <v>83</v>
      </c>
      <c r="AY225" s="18" t="s">
        <v>191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8" t="s">
        <v>81</v>
      </c>
      <c r="BK225" s="189">
        <f>ROUND(I225*H225,2)</f>
        <v>0</v>
      </c>
      <c r="BL225" s="18" t="s">
        <v>198</v>
      </c>
      <c r="BM225" s="188" t="s">
        <v>2364</v>
      </c>
    </row>
    <row r="226" s="13" customFormat="1">
      <c r="B226" s="198"/>
      <c r="D226" s="191" t="s">
        <v>200</v>
      </c>
      <c r="E226" s="199" t="s">
        <v>1</v>
      </c>
      <c r="F226" s="200" t="s">
        <v>2231</v>
      </c>
      <c r="H226" s="201">
        <v>22.300000000000001</v>
      </c>
      <c r="I226" s="202"/>
      <c r="L226" s="198"/>
      <c r="M226" s="203"/>
      <c r="N226" s="204"/>
      <c r="O226" s="204"/>
      <c r="P226" s="204"/>
      <c r="Q226" s="204"/>
      <c r="R226" s="204"/>
      <c r="S226" s="204"/>
      <c r="T226" s="205"/>
      <c r="AT226" s="199" t="s">
        <v>200</v>
      </c>
      <c r="AU226" s="199" t="s">
        <v>83</v>
      </c>
      <c r="AV226" s="13" t="s">
        <v>83</v>
      </c>
      <c r="AW226" s="13" t="s">
        <v>30</v>
      </c>
      <c r="AX226" s="13" t="s">
        <v>73</v>
      </c>
      <c r="AY226" s="199" t="s">
        <v>191</v>
      </c>
    </row>
    <row r="227" s="14" customFormat="1">
      <c r="B227" s="206"/>
      <c r="D227" s="191" t="s">
        <v>200</v>
      </c>
      <c r="E227" s="207" t="s">
        <v>1</v>
      </c>
      <c r="F227" s="208" t="s">
        <v>204</v>
      </c>
      <c r="H227" s="209">
        <v>22.300000000000001</v>
      </c>
      <c r="I227" s="210"/>
      <c r="L227" s="206"/>
      <c r="M227" s="211"/>
      <c r="N227" s="212"/>
      <c r="O227" s="212"/>
      <c r="P227" s="212"/>
      <c r="Q227" s="212"/>
      <c r="R227" s="212"/>
      <c r="S227" s="212"/>
      <c r="T227" s="213"/>
      <c r="AT227" s="207" t="s">
        <v>200</v>
      </c>
      <c r="AU227" s="207" t="s">
        <v>83</v>
      </c>
      <c r="AV227" s="14" t="s">
        <v>198</v>
      </c>
      <c r="AW227" s="14" t="s">
        <v>30</v>
      </c>
      <c r="AX227" s="14" t="s">
        <v>81</v>
      </c>
      <c r="AY227" s="207" t="s">
        <v>191</v>
      </c>
    </row>
    <row r="228" s="1" customFormat="1" ht="16.5" customHeight="1">
      <c r="B228" s="177"/>
      <c r="C228" s="214" t="s">
        <v>374</v>
      </c>
      <c r="D228" s="214" t="s">
        <v>335</v>
      </c>
      <c r="E228" s="215" t="s">
        <v>2365</v>
      </c>
      <c r="F228" s="216" t="s">
        <v>2366</v>
      </c>
      <c r="G228" s="217" t="s">
        <v>1007</v>
      </c>
      <c r="H228" s="218">
        <v>0.67000000000000004</v>
      </c>
      <c r="I228" s="219"/>
      <c r="J228" s="218">
        <f>ROUND(I228*H228,2)</f>
        <v>0</v>
      </c>
      <c r="K228" s="216" t="s">
        <v>2286</v>
      </c>
      <c r="L228" s="220"/>
      <c r="M228" s="221" t="s">
        <v>1</v>
      </c>
      <c r="N228" s="222" t="s">
        <v>38</v>
      </c>
      <c r="O228" s="73"/>
      <c r="P228" s="186">
        <f>O228*H228</f>
        <v>0</v>
      </c>
      <c r="Q228" s="186">
        <v>0.001</v>
      </c>
      <c r="R228" s="186">
        <f>Q228*H228</f>
        <v>0.00067000000000000002</v>
      </c>
      <c r="S228" s="186">
        <v>0</v>
      </c>
      <c r="T228" s="187">
        <f>S228*H228</f>
        <v>0</v>
      </c>
      <c r="AR228" s="188" t="s">
        <v>254</v>
      </c>
      <c r="AT228" s="188" t="s">
        <v>335</v>
      </c>
      <c r="AU228" s="188" t="s">
        <v>83</v>
      </c>
      <c r="AY228" s="18" t="s">
        <v>191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8" t="s">
        <v>81</v>
      </c>
      <c r="BK228" s="189">
        <f>ROUND(I228*H228,2)</f>
        <v>0</v>
      </c>
      <c r="BL228" s="18" t="s">
        <v>198</v>
      </c>
      <c r="BM228" s="188" t="s">
        <v>2367</v>
      </c>
    </row>
    <row r="229" s="13" customFormat="1">
      <c r="B229" s="198"/>
      <c r="D229" s="191" t="s">
        <v>200</v>
      </c>
      <c r="E229" s="199" t="s">
        <v>1</v>
      </c>
      <c r="F229" s="200" t="s">
        <v>2368</v>
      </c>
      <c r="H229" s="201">
        <v>0.67000000000000004</v>
      </c>
      <c r="I229" s="202"/>
      <c r="L229" s="198"/>
      <c r="M229" s="203"/>
      <c r="N229" s="204"/>
      <c r="O229" s="204"/>
      <c r="P229" s="204"/>
      <c r="Q229" s="204"/>
      <c r="R229" s="204"/>
      <c r="S229" s="204"/>
      <c r="T229" s="205"/>
      <c r="AT229" s="199" t="s">
        <v>200</v>
      </c>
      <c r="AU229" s="199" t="s">
        <v>83</v>
      </c>
      <c r="AV229" s="13" t="s">
        <v>83</v>
      </c>
      <c r="AW229" s="13" t="s">
        <v>30</v>
      </c>
      <c r="AX229" s="13" t="s">
        <v>73</v>
      </c>
      <c r="AY229" s="199" t="s">
        <v>191</v>
      </c>
    </row>
    <row r="230" s="14" customFormat="1">
      <c r="B230" s="206"/>
      <c r="D230" s="191" t="s">
        <v>200</v>
      </c>
      <c r="E230" s="207" t="s">
        <v>1</v>
      </c>
      <c r="F230" s="208" t="s">
        <v>204</v>
      </c>
      <c r="H230" s="209">
        <v>0.67000000000000004</v>
      </c>
      <c r="I230" s="210"/>
      <c r="L230" s="206"/>
      <c r="M230" s="211"/>
      <c r="N230" s="212"/>
      <c r="O230" s="212"/>
      <c r="P230" s="212"/>
      <c r="Q230" s="212"/>
      <c r="R230" s="212"/>
      <c r="S230" s="212"/>
      <c r="T230" s="213"/>
      <c r="AT230" s="207" t="s">
        <v>200</v>
      </c>
      <c r="AU230" s="207" t="s">
        <v>83</v>
      </c>
      <c r="AV230" s="14" t="s">
        <v>198</v>
      </c>
      <c r="AW230" s="14" t="s">
        <v>30</v>
      </c>
      <c r="AX230" s="14" t="s">
        <v>81</v>
      </c>
      <c r="AY230" s="207" t="s">
        <v>191</v>
      </c>
    </row>
    <row r="231" s="1" customFormat="1" ht="16.5" customHeight="1">
      <c r="B231" s="177"/>
      <c r="C231" s="178" t="s">
        <v>381</v>
      </c>
      <c r="D231" s="178" t="s">
        <v>194</v>
      </c>
      <c r="E231" s="179" t="s">
        <v>2369</v>
      </c>
      <c r="F231" s="180" t="s">
        <v>2370</v>
      </c>
      <c r="G231" s="181" t="s">
        <v>615</v>
      </c>
      <c r="H231" s="182">
        <v>1</v>
      </c>
      <c r="I231" s="183"/>
      <c r="J231" s="182">
        <f>ROUND(I231*H231,2)</f>
        <v>0</v>
      </c>
      <c r="K231" s="180" t="s">
        <v>1</v>
      </c>
      <c r="L231" s="37"/>
      <c r="M231" s="184" t="s">
        <v>1</v>
      </c>
      <c r="N231" s="185" t="s">
        <v>38</v>
      </c>
      <c r="O231" s="73"/>
      <c r="P231" s="186">
        <f>O231*H231</f>
        <v>0</v>
      </c>
      <c r="Q231" s="186">
        <v>0</v>
      </c>
      <c r="R231" s="186">
        <f>Q231*H231</f>
        <v>0</v>
      </c>
      <c r="S231" s="186">
        <v>0</v>
      </c>
      <c r="T231" s="187">
        <f>S231*H231</f>
        <v>0</v>
      </c>
      <c r="AR231" s="188" t="s">
        <v>198</v>
      </c>
      <c r="AT231" s="188" t="s">
        <v>194</v>
      </c>
      <c r="AU231" s="188" t="s">
        <v>83</v>
      </c>
      <c r="AY231" s="18" t="s">
        <v>191</v>
      </c>
      <c r="BE231" s="189">
        <f>IF(N231="základní",J231,0)</f>
        <v>0</v>
      </c>
      <c r="BF231" s="189">
        <f>IF(N231="snížená",J231,0)</f>
        <v>0</v>
      </c>
      <c r="BG231" s="189">
        <f>IF(N231="zákl. přenesená",J231,0)</f>
        <v>0</v>
      </c>
      <c r="BH231" s="189">
        <f>IF(N231="sníž. přenesená",J231,0)</f>
        <v>0</v>
      </c>
      <c r="BI231" s="189">
        <f>IF(N231="nulová",J231,0)</f>
        <v>0</v>
      </c>
      <c r="BJ231" s="18" t="s">
        <v>81</v>
      </c>
      <c r="BK231" s="189">
        <f>ROUND(I231*H231,2)</f>
        <v>0</v>
      </c>
      <c r="BL231" s="18" t="s">
        <v>198</v>
      </c>
      <c r="BM231" s="188" t="s">
        <v>2371</v>
      </c>
    </row>
    <row r="232" s="1" customFormat="1" ht="16.5" customHeight="1">
      <c r="B232" s="177"/>
      <c r="C232" s="178" t="s">
        <v>388</v>
      </c>
      <c r="D232" s="178" t="s">
        <v>194</v>
      </c>
      <c r="E232" s="179" t="s">
        <v>2372</v>
      </c>
      <c r="F232" s="180" t="s">
        <v>2373</v>
      </c>
      <c r="G232" s="181" t="s">
        <v>615</v>
      </c>
      <c r="H232" s="182">
        <v>1</v>
      </c>
      <c r="I232" s="183"/>
      <c r="J232" s="182">
        <f>ROUND(I232*H232,2)</f>
        <v>0</v>
      </c>
      <c r="K232" s="180" t="s">
        <v>1</v>
      </c>
      <c r="L232" s="37"/>
      <c r="M232" s="184" t="s">
        <v>1</v>
      </c>
      <c r="N232" s="185" t="s">
        <v>38</v>
      </c>
      <c r="O232" s="73"/>
      <c r="P232" s="186">
        <f>O232*H232</f>
        <v>0</v>
      </c>
      <c r="Q232" s="186">
        <v>0</v>
      </c>
      <c r="R232" s="186">
        <f>Q232*H232</f>
        <v>0</v>
      </c>
      <c r="S232" s="186">
        <v>0</v>
      </c>
      <c r="T232" s="187">
        <f>S232*H232</f>
        <v>0</v>
      </c>
      <c r="AR232" s="188" t="s">
        <v>198</v>
      </c>
      <c r="AT232" s="188" t="s">
        <v>194</v>
      </c>
      <c r="AU232" s="188" t="s">
        <v>83</v>
      </c>
      <c r="AY232" s="18" t="s">
        <v>191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81</v>
      </c>
      <c r="BK232" s="189">
        <f>ROUND(I232*H232,2)</f>
        <v>0</v>
      </c>
      <c r="BL232" s="18" t="s">
        <v>198</v>
      </c>
      <c r="BM232" s="188" t="s">
        <v>2374</v>
      </c>
    </row>
    <row r="233" s="1" customFormat="1" ht="16.5" customHeight="1">
      <c r="B233" s="177"/>
      <c r="C233" s="178" t="s">
        <v>394</v>
      </c>
      <c r="D233" s="178" t="s">
        <v>194</v>
      </c>
      <c r="E233" s="179" t="s">
        <v>2375</v>
      </c>
      <c r="F233" s="180" t="s">
        <v>2376</v>
      </c>
      <c r="G233" s="181" t="s">
        <v>615</v>
      </c>
      <c r="H233" s="182">
        <v>1</v>
      </c>
      <c r="I233" s="183"/>
      <c r="J233" s="182">
        <f>ROUND(I233*H233,2)</f>
        <v>0</v>
      </c>
      <c r="K233" s="180" t="s">
        <v>1</v>
      </c>
      <c r="L233" s="37"/>
      <c r="M233" s="184" t="s">
        <v>1</v>
      </c>
      <c r="N233" s="185" t="s">
        <v>38</v>
      </c>
      <c r="O233" s="73"/>
      <c r="P233" s="186">
        <f>O233*H233</f>
        <v>0</v>
      </c>
      <c r="Q233" s="186">
        <v>0</v>
      </c>
      <c r="R233" s="186">
        <f>Q233*H233</f>
        <v>0</v>
      </c>
      <c r="S233" s="186">
        <v>0</v>
      </c>
      <c r="T233" s="187">
        <f>S233*H233</f>
        <v>0</v>
      </c>
      <c r="AR233" s="188" t="s">
        <v>198</v>
      </c>
      <c r="AT233" s="188" t="s">
        <v>194</v>
      </c>
      <c r="AU233" s="188" t="s">
        <v>83</v>
      </c>
      <c r="AY233" s="18" t="s">
        <v>191</v>
      </c>
      <c r="BE233" s="189">
        <f>IF(N233="základní",J233,0)</f>
        <v>0</v>
      </c>
      <c r="BF233" s="189">
        <f>IF(N233="snížená",J233,0)</f>
        <v>0</v>
      </c>
      <c r="BG233" s="189">
        <f>IF(N233="zákl. přenesená",J233,0)</f>
        <v>0</v>
      </c>
      <c r="BH233" s="189">
        <f>IF(N233="sníž. přenesená",J233,0)</f>
        <v>0</v>
      </c>
      <c r="BI233" s="189">
        <f>IF(N233="nulová",J233,0)</f>
        <v>0</v>
      </c>
      <c r="BJ233" s="18" t="s">
        <v>81</v>
      </c>
      <c r="BK233" s="189">
        <f>ROUND(I233*H233,2)</f>
        <v>0</v>
      </c>
      <c r="BL233" s="18" t="s">
        <v>198</v>
      </c>
      <c r="BM233" s="188" t="s">
        <v>2377</v>
      </c>
    </row>
    <row r="234" s="11" customFormat="1" ht="22.8" customHeight="1">
      <c r="B234" s="164"/>
      <c r="D234" s="165" t="s">
        <v>72</v>
      </c>
      <c r="E234" s="175" t="s">
        <v>211</v>
      </c>
      <c r="F234" s="175" t="s">
        <v>2378</v>
      </c>
      <c r="I234" s="167"/>
      <c r="J234" s="176">
        <f>BK234</f>
        <v>0</v>
      </c>
      <c r="L234" s="164"/>
      <c r="M234" s="169"/>
      <c r="N234" s="170"/>
      <c r="O234" s="170"/>
      <c r="P234" s="171">
        <f>P235</f>
        <v>0</v>
      </c>
      <c r="Q234" s="170"/>
      <c r="R234" s="171">
        <f>R235</f>
        <v>0.017559999999999999</v>
      </c>
      <c r="S234" s="170"/>
      <c r="T234" s="172">
        <f>T235</f>
        <v>0</v>
      </c>
      <c r="AR234" s="165" t="s">
        <v>81</v>
      </c>
      <c r="AT234" s="173" t="s">
        <v>72</v>
      </c>
      <c r="AU234" s="173" t="s">
        <v>81</v>
      </c>
      <c r="AY234" s="165" t="s">
        <v>191</v>
      </c>
      <c r="BK234" s="174">
        <f>BK235</f>
        <v>0</v>
      </c>
    </row>
    <row r="235" s="1" customFormat="1" ht="24" customHeight="1">
      <c r="B235" s="177"/>
      <c r="C235" s="178" t="s">
        <v>400</v>
      </c>
      <c r="D235" s="178" t="s">
        <v>194</v>
      </c>
      <c r="E235" s="179" t="s">
        <v>2379</v>
      </c>
      <c r="F235" s="180" t="s">
        <v>2380</v>
      </c>
      <c r="G235" s="181" t="s">
        <v>362</v>
      </c>
      <c r="H235" s="182">
        <v>4</v>
      </c>
      <c r="I235" s="183"/>
      <c r="J235" s="182">
        <f>ROUND(I235*H235,2)</f>
        <v>0</v>
      </c>
      <c r="K235" s="180" t="s">
        <v>2271</v>
      </c>
      <c r="L235" s="37"/>
      <c r="M235" s="184" t="s">
        <v>1</v>
      </c>
      <c r="N235" s="185" t="s">
        <v>38</v>
      </c>
      <c r="O235" s="73"/>
      <c r="P235" s="186">
        <f>O235*H235</f>
        <v>0</v>
      </c>
      <c r="Q235" s="186">
        <v>0.0043899999999999998</v>
      </c>
      <c r="R235" s="186">
        <f>Q235*H235</f>
        <v>0.017559999999999999</v>
      </c>
      <c r="S235" s="186">
        <v>0</v>
      </c>
      <c r="T235" s="187">
        <f>S235*H235</f>
        <v>0</v>
      </c>
      <c r="AR235" s="188" t="s">
        <v>198</v>
      </c>
      <c r="AT235" s="188" t="s">
        <v>194</v>
      </c>
      <c r="AU235" s="188" t="s">
        <v>83</v>
      </c>
      <c r="AY235" s="18" t="s">
        <v>191</v>
      </c>
      <c r="BE235" s="189">
        <f>IF(N235="základní",J235,0)</f>
        <v>0</v>
      </c>
      <c r="BF235" s="189">
        <f>IF(N235="snížená",J235,0)</f>
        <v>0</v>
      </c>
      <c r="BG235" s="189">
        <f>IF(N235="zákl. přenesená",J235,0)</f>
        <v>0</v>
      </c>
      <c r="BH235" s="189">
        <f>IF(N235="sníž. přenesená",J235,0)</f>
        <v>0</v>
      </c>
      <c r="BI235" s="189">
        <f>IF(N235="nulová",J235,0)</f>
        <v>0</v>
      </c>
      <c r="BJ235" s="18" t="s">
        <v>81</v>
      </c>
      <c r="BK235" s="189">
        <f>ROUND(I235*H235,2)</f>
        <v>0</v>
      </c>
      <c r="BL235" s="18" t="s">
        <v>198</v>
      </c>
      <c r="BM235" s="188" t="s">
        <v>2381</v>
      </c>
    </row>
    <row r="236" s="11" customFormat="1" ht="22.8" customHeight="1">
      <c r="B236" s="164"/>
      <c r="D236" s="165" t="s">
        <v>72</v>
      </c>
      <c r="E236" s="175" t="s">
        <v>271</v>
      </c>
      <c r="F236" s="175" t="s">
        <v>2382</v>
      </c>
      <c r="I236" s="167"/>
      <c r="J236" s="176">
        <f>BK236</f>
        <v>0</v>
      </c>
      <c r="L236" s="164"/>
      <c r="M236" s="169"/>
      <c r="N236" s="170"/>
      <c r="O236" s="170"/>
      <c r="P236" s="171">
        <f>SUM(P237:P239)</f>
        <v>0</v>
      </c>
      <c r="Q236" s="170"/>
      <c r="R236" s="171">
        <f>SUM(R237:R239)</f>
        <v>0.00014000000000000002</v>
      </c>
      <c r="S236" s="170"/>
      <c r="T236" s="172">
        <f>SUM(T237:T239)</f>
        <v>0</v>
      </c>
      <c r="AR236" s="165" t="s">
        <v>81</v>
      </c>
      <c r="AT236" s="173" t="s">
        <v>72</v>
      </c>
      <c r="AU236" s="173" t="s">
        <v>81</v>
      </c>
      <c r="AY236" s="165" t="s">
        <v>191</v>
      </c>
      <c r="BK236" s="174">
        <f>SUM(BK237:BK239)</f>
        <v>0</v>
      </c>
    </row>
    <row r="237" s="1" customFormat="1" ht="16.5" customHeight="1">
      <c r="B237" s="177"/>
      <c r="C237" s="178" t="s">
        <v>406</v>
      </c>
      <c r="D237" s="178" t="s">
        <v>194</v>
      </c>
      <c r="E237" s="179" t="s">
        <v>2383</v>
      </c>
      <c r="F237" s="180" t="s">
        <v>2384</v>
      </c>
      <c r="G237" s="181" t="s">
        <v>310</v>
      </c>
      <c r="H237" s="182">
        <v>7</v>
      </c>
      <c r="I237" s="183"/>
      <c r="J237" s="182">
        <f>ROUND(I237*H237,2)</f>
        <v>0</v>
      </c>
      <c r="K237" s="180" t="s">
        <v>2271</v>
      </c>
      <c r="L237" s="37"/>
      <c r="M237" s="184" t="s">
        <v>1</v>
      </c>
      <c r="N237" s="185" t="s">
        <v>38</v>
      </c>
      <c r="O237" s="73"/>
      <c r="P237" s="186">
        <f>O237*H237</f>
        <v>0</v>
      </c>
      <c r="Q237" s="186">
        <v>2.0000000000000002E-05</v>
      </c>
      <c r="R237" s="186">
        <f>Q237*H237</f>
        <v>0.00014000000000000002</v>
      </c>
      <c r="S237" s="186">
        <v>0</v>
      </c>
      <c r="T237" s="187">
        <f>S237*H237</f>
        <v>0</v>
      </c>
      <c r="AR237" s="188" t="s">
        <v>198</v>
      </c>
      <c r="AT237" s="188" t="s">
        <v>194</v>
      </c>
      <c r="AU237" s="188" t="s">
        <v>83</v>
      </c>
      <c r="AY237" s="18" t="s">
        <v>191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8" t="s">
        <v>81</v>
      </c>
      <c r="BK237" s="189">
        <f>ROUND(I237*H237,2)</f>
        <v>0</v>
      </c>
      <c r="BL237" s="18" t="s">
        <v>198</v>
      </c>
      <c r="BM237" s="188" t="s">
        <v>2385</v>
      </c>
    </row>
    <row r="238" s="13" customFormat="1">
      <c r="B238" s="198"/>
      <c r="D238" s="191" t="s">
        <v>200</v>
      </c>
      <c r="E238" s="199" t="s">
        <v>1</v>
      </c>
      <c r="F238" s="200" t="s">
        <v>2386</v>
      </c>
      <c r="H238" s="201">
        <v>7</v>
      </c>
      <c r="I238" s="202"/>
      <c r="L238" s="198"/>
      <c r="M238" s="203"/>
      <c r="N238" s="204"/>
      <c r="O238" s="204"/>
      <c r="P238" s="204"/>
      <c r="Q238" s="204"/>
      <c r="R238" s="204"/>
      <c r="S238" s="204"/>
      <c r="T238" s="205"/>
      <c r="AT238" s="199" t="s">
        <v>200</v>
      </c>
      <c r="AU238" s="199" t="s">
        <v>83</v>
      </c>
      <c r="AV238" s="13" t="s">
        <v>83</v>
      </c>
      <c r="AW238" s="13" t="s">
        <v>30</v>
      </c>
      <c r="AX238" s="13" t="s">
        <v>73</v>
      </c>
      <c r="AY238" s="199" t="s">
        <v>191</v>
      </c>
    </row>
    <row r="239" s="14" customFormat="1">
      <c r="B239" s="206"/>
      <c r="D239" s="191" t="s">
        <v>200</v>
      </c>
      <c r="E239" s="207" t="s">
        <v>1</v>
      </c>
      <c r="F239" s="208" t="s">
        <v>204</v>
      </c>
      <c r="H239" s="209">
        <v>7</v>
      </c>
      <c r="I239" s="210"/>
      <c r="L239" s="206"/>
      <c r="M239" s="211"/>
      <c r="N239" s="212"/>
      <c r="O239" s="212"/>
      <c r="P239" s="212"/>
      <c r="Q239" s="212"/>
      <c r="R239" s="212"/>
      <c r="S239" s="212"/>
      <c r="T239" s="213"/>
      <c r="AT239" s="207" t="s">
        <v>200</v>
      </c>
      <c r="AU239" s="207" t="s">
        <v>83</v>
      </c>
      <c r="AV239" s="14" t="s">
        <v>198</v>
      </c>
      <c r="AW239" s="14" t="s">
        <v>30</v>
      </c>
      <c r="AX239" s="14" t="s">
        <v>81</v>
      </c>
      <c r="AY239" s="207" t="s">
        <v>191</v>
      </c>
    </row>
    <row r="240" s="11" customFormat="1" ht="25.92" customHeight="1">
      <c r="B240" s="164"/>
      <c r="D240" s="165" t="s">
        <v>72</v>
      </c>
      <c r="E240" s="166" t="s">
        <v>1516</v>
      </c>
      <c r="F240" s="166" t="s">
        <v>1517</v>
      </c>
      <c r="I240" s="167"/>
      <c r="J240" s="168">
        <f>BK240</f>
        <v>0</v>
      </c>
      <c r="L240" s="164"/>
      <c r="M240" s="169"/>
      <c r="N240" s="170"/>
      <c r="O240" s="170"/>
      <c r="P240" s="171">
        <f>P241</f>
        <v>0</v>
      </c>
      <c r="Q240" s="170"/>
      <c r="R240" s="171">
        <f>R241</f>
        <v>0.19</v>
      </c>
      <c r="S240" s="170"/>
      <c r="T240" s="172">
        <f>T241</f>
        <v>0</v>
      </c>
      <c r="AR240" s="165" t="s">
        <v>83</v>
      </c>
      <c r="AT240" s="173" t="s">
        <v>72</v>
      </c>
      <c r="AU240" s="173" t="s">
        <v>73</v>
      </c>
      <c r="AY240" s="165" t="s">
        <v>191</v>
      </c>
      <c r="BK240" s="174">
        <f>BK241</f>
        <v>0</v>
      </c>
    </row>
    <row r="241" s="11" customFormat="1" ht="22.8" customHeight="1">
      <c r="B241" s="164"/>
      <c r="D241" s="165" t="s">
        <v>72</v>
      </c>
      <c r="E241" s="175" t="s">
        <v>2387</v>
      </c>
      <c r="F241" s="175" t="s">
        <v>2388</v>
      </c>
      <c r="I241" s="167"/>
      <c r="J241" s="176">
        <f>BK241</f>
        <v>0</v>
      </c>
      <c r="L241" s="164"/>
      <c r="M241" s="169"/>
      <c r="N241" s="170"/>
      <c r="O241" s="170"/>
      <c r="P241" s="171">
        <f>SUM(P242:P246)</f>
        <v>0</v>
      </c>
      <c r="Q241" s="170"/>
      <c r="R241" s="171">
        <f>SUM(R242:R246)</f>
        <v>0.19</v>
      </c>
      <c r="S241" s="170"/>
      <c r="T241" s="172">
        <f>SUM(T242:T246)</f>
        <v>0</v>
      </c>
      <c r="AR241" s="165" t="s">
        <v>83</v>
      </c>
      <c r="AT241" s="173" t="s">
        <v>72</v>
      </c>
      <c r="AU241" s="173" t="s">
        <v>81</v>
      </c>
      <c r="AY241" s="165" t="s">
        <v>191</v>
      </c>
      <c r="BK241" s="174">
        <f>SUM(BK242:BK246)</f>
        <v>0</v>
      </c>
    </row>
    <row r="242" s="1" customFormat="1" ht="24" customHeight="1">
      <c r="B242" s="177"/>
      <c r="C242" s="178" t="s">
        <v>413</v>
      </c>
      <c r="D242" s="178" t="s">
        <v>194</v>
      </c>
      <c r="E242" s="179" t="s">
        <v>2389</v>
      </c>
      <c r="F242" s="180" t="s">
        <v>2390</v>
      </c>
      <c r="G242" s="181" t="s">
        <v>197</v>
      </c>
      <c r="H242" s="182">
        <v>7.54</v>
      </c>
      <c r="I242" s="183"/>
      <c r="J242" s="182">
        <f>ROUND(I242*H242,2)</f>
        <v>0</v>
      </c>
      <c r="K242" s="180" t="s">
        <v>2271</v>
      </c>
      <c r="L242" s="37"/>
      <c r="M242" s="184" t="s">
        <v>1</v>
      </c>
      <c r="N242" s="185" t="s">
        <v>38</v>
      </c>
      <c r="O242" s="73"/>
      <c r="P242" s="186">
        <f>O242*H242</f>
        <v>0</v>
      </c>
      <c r="Q242" s="186">
        <v>0</v>
      </c>
      <c r="R242" s="186">
        <f>Q242*H242</f>
        <v>0</v>
      </c>
      <c r="S242" s="186">
        <v>0</v>
      </c>
      <c r="T242" s="187">
        <f>S242*H242</f>
        <v>0</v>
      </c>
      <c r="AR242" s="188" t="s">
        <v>314</v>
      </c>
      <c r="AT242" s="188" t="s">
        <v>194</v>
      </c>
      <c r="AU242" s="188" t="s">
        <v>83</v>
      </c>
      <c r="AY242" s="18" t="s">
        <v>191</v>
      </c>
      <c r="BE242" s="189">
        <f>IF(N242="základní",J242,0)</f>
        <v>0</v>
      </c>
      <c r="BF242" s="189">
        <f>IF(N242="snížená",J242,0)</f>
        <v>0</v>
      </c>
      <c r="BG242" s="189">
        <f>IF(N242="zákl. přenesená",J242,0)</f>
        <v>0</v>
      </c>
      <c r="BH242" s="189">
        <f>IF(N242="sníž. přenesená",J242,0)</f>
        <v>0</v>
      </c>
      <c r="BI242" s="189">
        <f>IF(N242="nulová",J242,0)</f>
        <v>0</v>
      </c>
      <c r="BJ242" s="18" t="s">
        <v>81</v>
      </c>
      <c r="BK242" s="189">
        <f>ROUND(I242*H242,2)</f>
        <v>0</v>
      </c>
      <c r="BL242" s="18" t="s">
        <v>314</v>
      </c>
      <c r="BM242" s="188" t="s">
        <v>2391</v>
      </c>
    </row>
    <row r="243" s="13" customFormat="1">
      <c r="B243" s="198"/>
      <c r="D243" s="191" t="s">
        <v>200</v>
      </c>
      <c r="E243" s="199" t="s">
        <v>1</v>
      </c>
      <c r="F243" s="200" t="s">
        <v>2236</v>
      </c>
      <c r="H243" s="201">
        <v>7.54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200</v>
      </c>
      <c r="AU243" s="199" t="s">
        <v>83</v>
      </c>
      <c r="AV243" s="13" t="s">
        <v>83</v>
      </c>
      <c r="AW243" s="13" t="s">
        <v>30</v>
      </c>
      <c r="AX243" s="13" t="s">
        <v>73</v>
      </c>
      <c r="AY243" s="199" t="s">
        <v>191</v>
      </c>
    </row>
    <row r="244" s="14" customFormat="1">
      <c r="B244" s="206"/>
      <c r="D244" s="191" t="s">
        <v>200</v>
      </c>
      <c r="E244" s="207" t="s">
        <v>2233</v>
      </c>
      <c r="F244" s="208" t="s">
        <v>204</v>
      </c>
      <c r="H244" s="209">
        <v>7.54</v>
      </c>
      <c r="I244" s="210"/>
      <c r="L244" s="206"/>
      <c r="M244" s="211"/>
      <c r="N244" s="212"/>
      <c r="O244" s="212"/>
      <c r="P244" s="212"/>
      <c r="Q244" s="212"/>
      <c r="R244" s="212"/>
      <c r="S244" s="212"/>
      <c r="T244" s="213"/>
      <c r="AT244" s="207" t="s">
        <v>200</v>
      </c>
      <c r="AU244" s="207" t="s">
        <v>83</v>
      </c>
      <c r="AV244" s="14" t="s">
        <v>198</v>
      </c>
      <c r="AW244" s="14" t="s">
        <v>30</v>
      </c>
      <c r="AX244" s="14" t="s">
        <v>81</v>
      </c>
      <c r="AY244" s="207" t="s">
        <v>191</v>
      </c>
    </row>
    <row r="245" s="1" customFormat="1" ht="16.5" customHeight="1">
      <c r="B245" s="177"/>
      <c r="C245" s="214" t="s">
        <v>422</v>
      </c>
      <c r="D245" s="214" t="s">
        <v>335</v>
      </c>
      <c r="E245" s="215" t="s">
        <v>2392</v>
      </c>
      <c r="F245" s="216" t="s">
        <v>2393</v>
      </c>
      <c r="G245" s="217" t="s">
        <v>343</v>
      </c>
      <c r="H245" s="218">
        <v>0.19</v>
      </c>
      <c r="I245" s="219"/>
      <c r="J245" s="218">
        <f>ROUND(I245*H245,2)</f>
        <v>0</v>
      </c>
      <c r="K245" s="216" t="s">
        <v>2342</v>
      </c>
      <c r="L245" s="220"/>
      <c r="M245" s="221" t="s">
        <v>1</v>
      </c>
      <c r="N245" s="222" t="s">
        <v>38</v>
      </c>
      <c r="O245" s="73"/>
      <c r="P245" s="186">
        <f>O245*H245</f>
        <v>0</v>
      </c>
      <c r="Q245" s="186">
        <v>1</v>
      </c>
      <c r="R245" s="186">
        <f>Q245*H245</f>
        <v>0.19</v>
      </c>
      <c r="S245" s="186">
        <v>0</v>
      </c>
      <c r="T245" s="187">
        <f>S245*H245</f>
        <v>0</v>
      </c>
      <c r="AR245" s="188" t="s">
        <v>427</v>
      </c>
      <c r="AT245" s="188" t="s">
        <v>335</v>
      </c>
      <c r="AU245" s="188" t="s">
        <v>83</v>
      </c>
      <c r="AY245" s="18" t="s">
        <v>191</v>
      </c>
      <c r="BE245" s="189">
        <f>IF(N245="základní",J245,0)</f>
        <v>0</v>
      </c>
      <c r="BF245" s="189">
        <f>IF(N245="snížená",J245,0)</f>
        <v>0</v>
      </c>
      <c r="BG245" s="189">
        <f>IF(N245="zákl. přenesená",J245,0)</f>
        <v>0</v>
      </c>
      <c r="BH245" s="189">
        <f>IF(N245="sníž. přenesená",J245,0)</f>
        <v>0</v>
      </c>
      <c r="BI245" s="189">
        <f>IF(N245="nulová",J245,0)</f>
        <v>0</v>
      </c>
      <c r="BJ245" s="18" t="s">
        <v>81</v>
      </c>
      <c r="BK245" s="189">
        <f>ROUND(I245*H245,2)</f>
        <v>0</v>
      </c>
      <c r="BL245" s="18" t="s">
        <v>314</v>
      </c>
      <c r="BM245" s="188" t="s">
        <v>2394</v>
      </c>
    </row>
    <row r="246" s="13" customFormat="1">
      <c r="B246" s="198"/>
      <c r="D246" s="191" t="s">
        <v>200</v>
      </c>
      <c r="E246" s="199" t="s">
        <v>1</v>
      </c>
      <c r="F246" s="200" t="s">
        <v>2395</v>
      </c>
      <c r="H246" s="201">
        <v>0.19</v>
      </c>
      <c r="I246" s="202"/>
      <c r="L246" s="198"/>
      <c r="M246" s="203"/>
      <c r="N246" s="204"/>
      <c r="O246" s="204"/>
      <c r="P246" s="204"/>
      <c r="Q246" s="204"/>
      <c r="R246" s="204"/>
      <c r="S246" s="204"/>
      <c r="T246" s="205"/>
      <c r="AT246" s="199" t="s">
        <v>200</v>
      </c>
      <c r="AU246" s="199" t="s">
        <v>83</v>
      </c>
      <c r="AV246" s="13" t="s">
        <v>83</v>
      </c>
      <c r="AW246" s="13" t="s">
        <v>30</v>
      </c>
      <c r="AX246" s="13" t="s">
        <v>81</v>
      </c>
      <c r="AY246" s="199" t="s">
        <v>191</v>
      </c>
    </row>
    <row r="247" s="11" customFormat="1" ht="25.92" customHeight="1">
      <c r="B247" s="164"/>
      <c r="D247" s="165" t="s">
        <v>72</v>
      </c>
      <c r="E247" s="166" t="s">
        <v>335</v>
      </c>
      <c r="F247" s="166" t="s">
        <v>2396</v>
      </c>
      <c r="I247" s="167"/>
      <c r="J247" s="168">
        <f>BK247</f>
        <v>0</v>
      </c>
      <c r="L247" s="164"/>
      <c r="M247" s="169"/>
      <c r="N247" s="170"/>
      <c r="O247" s="170"/>
      <c r="P247" s="171">
        <f>P248+P251</f>
        <v>0</v>
      </c>
      <c r="Q247" s="170"/>
      <c r="R247" s="171">
        <f>R248+R251</f>
        <v>0.089020000000000002</v>
      </c>
      <c r="S247" s="170"/>
      <c r="T247" s="172">
        <f>T248+T251</f>
        <v>0</v>
      </c>
      <c r="AR247" s="165" t="s">
        <v>211</v>
      </c>
      <c r="AT247" s="173" t="s">
        <v>72</v>
      </c>
      <c r="AU247" s="173" t="s">
        <v>73</v>
      </c>
      <c r="AY247" s="165" t="s">
        <v>191</v>
      </c>
      <c r="BK247" s="174">
        <f>BK248+BK251</f>
        <v>0</v>
      </c>
    </row>
    <row r="248" s="11" customFormat="1" ht="22.8" customHeight="1">
      <c r="B248" s="164"/>
      <c r="D248" s="165" t="s">
        <v>72</v>
      </c>
      <c r="E248" s="175" t="s">
        <v>2397</v>
      </c>
      <c r="F248" s="175" t="s">
        <v>2398</v>
      </c>
      <c r="I248" s="167"/>
      <c r="J248" s="176">
        <f>BK248</f>
        <v>0</v>
      </c>
      <c r="L248" s="164"/>
      <c r="M248" s="169"/>
      <c r="N248" s="170"/>
      <c r="O248" s="170"/>
      <c r="P248" s="171">
        <f>SUM(P249:P250)</f>
        <v>0</v>
      </c>
      <c r="Q248" s="170"/>
      <c r="R248" s="171">
        <f>SUM(R249:R250)</f>
        <v>0.011340000000000001</v>
      </c>
      <c r="S248" s="170"/>
      <c r="T248" s="172">
        <f>SUM(T249:T250)</f>
        <v>0</v>
      </c>
      <c r="AR248" s="165" t="s">
        <v>211</v>
      </c>
      <c r="AT248" s="173" t="s">
        <v>72</v>
      </c>
      <c r="AU248" s="173" t="s">
        <v>81</v>
      </c>
      <c r="AY248" s="165" t="s">
        <v>191</v>
      </c>
      <c r="BK248" s="174">
        <f>SUM(BK249:BK250)</f>
        <v>0</v>
      </c>
    </row>
    <row r="249" s="1" customFormat="1" ht="24" customHeight="1">
      <c r="B249" s="177"/>
      <c r="C249" s="178" t="s">
        <v>427</v>
      </c>
      <c r="D249" s="178" t="s">
        <v>194</v>
      </c>
      <c r="E249" s="179" t="s">
        <v>2399</v>
      </c>
      <c r="F249" s="180" t="s">
        <v>2400</v>
      </c>
      <c r="G249" s="181" t="s">
        <v>310</v>
      </c>
      <c r="H249" s="182">
        <v>18</v>
      </c>
      <c r="I249" s="183"/>
      <c r="J249" s="182">
        <f>ROUND(I249*H249,2)</f>
        <v>0</v>
      </c>
      <c r="K249" s="180" t="s">
        <v>2271</v>
      </c>
      <c r="L249" s="37"/>
      <c r="M249" s="184" t="s">
        <v>1</v>
      </c>
      <c r="N249" s="185" t="s">
        <v>38</v>
      </c>
      <c r="O249" s="73"/>
      <c r="P249" s="186">
        <f>O249*H249</f>
        <v>0</v>
      </c>
      <c r="Q249" s="186">
        <v>0</v>
      </c>
      <c r="R249" s="186">
        <f>Q249*H249</f>
        <v>0</v>
      </c>
      <c r="S249" s="186">
        <v>0</v>
      </c>
      <c r="T249" s="187">
        <f>S249*H249</f>
        <v>0</v>
      </c>
      <c r="AR249" s="188" t="s">
        <v>646</v>
      </c>
      <c r="AT249" s="188" t="s">
        <v>194</v>
      </c>
      <c r="AU249" s="188" t="s">
        <v>83</v>
      </c>
      <c r="AY249" s="18" t="s">
        <v>191</v>
      </c>
      <c r="BE249" s="189">
        <f>IF(N249="základní",J249,0)</f>
        <v>0</v>
      </c>
      <c r="BF249" s="189">
        <f>IF(N249="snížená",J249,0)</f>
        <v>0</v>
      </c>
      <c r="BG249" s="189">
        <f>IF(N249="zákl. přenesená",J249,0)</f>
        <v>0</v>
      </c>
      <c r="BH249" s="189">
        <f>IF(N249="sníž. přenesená",J249,0)</f>
        <v>0</v>
      </c>
      <c r="BI249" s="189">
        <f>IF(N249="nulová",J249,0)</f>
        <v>0</v>
      </c>
      <c r="BJ249" s="18" t="s">
        <v>81</v>
      </c>
      <c r="BK249" s="189">
        <f>ROUND(I249*H249,2)</f>
        <v>0</v>
      </c>
      <c r="BL249" s="18" t="s">
        <v>646</v>
      </c>
      <c r="BM249" s="188" t="s">
        <v>2401</v>
      </c>
    </row>
    <row r="250" s="1" customFormat="1" ht="16.5" customHeight="1">
      <c r="B250" s="177"/>
      <c r="C250" s="214" t="s">
        <v>436</v>
      </c>
      <c r="D250" s="214" t="s">
        <v>335</v>
      </c>
      <c r="E250" s="215" t="s">
        <v>2402</v>
      </c>
      <c r="F250" s="216" t="s">
        <v>2403</v>
      </c>
      <c r="G250" s="217" t="s">
        <v>310</v>
      </c>
      <c r="H250" s="218">
        <v>18</v>
      </c>
      <c r="I250" s="219"/>
      <c r="J250" s="218">
        <f>ROUND(I250*H250,2)</f>
        <v>0</v>
      </c>
      <c r="K250" s="216" t="s">
        <v>2271</v>
      </c>
      <c r="L250" s="220"/>
      <c r="M250" s="221" t="s">
        <v>1</v>
      </c>
      <c r="N250" s="222" t="s">
        <v>38</v>
      </c>
      <c r="O250" s="73"/>
      <c r="P250" s="186">
        <f>O250*H250</f>
        <v>0</v>
      </c>
      <c r="Q250" s="186">
        <v>0.00063000000000000003</v>
      </c>
      <c r="R250" s="186">
        <f>Q250*H250</f>
        <v>0.011340000000000001</v>
      </c>
      <c r="S250" s="186">
        <v>0</v>
      </c>
      <c r="T250" s="187">
        <f>S250*H250</f>
        <v>0</v>
      </c>
      <c r="AR250" s="188" t="s">
        <v>2404</v>
      </c>
      <c r="AT250" s="188" t="s">
        <v>335</v>
      </c>
      <c r="AU250" s="188" t="s">
        <v>83</v>
      </c>
      <c r="AY250" s="18" t="s">
        <v>191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8" t="s">
        <v>81</v>
      </c>
      <c r="BK250" s="189">
        <f>ROUND(I250*H250,2)</f>
        <v>0</v>
      </c>
      <c r="BL250" s="18" t="s">
        <v>2404</v>
      </c>
      <c r="BM250" s="188" t="s">
        <v>2405</v>
      </c>
    </row>
    <row r="251" s="11" customFormat="1" ht="22.8" customHeight="1">
      <c r="B251" s="164"/>
      <c r="D251" s="165" t="s">
        <v>72</v>
      </c>
      <c r="E251" s="175" t="s">
        <v>2406</v>
      </c>
      <c r="F251" s="175" t="s">
        <v>2407</v>
      </c>
      <c r="I251" s="167"/>
      <c r="J251" s="176">
        <f>BK251</f>
        <v>0</v>
      </c>
      <c r="L251" s="164"/>
      <c r="M251" s="169"/>
      <c r="N251" s="170"/>
      <c r="O251" s="170"/>
      <c r="P251" s="171">
        <f>SUM(P252:P288)</f>
        <v>0</v>
      </c>
      <c r="Q251" s="170"/>
      <c r="R251" s="171">
        <f>SUM(R252:R288)</f>
        <v>0.077679999999999999</v>
      </c>
      <c r="S251" s="170"/>
      <c r="T251" s="172">
        <f>SUM(T252:T288)</f>
        <v>0</v>
      </c>
      <c r="AR251" s="165" t="s">
        <v>211</v>
      </c>
      <c r="AT251" s="173" t="s">
        <v>72</v>
      </c>
      <c r="AU251" s="173" t="s">
        <v>81</v>
      </c>
      <c r="AY251" s="165" t="s">
        <v>191</v>
      </c>
      <c r="BK251" s="174">
        <f>SUM(BK252:BK288)</f>
        <v>0</v>
      </c>
    </row>
    <row r="252" s="1" customFormat="1" ht="24" customHeight="1">
      <c r="B252" s="177"/>
      <c r="C252" s="178" t="s">
        <v>365</v>
      </c>
      <c r="D252" s="178" t="s">
        <v>194</v>
      </c>
      <c r="E252" s="179" t="s">
        <v>2408</v>
      </c>
      <c r="F252" s="180" t="s">
        <v>2409</v>
      </c>
      <c r="G252" s="181" t="s">
        <v>362</v>
      </c>
      <c r="H252" s="182">
        <v>9</v>
      </c>
      <c r="I252" s="183"/>
      <c r="J252" s="182">
        <f>ROUND(I252*H252,2)</f>
        <v>0</v>
      </c>
      <c r="K252" s="180" t="s">
        <v>2271</v>
      </c>
      <c r="L252" s="37"/>
      <c r="M252" s="184" t="s">
        <v>1</v>
      </c>
      <c r="N252" s="185" t="s">
        <v>38</v>
      </c>
      <c r="O252" s="73"/>
      <c r="P252" s="186">
        <f>O252*H252</f>
        <v>0</v>
      </c>
      <c r="Q252" s="186">
        <v>0.00042999999999999999</v>
      </c>
      <c r="R252" s="186">
        <f>Q252*H252</f>
        <v>0.0038699999999999997</v>
      </c>
      <c r="S252" s="186">
        <v>0</v>
      </c>
      <c r="T252" s="187">
        <f>S252*H252</f>
        <v>0</v>
      </c>
      <c r="AR252" s="188" t="s">
        <v>646</v>
      </c>
      <c r="AT252" s="188" t="s">
        <v>194</v>
      </c>
      <c r="AU252" s="188" t="s">
        <v>83</v>
      </c>
      <c r="AY252" s="18" t="s">
        <v>191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81</v>
      </c>
      <c r="BK252" s="189">
        <f>ROUND(I252*H252,2)</f>
        <v>0</v>
      </c>
      <c r="BL252" s="18" t="s">
        <v>646</v>
      </c>
      <c r="BM252" s="188" t="s">
        <v>2410</v>
      </c>
    </row>
    <row r="253" s="1" customFormat="1" ht="24" customHeight="1">
      <c r="B253" s="177"/>
      <c r="C253" s="178" t="s">
        <v>450</v>
      </c>
      <c r="D253" s="178" t="s">
        <v>194</v>
      </c>
      <c r="E253" s="179" t="s">
        <v>2411</v>
      </c>
      <c r="F253" s="180" t="s">
        <v>2412</v>
      </c>
      <c r="G253" s="181" t="s">
        <v>362</v>
      </c>
      <c r="H253" s="182">
        <v>3</v>
      </c>
      <c r="I253" s="183"/>
      <c r="J253" s="182">
        <f>ROUND(I253*H253,2)</f>
        <v>0</v>
      </c>
      <c r="K253" s="180" t="s">
        <v>2271</v>
      </c>
      <c r="L253" s="37"/>
      <c r="M253" s="184" t="s">
        <v>1</v>
      </c>
      <c r="N253" s="185" t="s">
        <v>38</v>
      </c>
      <c r="O253" s="73"/>
      <c r="P253" s="186">
        <f>O253*H253</f>
        <v>0</v>
      </c>
      <c r="Q253" s="186">
        <v>0.00048999999999999998</v>
      </c>
      <c r="R253" s="186">
        <f>Q253*H253</f>
        <v>0.00147</v>
      </c>
      <c r="S253" s="186">
        <v>0</v>
      </c>
      <c r="T253" s="187">
        <f>S253*H253</f>
        <v>0</v>
      </c>
      <c r="AR253" s="188" t="s">
        <v>646</v>
      </c>
      <c r="AT253" s="188" t="s">
        <v>194</v>
      </c>
      <c r="AU253" s="188" t="s">
        <v>83</v>
      </c>
      <c r="AY253" s="18" t="s">
        <v>191</v>
      </c>
      <c r="BE253" s="189">
        <f>IF(N253="základní",J253,0)</f>
        <v>0</v>
      </c>
      <c r="BF253" s="189">
        <f>IF(N253="snížená",J253,0)</f>
        <v>0</v>
      </c>
      <c r="BG253" s="189">
        <f>IF(N253="zákl. přenesená",J253,0)</f>
        <v>0</v>
      </c>
      <c r="BH253" s="189">
        <f>IF(N253="sníž. přenesená",J253,0)</f>
        <v>0</v>
      </c>
      <c r="BI253" s="189">
        <f>IF(N253="nulová",J253,0)</f>
        <v>0</v>
      </c>
      <c r="BJ253" s="18" t="s">
        <v>81</v>
      </c>
      <c r="BK253" s="189">
        <f>ROUND(I253*H253,2)</f>
        <v>0</v>
      </c>
      <c r="BL253" s="18" t="s">
        <v>646</v>
      </c>
      <c r="BM253" s="188" t="s">
        <v>2413</v>
      </c>
    </row>
    <row r="254" s="1" customFormat="1" ht="16.5" customHeight="1">
      <c r="B254" s="177"/>
      <c r="C254" s="178" t="s">
        <v>458</v>
      </c>
      <c r="D254" s="178" t="s">
        <v>194</v>
      </c>
      <c r="E254" s="179" t="s">
        <v>2414</v>
      </c>
      <c r="F254" s="180" t="s">
        <v>2415</v>
      </c>
      <c r="G254" s="181" t="s">
        <v>1112</v>
      </c>
      <c r="H254" s="182">
        <v>1</v>
      </c>
      <c r="I254" s="183"/>
      <c r="J254" s="182">
        <f>ROUND(I254*H254,2)</f>
        <v>0</v>
      </c>
      <c r="K254" s="180" t="s">
        <v>1</v>
      </c>
      <c r="L254" s="37"/>
      <c r="M254" s="184" t="s">
        <v>1</v>
      </c>
      <c r="N254" s="185" t="s">
        <v>38</v>
      </c>
      <c r="O254" s="73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AR254" s="188" t="s">
        <v>646</v>
      </c>
      <c r="AT254" s="188" t="s">
        <v>194</v>
      </c>
      <c r="AU254" s="188" t="s">
        <v>83</v>
      </c>
      <c r="AY254" s="18" t="s">
        <v>191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8" t="s">
        <v>81</v>
      </c>
      <c r="BK254" s="189">
        <f>ROUND(I254*H254,2)</f>
        <v>0</v>
      </c>
      <c r="BL254" s="18" t="s">
        <v>646</v>
      </c>
      <c r="BM254" s="188" t="s">
        <v>2416</v>
      </c>
    </row>
    <row r="255" s="1" customFormat="1" ht="16.5" customHeight="1">
      <c r="B255" s="177"/>
      <c r="C255" s="178" t="s">
        <v>465</v>
      </c>
      <c r="D255" s="178" t="s">
        <v>194</v>
      </c>
      <c r="E255" s="179" t="s">
        <v>2417</v>
      </c>
      <c r="F255" s="180" t="s">
        <v>2418</v>
      </c>
      <c r="G255" s="181" t="s">
        <v>1949</v>
      </c>
      <c r="H255" s="182">
        <v>1</v>
      </c>
      <c r="I255" s="183"/>
      <c r="J255" s="182">
        <f>ROUND(I255*H255,2)</f>
        <v>0</v>
      </c>
      <c r="K255" s="180" t="s">
        <v>2271</v>
      </c>
      <c r="L255" s="37"/>
      <c r="M255" s="184" t="s">
        <v>1</v>
      </c>
      <c r="N255" s="185" t="s">
        <v>38</v>
      </c>
      <c r="O255" s="73"/>
      <c r="P255" s="186">
        <f>O255*H255</f>
        <v>0</v>
      </c>
      <c r="Q255" s="186">
        <v>0</v>
      </c>
      <c r="R255" s="186">
        <f>Q255*H255</f>
        <v>0</v>
      </c>
      <c r="S255" s="186">
        <v>0</v>
      </c>
      <c r="T255" s="187">
        <f>S255*H255</f>
        <v>0</v>
      </c>
      <c r="AR255" s="188" t="s">
        <v>646</v>
      </c>
      <c r="AT255" s="188" t="s">
        <v>194</v>
      </c>
      <c r="AU255" s="188" t="s">
        <v>83</v>
      </c>
      <c r="AY255" s="18" t="s">
        <v>191</v>
      </c>
      <c r="BE255" s="189">
        <f>IF(N255="základní",J255,0)</f>
        <v>0</v>
      </c>
      <c r="BF255" s="189">
        <f>IF(N255="snížená",J255,0)</f>
        <v>0</v>
      </c>
      <c r="BG255" s="189">
        <f>IF(N255="zákl. přenesená",J255,0)</f>
        <v>0</v>
      </c>
      <c r="BH255" s="189">
        <f>IF(N255="sníž. přenesená",J255,0)</f>
        <v>0</v>
      </c>
      <c r="BI255" s="189">
        <f>IF(N255="nulová",J255,0)</f>
        <v>0</v>
      </c>
      <c r="BJ255" s="18" t="s">
        <v>81</v>
      </c>
      <c r="BK255" s="189">
        <f>ROUND(I255*H255,2)</f>
        <v>0</v>
      </c>
      <c r="BL255" s="18" t="s">
        <v>646</v>
      </c>
      <c r="BM255" s="188" t="s">
        <v>2419</v>
      </c>
    </row>
    <row r="256" s="1" customFormat="1" ht="16.5" customHeight="1">
      <c r="B256" s="177"/>
      <c r="C256" s="178" t="s">
        <v>470</v>
      </c>
      <c r="D256" s="178" t="s">
        <v>194</v>
      </c>
      <c r="E256" s="179" t="s">
        <v>2420</v>
      </c>
      <c r="F256" s="180" t="s">
        <v>2421</v>
      </c>
      <c r="G256" s="181" t="s">
        <v>310</v>
      </c>
      <c r="H256" s="182">
        <v>13.5</v>
      </c>
      <c r="I256" s="183"/>
      <c r="J256" s="182">
        <f>ROUND(I256*H256,2)</f>
        <v>0</v>
      </c>
      <c r="K256" s="180" t="s">
        <v>2271</v>
      </c>
      <c r="L256" s="37"/>
      <c r="M256" s="184" t="s">
        <v>1</v>
      </c>
      <c r="N256" s="185" t="s">
        <v>38</v>
      </c>
      <c r="O256" s="73"/>
      <c r="P256" s="186">
        <f>O256*H256</f>
        <v>0</v>
      </c>
      <c r="Q256" s="186">
        <v>0</v>
      </c>
      <c r="R256" s="186">
        <f>Q256*H256</f>
        <v>0</v>
      </c>
      <c r="S256" s="186">
        <v>0</v>
      </c>
      <c r="T256" s="187">
        <f>S256*H256</f>
        <v>0</v>
      </c>
      <c r="AR256" s="188" t="s">
        <v>646</v>
      </c>
      <c r="AT256" s="188" t="s">
        <v>194</v>
      </c>
      <c r="AU256" s="188" t="s">
        <v>83</v>
      </c>
      <c r="AY256" s="18" t="s">
        <v>191</v>
      </c>
      <c r="BE256" s="189">
        <f>IF(N256="základní",J256,0)</f>
        <v>0</v>
      </c>
      <c r="BF256" s="189">
        <f>IF(N256="snížená",J256,0)</f>
        <v>0</v>
      </c>
      <c r="BG256" s="189">
        <f>IF(N256="zákl. přenesená",J256,0)</f>
        <v>0</v>
      </c>
      <c r="BH256" s="189">
        <f>IF(N256="sníž. přenesená",J256,0)</f>
        <v>0</v>
      </c>
      <c r="BI256" s="189">
        <f>IF(N256="nulová",J256,0)</f>
        <v>0</v>
      </c>
      <c r="BJ256" s="18" t="s">
        <v>81</v>
      </c>
      <c r="BK256" s="189">
        <f>ROUND(I256*H256,2)</f>
        <v>0</v>
      </c>
      <c r="BL256" s="18" t="s">
        <v>646</v>
      </c>
      <c r="BM256" s="188" t="s">
        <v>2422</v>
      </c>
    </row>
    <row r="257" s="1" customFormat="1" ht="16.5" customHeight="1">
      <c r="B257" s="177"/>
      <c r="C257" s="178" t="s">
        <v>475</v>
      </c>
      <c r="D257" s="178" t="s">
        <v>194</v>
      </c>
      <c r="E257" s="179" t="s">
        <v>2423</v>
      </c>
      <c r="F257" s="180" t="s">
        <v>2424</v>
      </c>
      <c r="G257" s="181" t="s">
        <v>310</v>
      </c>
      <c r="H257" s="182">
        <v>11.5</v>
      </c>
      <c r="I257" s="183"/>
      <c r="J257" s="182">
        <f>ROUND(I257*H257,2)</f>
        <v>0</v>
      </c>
      <c r="K257" s="180" t="s">
        <v>2271</v>
      </c>
      <c r="L257" s="37"/>
      <c r="M257" s="184" t="s">
        <v>1</v>
      </c>
      <c r="N257" s="185" t="s">
        <v>38</v>
      </c>
      <c r="O257" s="73"/>
      <c r="P257" s="186">
        <f>O257*H257</f>
        <v>0</v>
      </c>
      <c r="Q257" s="186">
        <v>0.0057200000000000003</v>
      </c>
      <c r="R257" s="186">
        <f>Q257*H257</f>
        <v>0.065780000000000005</v>
      </c>
      <c r="S257" s="186">
        <v>0</v>
      </c>
      <c r="T257" s="187">
        <f>S257*H257</f>
        <v>0</v>
      </c>
      <c r="AR257" s="188" t="s">
        <v>646</v>
      </c>
      <c r="AT257" s="188" t="s">
        <v>194</v>
      </c>
      <c r="AU257" s="188" t="s">
        <v>83</v>
      </c>
      <c r="AY257" s="18" t="s">
        <v>191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8" t="s">
        <v>81</v>
      </c>
      <c r="BK257" s="189">
        <f>ROUND(I257*H257,2)</f>
        <v>0</v>
      </c>
      <c r="BL257" s="18" t="s">
        <v>646</v>
      </c>
      <c r="BM257" s="188" t="s">
        <v>2425</v>
      </c>
    </row>
    <row r="258" s="1" customFormat="1" ht="16.5" customHeight="1">
      <c r="B258" s="177"/>
      <c r="C258" s="214" t="s">
        <v>480</v>
      </c>
      <c r="D258" s="214" t="s">
        <v>335</v>
      </c>
      <c r="E258" s="215" t="s">
        <v>2426</v>
      </c>
      <c r="F258" s="216" t="s">
        <v>2427</v>
      </c>
      <c r="G258" s="217" t="s">
        <v>397</v>
      </c>
      <c r="H258" s="218">
        <v>2</v>
      </c>
      <c r="I258" s="219"/>
      <c r="J258" s="218">
        <f>ROUND(I258*H258,2)</f>
        <v>0</v>
      </c>
      <c r="K258" s="216" t="s">
        <v>1</v>
      </c>
      <c r="L258" s="220"/>
      <c r="M258" s="221" t="s">
        <v>1</v>
      </c>
      <c r="N258" s="222" t="s">
        <v>38</v>
      </c>
      <c r="O258" s="73"/>
      <c r="P258" s="186">
        <f>O258*H258</f>
        <v>0</v>
      </c>
      <c r="Q258" s="186">
        <v>0</v>
      </c>
      <c r="R258" s="186">
        <f>Q258*H258</f>
        <v>0</v>
      </c>
      <c r="S258" s="186">
        <v>0</v>
      </c>
      <c r="T258" s="187">
        <f>S258*H258</f>
        <v>0</v>
      </c>
      <c r="AR258" s="188" t="s">
        <v>2428</v>
      </c>
      <c r="AT258" s="188" t="s">
        <v>335</v>
      </c>
      <c r="AU258" s="188" t="s">
        <v>83</v>
      </c>
      <c r="AY258" s="18" t="s">
        <v>191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18" t="s">
        <v>81</v>
      </c>
      <c r="BK258" s="189">
        <f>ROUND(I258*H258,2)</f>
        <v>0</v>
      </c>
      <c r="BL258" s="18" t="s">
        <v>646</v>
      </c>
      <c r="BM258" s="188" t="s">
        <v>2429</v>
      </c>
    </row>
    <row r="259" s="1" customFormat="1" ht="24" customHeight="1">
      <c r="B259" s="177"/>
      <c r="C259" s="178" t="s">
        <v>490</v>
      </c>
      <c r="D259" s="178" t="s">
        <v>194</v>
      </c>
      <c r="E259" s="179" t="s">
        <v>2430</v>
      </c>
      <c r="F259" s="180" t="s">
        <v>2431</v>
      </c>
      <c r="G259" s="181" t="s">
        <v>362</v>
      </c>
      <c r="H259" s="182">
        <v>2</v>
      </c>
      <c r="I259" s="183"/>
      <c r="J259" s="182">
        <f>ROUND(I259*H259,2)</f>
        <v>0</v>
      </c>
      <c r="K259" s="180" t="s">
        <v>1</v>
      </c>
      <c r="L259" s="37"/>
      <c r="M259" s="184" t="s">
        <v>1</v>
      </c>
      <c r="N259" s="185" t="s">
        <v>38</v>
      </c>
      <c r="O259" s="73"/>
      <c r="P259" s="186">
        <f>O259*H259</f>
        <v>0</v>
      </c>
      <c r="Q259" s="186">
        <v>0.00032000000000000003</v>
      </c>
      <c r="R259" s="186">
        <f>Q259*H259</f>
        <v>0.00064000000000000005</v>
      </c>
      <c r="S259" s="186">
        <v>0</v>
      </c>
      <c r="T259" s="187">
        <f>S259*H259</f>
        <v>0</v>
      </c>
      <c r="AR259" s="188" t="s">
        <v>646</v>
      </c>
      <c r="AT259" s="188" t="s">
        <v>194</v>
      </c>
      <c r="AU259" s="188" t="s">
        <v>83</v>
      </c>
      <c r="AY259" s="18" t="s">
        <v>191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8" t="s">
        <v>81</v>
      </c>
      <c r="BK259" s="189">
        <f>ROUND(I259*H259,2)</f>
        <v>0</v>
      </c>
      <c r="BL259" s="18" t="s">
        <v>646</v>
      </c>
      <c r="BM259" s="188" t="s">
        <v>2432</v>
      </c>
    </row>
    <row r="260" s="1" customFormat="1" ht="16.5" customHeight="1">
      <c r="B260" s="177"/>
      <c r="C260" s="214" t="s">
        <v>496</v>
      </c>
      <c r="D260" s="214" t="s">
        <v>335</v>
      </c>
      <c r="E260" s="215" t="s">
        <v>2433</v>
      </c>
      <c r="F260" s="216" t="s">
        <v>2434</v>
      </c>
      <c r="G260" s="217" t="s">
        <v>397</v>
      </c>
      <c r="H260" s="218">
        <v>6</v>
      </c>
      <c r="I260" s="219"/>
      <c r="J260" s="218">
        <f>ROUND(I260*H260,2)</f>
        <v>0</v>
      </c>
      <c r="K260" s="216" t="s">
        <v>1</v>
      </c>
      <c r="L260" s="220"/>
      <c r="M260" s="221" t="s">
        <v>1</v>
      </c>
      <c r="N260" s="222" t="s">
        <v>38</v>
      </c>
      <c r="O260" s="73"/>
      <c r="P260" s="186">
        <f>O260*H260</f>
        <v>0</v>
      </c>
      <c r="Q260" s="186">
        <v>0</v>
      </c>
      <c r="R260" s="186">
        <f>Q260*H260</f>
        <v>0</v>
      </c>
      <c r="S260" s="186">
        <v>0</v>
      </c>
      <c r="T260" s="187">
        <f>S260*H260</f>
        <v>0</v>
      </c>
      <c r="AR260" s="188" t="s">
        <v>2428</v>
      </c>
      <c r="AT260" s="188" t="s">
        <v>335</v>
      </c>
      <c r="AU260" s="188" t="s">
        <v>83</v>
      </c>
      <c r="AY260" s="18" t="s">
        <v>191</v>
      </c>
      <c r="BE260" s="189">
        <f>IF(N260="základní",J260,0)</f>
        <v>0</v>
      </c>
      <c r="BF260" s="189">
        <f>IF(N260="snížená",J260,0)</f>
        <v>0</v>
      </c>
      <c r="BG260" s="189">
        <f>IF(N260="zákl. přenesená",J260,0)</f>
        <v>0</v>
      </c>
      <c r="BH260" s="189">
        <f>IF(N260="sníž. přenesená",J260,0)</f>
        <v>0</v>
      </c>
      <c r="BI260" s="189">
        <f>IF(N260="nulová",J260,0)</f>
        <v>0</v>
      </c>
      <c r="BJ260" s="18" t="s">
        <v>81</v>
      </c>
      <c r="BK260" s="189">
        <f>ROUND(I260*H260,2)</f>
        <v>0</v>
      </c>
      <c r="BL260" s="18" t="s">
        <v>646</v>
      </c>
      <c r="BM260" s="188" t="s">
        <v>2435</v>
      </c>
    </row>
    <row r="261" s="1" customFormat="1" ht="24" customHeight="1">
      <c r="B261" s="177"/>
      <c r="C261" s="178" t="s">
        <v>507</v>
      </c>
      <c r="D261" s="178" t="s">
        <v>194</v>
      </c>
      <c r="E261" s="179" t="s">
        <v>2436</v>
      </c>
      <c r="F261" s="180" t="s">
        <v>2437</v>
      </c>
      <c r="G261" s="181" t="s">
        <v>310</v>
      </c>
      <c r="H261" s="182">
        <v>13.5</v>
      </c>
      <c r="I261" s="183"/>
      <c r="J261" s="182">
        <f>ROUND(I261*H261,2)</f>
        <v>0</v>
      </c>
      <c r="K261" s="180" t="s">
        <v>1</v>
      </c>
      <c r="L261" s="37"/>
      <c r="M261" s="184" t="s">
        <v>1</v>
      </c>
      <c r="N261" s="185" t="s">
        <v>38</v>
      </c>
      <c r="O261" s="73"/>
      <c r="P261" s="186">
        <f>O261*H261</f>
        <v>0</v>
      </c>
      <c r="Q261" s="186">
        <v>0</v>
      </c>
      <c r="R261" s="186">
        <f>Q261*H261</f>
        <v>0</v>
      </c>
      <c r="S261" s="186">
        <v>0</v>
      </c>
      <c r="T261" s="187">
        <f>S261*H261</f>
        <v>0</v>
      </c>
      <c r="AR261" s="188" t="s">
        <v>646</v>
      </c>
      <c r="AT261" s="188" t="s">
        <v>194</v>
      </c>
      <c r="AU261" s="188" t="s">
        <v>83</v>
      </c>
      <c r="AY261" s="18" t="s">
        <v>191</v>
      </c>
      <c r="BE261" s="189">
        <f>IF(N261="základní",J261,0)</f>
        <v>0</v>
      </c>
      <c r="BF261" s="189">
        <f>IF(N261="snížená",J261,0)</f>
        <v>0</v>
      </c>
      <c r="BG261" s="189">
        <f>IF(N261="zákl. přenesená",J261,0)</f>
        <v>0</v>
      </c>
      <c r="BH261" s="189">
        <f>IF(N261="sníž. přenesená",J261,0)</f>
        <v>0</v>
      </c>
      <c r="BI261" s="189">
        <f>IF(N261="nulová",J261,0)</f>
        <v>0</v>
      </c>
      <c r="BJ261" s="18" t="s">
        <v>81</v>
      </c>
      <c r="BK261" s="189">
        <f>ROUND(I261*H261,2)</f>
        <v>0</v>
      </c>
      <c r="BL261" s="18" t="s">
        <v>646</v>
      </c>
      <c r="BM261" s="188" t="s">
        <v>2438</v>
      </c>
    </row>
    <row r="262" s="1" customFormat="1" ht="24" customHeight="1">
      <c r="B262" s="177"/>
      <c r="C262" s="178" t="s">
        <v>511</v>
      </c>
      <c r="D262" s="178" t="s">
        <v>194</v>
      </c>
      <c r="E262" s="179" t="s">
        <v>2439</v>
      </c>
      <c r="F262" s="180" t="s">
        <v>2440</v>
      </c>
      <c r="G262" s="181" t="s">
        <v>362</v>
      </c>
      <c r="H262" s="182">
        <v>4</v>
      </c>
      <c r="I262" s="183"/>
      <c r="J262" s="182">
        <f>ROUND(I262*H262,2)</f>
        <v>0</v>
      </c>
      <c r="K262" s="180" t="s">
        <v>2271</v>
      </c>
      <c r="L262" s="37"/>
      <c r="M262" s="184" t="s">
        <v>1</v>
      </c>
      <c r="N262" s="185" t="s">
        <v>38</v>
      </c>
      <c r="O262" s="73"/>
      <c r="P262" s="186">
        <f>O262*H262</f>
        <v>0</v>
      </c>
      <c r="Q262" s="186">
        <v>0.00148</v>
      </c>
      <c r="R262" s="186">
        <f>Q262*H262</f>
        <v>0.0059199999999999999</v>
      </c>
      <c r="S262" s="186">
        <v>0</v>
      </c>
      <c r="T262" s="187">
        <f>S262*H262</f>
        <v>0</v>
      </c>
      <c r="AR262" s="188" t="s">
        <v>646</v>
      </c>
      <c r="AT262" s="188" t="s">
        <v>194</v>
      </c>
      <c r="AU262" s="188" t="s">
        <v>83</v>
      </c>
      <c r="AY262" s="18" t="s">
        <v>191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8" t="s">
        <v>81</v>
      </c>
      <c r="BK262" s="189">
        <f>ROUND(I262*H262,2)</f>
        <v>0</v>
      </c>
      <c r="BL262" s="18" t="s">
        <v>646</v>
      </c>
      <c r="BM262" s="188" t="s">
        <v>2441</v>
      </c>
    </row>
    <row r="263" s="1" customFormat="1" ht="16.5" customHeight="1">
      <c r="B263" s="177"/>
      <c r="C263" s="214" t="s">
        <v>517</v>
      </c>
      <c r="D263" s="214" t="s">
        <v>335</v>
      </c>
      <c r="E263" s="215" t="s">
        <v>2442</v>
      </c>
      <c r="F263" s="216" t="s">
        <v>2443</v>
      </c>
      <c r="G263" s="217" t="s">
        <v>397</v>
      </c>
      <c r="H263" s="218">
        <v>2</v>
      </c>
      <c r="I263" s="219"/>
      <c r="J263" s="218">
        <f>ROUND(I263*H263,2)</f>
        <v>0</v>
      </c>
      <c r="K263" s="216" t="s">
        <v>1</v>
      </c>
      <c r="L263" s="220"/>
      <c r="M263" s="221" t="s">
        <v>1</v>
      </c>
      <c r="N263" s="222" t="s">
        <v>38</v>
      </c>
      <c r="O263" s="73"/>
      <c r="P263" s="186">
        <f>O263*H263</f>
        <v>0</v>
      </c>
      <c r="Q263" s="186">
        <v>0</v>
      </c>
      <c r="R263" s="186">
        <f>Q263*H263</f>
        <v>0</v>
      </c>
      <c r="S263" s="186">
        <v>0</v>
      </c>
      <c r="T263" s="187">
        <f>S263*H263</f>
        <v>0</v>
      </c>
      <c r="AR263" s="188" t="s">
        <v>2428</v>
      </c>
      <c r="AT263" s="188" t="s">
        <v>335</v>
      </c>
      <c r="AU263" s="188" t="s">
        <v>83</v>
      </c>
      <c r="AY263" s="18" t="s">
        <v>191</v>
      </c>
      <c r="BE263" s="189">
        <f>IF(N263="základní",J263,0)</f>
        <v>0</v>
      </c>
      <c r="BF263" s="189">
        <f>IF(N263="snížená",J263,0)</f>
        <v>0</v>
      </c>
      <c r="BG263" s="189">
        <f>IF(N263="zákl. přenesená",J263,0)</f>
        <v>0</v>
      </c>
      <c r="BH263" s="189">
        <f>IF(N263="sníž. přenesená",J263,0)</f>
        <v>0</v>
      </c>
      <c r="BI263" s="189">
        <f>IF(N263="nulová",J263,0)</f>
        <v>0</v>
      </c>
      <c r="BJ263" s="18" t="s">
        <v>81</v>
      </c>
      <c r="BK263" s="189">
        <f>ROUND(I263*H263,2)</f>
        <v>0</v>
      </c>
      <c r="BL263" s="18" t="s">
        <v>646</v>
      </c>
      <c r="BM263" s="188" t="s">
        <v>2444</v>
      </c>
    </row>
    <row r="264" s="1" customFormat="1" ht="16.5" customHeight="1">
      <c r="B264" s="177"/>
      <c r="C264" s="214" t="s">
        <v>524</v>
      </c>
      <c r="D264" s="214" t="s">
        <v>335</v>
      </c>
      <c r="E264" s="215" t="s">
        <v>2445</v>
      </c>
      <c r="F264" s="216" t="s">
        <v>2446</v>
      </c>
      <c r="G264" s="217" t="s">
        <v>397</v>
      </c>
      <c r="H264" s="218">
        <v>2</v>
      </c>
      <c r="I264" s="219"/>
      <c r="J264" s="218">
        <f>ROUND(I264*H264,2)</f>
        <v>0</v>
      </c>
      <c r="K264" s="216" t="s">
        <v>1</v>
      </c>
      <c r="L264" s="220"/>
      <c r="M264" s="221" t="s">
        <v>1</v>
      </c>
      <c r="N264" s="222" t="s">
        <v>38</v>
      </c>
      <c r="O264" s="73"/>
      <c r="P264" s="186">
        <f>O264*H264</f>
        <v>0</v>
      </c>
      <c r="Q264" s="186">
        <v>0</v>
      </c>
      <c r="R264" s="186">
        <f>Q264*H264</f>
        <v>0</v>
      </c>
      <c r="S264" s="186">
        <v>0</v>
      </c>
      <c r="T264" s="187">
        <f>S264*H264</f>
        <v>0</v>
      </c>
      <c r="AR264" s="188" t="s">
        <v>2428</v>
      </c>
      <c r="AT264" s="188" t="s">
        <v>335</v>
      </c>
      <c r="AU264" s="188" t="s">
        <v>83</v>
      </c>
      <c r="AY264" s="18" t="s">
        <v>191</v>
      </c>
      <c r="BE264" s="189">
        <f>IF(N264="základní",J264,0)</f>
        <v>0</v>
      </c>
      <c r="BF264" s="189">
        <f>IF(N264="snížená",J264,0)</f>
        <v>0</v>
      </c>
      <c r="BG264" s="189">
        <f>IF(N264="zákl. přenesená",J264,0)</f>
        <v>0</v>
      </c>
      <c r="BH264" s="189">
        <f>IF(N264="sníž. přenesená",J264,0)</f>
        <v>0</v>
      </c>
      <c r="BI264" s="189">
        <f>IF(N264="nulová",J264,0)</f>
        <v>0</v>
      </c>
      <c r="BJ264" s="18" t="s">
        <v>81</v>
      </c>
      <c r="BK264" s="189">
        <f>ROUND(I264*H264,2)</f>
        <v>0</v>
      </c>
      <c r="BL264" s="18" t="s">
        <v>646</v>
      </c>
      <c r="BM264" s="188" t="s">
        <v>2447</v>
      </c>
    </row>
    <row r="265" s="1" customFormat="1" ht="24" customHeight="1">
      <c r="B265" s="177"/>
      <c r="C265" s="178" t="s">
        <v>531</v>
      </c>
      <c r="D265" s="178" t="s">
        <v>194</v>
      </c>
      <c r="E265" s="179" t="s">
        <v>2448</v>
      </c>
      <c r="F265" s="180" t="s">
        <v>2449</v>
      </c>
      <c r="G265" s="181" t="s">
        <v>310</v>
      </c>
      <c r="H265" s="182">
        <v>13.5</v>
      </c>
      <c r="I265" s="183"/>
      <c r="J265" s="182">
        <f>ROUND(I265*H265,2)</f>
        <v>0</v>
      </c>
      <c r="K265" s="180" t="s">
        <v>2271</v>
      </c>
      <c r="L265" s="37"/>
      <c r="M265" s="184" t="s">
        <v>1</v>
      </c>
      <c r="N265" s="185" t="s">
        <v>38</v>
      </c>
      <c r="O265" s="73"/>
      <c r="P265" s="186">
        <f>O265*H265</f>
        <v>0</v>
      </c>
      <c r="Q265" s="186">
        <v>0</v>
      </c>
      <c r="R265" s="186">
        <f>Q265*H265</f>
        <v>0</v>
      </c>
      <c r="S265" s="186">
        <v>0</v>
      </c>
      <c r="T265" s="187">
        <f>S265*H265</f>
        <v>0</v>
      </c>
      <c r="AR265" s="188" t="s">
        <v>646</v>
      </c>
      <c r="AT265" s="188" t="s">
        <v>194</v>
      </c>
      <c r="AU265" s="188" t="s">
        <v>83</v>
      </c>
      <c r="AY265" s="18" t="s">
        <v>191</v>
      </c>
      <c r="BE265" s="189">
        <f>IF(N265="základní",J265,0)</f>
        <v>0</v>
      </c>
      <c r="BF265" s="189">
        <f>IF(N265="snížená",J265,0)</f>
        <v>0</v>
      </c>
      <c r="BG265" s="189">
        <f>IF(N265="zákl. přenesená",J265,0)</f>
        <v>0</v>
      </c>
      <c r="BH265" s="189">
        <f>IF(N265="sníž. přenesená",J265,0)</f>
        <v>0</v>
      </c>
      <c r="BI265" s="189">
        <f>IF(N265="nulová",J265,0)</f>
        <v>0</v>
      </c>
      <c r="BJ265" s="18" t="s">
        <v>81</v>
      </c>
      <c r="BK265" s="189">
        <f>ROUND(I265*H265,2)</f>
        <v>0</v>
      </c>
      <c r="BL265" s="18" t="s">
        <v>646</v>
      </c>
      <c r="BM265" s="188" t="s">
        <v>2450</v>
      </c>
    </row>
    <row r="266" s="1" customFormat="1" ht="24" customHeight="1">
      <c r="B266" s="177"/>
      <c r="C266" s="214" t="s">
        <v>546</v>
      </c>
      <c r="D266" s="214" t="s">
        <v>335</v>
      </c>
      <c r="E266" s="215" t="s">
        <v>2451</v>
      </c>
      <c r="F266" s="216" t="s">
        <v>2452</v>
      </c>
      <c r="G266" s="217" t="s">
        <v>310</v>
      </c>
      <c r="H266" s="218">
        <v>13.5</v>
      </c>
      <c r="I266" s="219"/>
      <c r="J266" s="218">
        <f>ROUND(I266*H266,2)</f>
        <v>0</v>
      </c>
      <c r="K266" s="216" t="s">
        <v>1</v>
      </c>
      <c r="L266" s="220"/>
      <c r="M266" s="221" t="s">
        <v>1</v>
      </c>
      <c r="N266" s="222" t="s">
        <v>38</v>
      </c>
      <c r="O266" s="73"/>
      <c r="P266" s="186">
        <f>O266*H266</f>
        <v>0</v>
      </c>
      <c r="Q266" s="186">
        <v>0</v>
      </c>
      <c r="R266" s="186">
        <f>Q266*H266</f>
        <v>0</v>
      </c>
      <c r="S266" s="186">
        <v>0</v>
      </c>
      <c r="T266" s="187">
        <f>S266*H266</f>
        <v>0</v>
      </c>
      <c r="AR266" s="188" t="s">
        <v>2428</v>
      </c>
      <c r="AT266" s="188" t="s">
        <v>335</v>
      </c>
      <c r="AU266" s="188" t="s">
        <v>83</v>
      </c>
      <c r="AY266" s="18" t="s">
        <v>191</v>
      </c>
      <c r="BE266" s="189">
        <f>IF(N266="základní",J266,0)</f>
        <v>0</v>
      </c>
      <c r="BF266" s="189">
        <f>IF(N266="snížená",J266,0)</f>
        <v>0</v>
      </c>
      <c r="BG266" s="189">
        <f>IF(N266="zákl. přenesená",J266,0)</f>
        <v>0</v>
      </c>
      <c r="BH266" s="189">
        <f>IF(N266="sníž. přenesená",J266,0)</f>
        <v>0</v>
      </c>
      <c r="BI266" s="189">
        <f>IF(N266="nulová",J266,0)</f>
        <v>0</v>
      </c>
      <c r="BJ266" s="18" t="s">
        <v>81</v>
      </c>
      <c r="BK266" s="189">
        <f>ROUND(I266*H266,2)</f>
        <v>0</v>
      </c>
      <c r="BL266" s="18" t="s">
        <v>646</v>
      </c>
      <c r="BM266" s="188" t="s">
        <v>2453</v>
      </c>
    </row>
    <row r="267" s="1" customFormat="1" ht="16.5" customHeight="1">
      <c r="B267" s="177"/>
      <c r="C267" s="214" t="s">
        <v>552</v>
      </c>
      <c r="D267" s="214" t="s">
        <v>335</v>
      </c>
      <c r="E267" s="215" t="s">
        <v>2454</v>
      </c>
      <c r="F267" s="216" t="s">
        <v>2455</v>
      </c>
      <c r="G267" s="217" t="s">
        <v>397</v>
      </c>
      <c r="H267" s="218">
        <v>4</v>
      </c>
      <c r="I267" s="219"/>
      <c r="J267" s="218">
        <f>ROUND(I267*H267,2)</f>
        <v>0</v>
      </c>
      <c r="K267" s="216" t="s">
        <v>1</v>
      </c>
      <c r="L267" s="220"/>
      <c r="M267" s="221" t="s">
        <v>1</v>
      </c>
      <c r="N267" s="222" t="s">
        <v>38</v>
      </c>
      <c r="O267" s="73"/>
      <c r="P267" s="186">
        <f>O267*H267</f>
        <v>0</v>
      </c>
      <c r="Q267" s="186">
        <v>0</v>
      </c>
      <c r="R267" s="186">
        <f>Q267*H267</f>
        <v>0</v>
      </c>
      <c r="S267" s="186">
        <v>0</v>
      </c>
      <c r="T267" s="187">
        <f>S267*H267</f>
        <v>0</v>
      </c>
      <c r="AR267" s="188" t="s">
        <v>2428</v>
      </c>
      <c r="AT267" s="188" t="s">
        <v>335</v>
      </c>
      <c r="AU267" s="188" t="s">
        <v>83</v>
      </c>
      <c r="AY267" s="18" t="s">
        <v>191</v>
      </c>
      <c r="BE267" s="189">
        <f>IF(N267="základní",J267,0)</f>
        <v>0</v>
      </c>
      <c r="BF267" s="189">
        <f>IF(N267="snížená",J267,0)</f>
        <v>0</v>
      </c>
      <c r="BG267" s="189">
        <f>IF(N267="zákl. přenesená",J267,0)</f>
        <v>0</v>
      </c>
      <c r="BH267" s="189">
        <f>IF(N267="sníž. přenesená",J267,0)</f>
        <v>0</v>
      </c>
      <c r="BI267" s="189">
        <f>IF(N267="nulová",J267,0)</f>
        <v>0</v>
      </c>
      <c r="BJ267" s="18" t="s">
        <v>81</v>
      </c>
      <c r="BK267" s="189">
        <f>ROUND(I267*H267,2)</f>
        <v>0</v>
      </c>
      <c r="BL267" s="18" t="s">
        <v>646</v>
      </c>
      <c r="BM267" s="188" t="s">
        <v>2456</v>
      </c>
    </row>
    <row r="268" s="1" customFormat="1" ht="24" customHeight="1">
      <c r="B268" s="177"/>
      <c r="C268" s="178" t="s">
        <v>558</v>
      </c>
      <c r="D268" s="178" t="s">
        <v>194</v>
      </c>
      <c r="E268" s="179" t="s">
        <v>2457</v>
      </c>
      <c r="F268" s="180" t="s">
        <v>2458</v>
      </c>
      <c r="G268" s="181" t="s">
        <v>310</v>
      </c>
      <c r="H268" s="182">
        <v>11.5</v>
      </c>
      <c r="I268" s="183"/>
      <c r="J268" s="182">
        <f>ROUND(I268*H268,2)</f>
        <v>0</v>
      </c>
      <c r="K268" s="180" t="s">
        <v>2271</v>
      </c>
      <c r="L268" s="37"/>
      <c r="M268" s="184" t="s">
        <v>1</v>
      </c>
      <c r="N268" s="185" t="s">
        <v>38</v>
      </c>
      <c r="O268" s="73"/>
      <c r="P268" s="186">
        <f>O268*H268</f>
        <v>0</v>
      </c>
      <c r="Q268" s="186">
        <v>0</v>
      </c>
      <c r="R268" s="186">
        <f>Q268*H268</f>
        <v>0</v>
      </c>
      <c r="S268" s="186">
        <v>0</v>
      </c>
      <c r="T268" s="187">
        <f>S268*H268</f>
        <v>0</v>
      </c>
      <c r="AR268" s="188" t="s">
        <v>646</v>
      </c>
      <c r="AT268" s="188" t="s">
        <v>194</v>
      </c>
      <c r="AU268" s="188" t="s">
        <v>83</v>
      </c>
      <c r="AY268" s="18" t="s">
        <v>191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8" t="s">
        <v>81</v>
      </c>
      <c r="BK268" s="189">
        <f>ROUND(I268*H268,2)</f>
        <v>0</v>
      </c>
      <c r="BL268" s="18" t="s">
        <v>646</v>
      </c>
      <c r="BM268" s="188" t="s">
        <v>2459</v>
      </c>
    </row>
    <row r="269" s="1" customFormat="1" ht="16.5" customHeight="1">
      <c r="B269" s="177"/>
      <c r="C269" s="214" t="s">
        <v>562</v>
      </c>
      <c r="D269" s="214" t="s">
        <v>335</v>
      </c>
      <c r="E269" s="215" t="s">
        <v>2460</v>
      </c>
      <c r="F269" s="216" t="s">
        <v>2461</v>
      </c>
      <c r="G269" s="217" t="s">
        <v>310</v>
      </c>
      <c r="H269" s="218">
        <v>11.5</v>
      </c>
      <c r="I269" s="219"/>
      <c r="J269" s="218">
        <f>ROUND(I269*H269,2)</f>
        <v>0</v>
      </c>
      <c r="K269" s="216" t="s">
        <v>1</v>
      </c>
      <c r="L269" s="220"/>
      <c r="M269" s="221" t="s">
        <v>1</v>
      </c>
      <c r="N269" s="222" t="s">
        <v>38</v>
      </c>
      <c r="O269" s="73"/>
      <c r="P269" s="186">
        <f>O269*H269</f>
        <v>0</v>
      </c>
      <c r="Q269" s="186">
        <v>0</v>
      </c>
      <c r="R269" s="186">
        <f>Q269*H269</f>
        <v>0</v>
      </c>
      <c r="S269" s="186">
        <v>0</v>
      </c>
      <c r="T269" s="187">
        <f>S269*H269</f>
        <v>0</v>
      </c>
      <c r="AR269" s="188" t="s">
        <v>2428</v>
      </c>
      <c r="AT269" s="188" t="s">
        <v>335</v>
      </c>
      <c r="AU269" s="188" t="s">
        <v>83</v>
      </c>
      <c r="AY269" s="18" t="s">
        <v>191</v>
      </c>
      <c r="BE269" s="189">
        <f>IF(N269="základní",J269,0)</f>
        <v>0</v>
      </c>
      <c r="BF269" s="189">
        <f>IF(N269="snížená",J269,0)</f>
        <v>0</v>
      </c>
      <c r="BG269" s="189">
        <f>IF(N269="zákl. přenesená",J269,0)</f>
        <v>0</v>
      </c>
      <c r="BH269" s="189">
        <f>IF(N269="sníž. přenesená",J269,0)</f>
        <v>0</v>
      </c>
      <c r="BI269" s="189">
        <f>IF(N269="nulová",J269,0)</f>
        <v>0</v>
      </c>
      <c r="BJ269" s="18" t="s">
        <v>81</v>
      </c>
      <c r="BK269" s="189">
        <f>ROUND(I269*H269,2)</f>
        <v>0</v>
      </c>
      <c r="BL269" s="18" t="s">
        <v>646</v>
      </c>
      <c r="BM269" s="188" t="s">
        <v>2462</v>
      </c>
    </row>
    <row r="270" s="1" customFormat="1" ht="24" customHeight="1">
      <c r="B270" s="177"/>
      <c r="C270" s="178" t="s">
        <v>568</v>
      </c>
      <c r="D270" s="178" t="s">
        <v>194</v>
      </c>
      <c r="E270" s="179" t="s">
        <v>2463</v>
      </c>
      <c r="F270" s="180" t="s">
        <v>2464</v>
      </c>
      <c r="G270" s="181" t="s">
        <v>362</v>
      </c>
      <c r="H270" s="182">
        <v>2</v>
      </c>
      <c r="I270" s="183"/>
      <c r="J270" s="182">
        <f>ROUND(I270*H270,2)</f>
        <v>0</v>
      </c>
      <c r="K270" s="180" t="s">
        <v>2271</v>
      </c>
      <c r="L270" s="37"/>
      <c r="M270" s="184" t="s">
        <v>1</v>
      </c>
      <c r="N270" s="185" t="s">
        <v>38</v>
      </c>
      <c r="O270" s="73"/>
      <c r="P270" s="186">
        <f>O270*H270</f>
        <v>0</v>
      </c>
      <c r="Q270" s="186">
        <v>0</v>
      </c>
      <c r="R270" s="186">
        <f>Q270*H270</f>
        <v>0</v>
      </c>
      <c r="S270" s="186">
        <v>0</v>
      </c>
      <c r="T270" s="187">
        <f>S270*H270</f>
        <v>0</v>
      </c>
      <c r="AR270" s="188" t="s">
        <v>646</v>
      </c>
      <c r="AT270" s="188" t="s">
        <v>194</v>
      </c>
      <c r="AU270" s="188" t="s">
        <v>83</v>
      </c>
      <c r="AY270" s="18" t="s">
        <v>191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8" t="s">
        <v>81</v>
      </c>
      <c r="BK270" s="189">
        <f>ROUND(I270*H270,2)</f>
        <v>0</v>
      </c>
      <c r="BL270" s="18" t="s">
        <v>646</v>
      </c>
      <c r="BM270" s="188" t="s">
        <v>2465</v>
      </c>
    </row>
    <row r="271" s="1" customFormat="1" ht="16.5" customHeight="1">
      <c r="B271" s="177"/>
      <c r="C271" s="214" t="s">
        <v>575</v>
      </c>
      <c r="D271" s="214" t="s">
        <v>335</v>
      </c>
      <c r="E271" s="215" t="s">
        <v>2466</v>
      </c>
      <c r="F271" s="216" t="s">
        <v>2467</v>
      </c>
      <c r="G271" s="217" t="s">
        <v>397</v>
      </c>
      <c r="H271" s="218">
        <v>2</v>
      </c>
      <c r="I271" s="219"/>
      <c r="J271" s="218">
        <f>ROUND(I271*H271,2)</f>
        <v>0</v>
      </c>
      <c r="K271" s="216" t="s">
        <v>1</v>
      </c>
      <c r="L271" s="220"/>
      <c r="M271" s="221" t="s">
        <v>1</v>
      </c>
      <c r="N271" s="222" t="s">
        <v>38</v>
      </c>
      <c r="O271" s="73"/>
      <c r="P271" s="186">
        <f>O271*H271</f>
        <v>0</v>
      </c>
      <c r="Q271" s="186">
        <v>0</v>
      </c>
      <c r="R271" s="186">
        <f>Q271*H271</f>
        <v>0</v>
      </c>
      <c r="S271" s="186">
        <v>0</v>
      </c>
      <c r="T271" s="187">
        <f>S271*H271</f>
        <v>0</v>
      </c>
      <c r="AR271" s="188" t="s">
        <v>2428</v>
      </c>
      <c r="AT271" s="188" t="s">
        <v>335</v>
      </c>
      <c r="AU271" s="188" t="s">
        <v>83</v>
      </c>
      <c r="AY271" s="18" t="s">
        <v>191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81</v>
      </c>
      <c r="BK271" s="189">
        <f>ROUND(I271*H271,2)</f>
        <v>0</v>
      </c>
      <c r="BL271" s="18" t="s">
        <v>646</v>
      </c>
      <c r="BM271" s="188" t="s">
        <v>2468</v>
      </c>
    </row>
    <row r="272" s="1" customFormat="1" ht="24" customHeight="1">
      <c r="B272" s="177"/>
      <c r="C272" s="178" t="s">
        <v>584</v>
      </c>
      <c r="D272" s="178" t="s">
        <v>194</v>
      </c>
      <c r="E272" s="179" t="s">
        <v>2469</v>
      </c>
      <c r="F272" s="180" t="s">
        <v>2470</v>
      </c>
      <c r="G272" s="181" t="s">
        <v>197</v>
      </c>
      <c r="H272" s="182">
        <v>7.54</v>
      </c>
      <c r="I272" s="183"/>
      <c r="J272" s="182">
        <f>ROUND(I272*H272,2)</f>
        <v>0</v>
      </c>
      <c r="K272" s="180" t="s">
        <v>2342</v>
      </c>
      <c r="L272" s="37"/>
      <c r="M272" s="184" t="s">
        <v>1</v>
      </c>
      <c r="N272" s="185" t="s">
        <v>38</v>
      </c>
      <c r="O272" s="73"/>
      <c r="P272" s="186">
        <f>O272*H272</f>
        <v>0</v>
      </c>
      <c r="Q272" s="186">
        <v>0</v>
      </c>
      <c r="R272" s="186">
        <f>Q272*H272</f>
        <v>0</v>
      </c>
      <c r="S272" s="186">
        <v>0</v>
      </c>
      <c r="T272" s="187">
        <f>S272*H272</f>
        <v>0</v>
      </c>
      <c r="AR272" s="188" t="s">
        <v>646</v>
      </c>
      <c r="AT272" s="188" t="s">
        <v>194</v>
      </c>
      <c r="AU272" s="188" t="s">
        <v>83</v>
      </c>
      <c r="AY272" s="18" t="s">
        <v>191</v>
      </c>
      <c r="BE272" s="189">
        <f>IF(N272="základní",J272,0)</f>
        <v>0</v>
      </c>
      <c r="BF272" s="189">
        <f>IF(N272="snížená",J272,0)</f>
        <v>0</v>
      </c>
      <c r="BG272" s="189">
        <f>IF(N272="zákl. přenesená",J272,0)</f>
        <v>0</v>
      </c>
      <c r="BH272" s="189">
        <f>IF(N272="sníž. přenesená",J272,0)</f>
        <v>0</v>
      </c>
      <c r="BI272" s="189">
        <f>IF(N272="nulová",J272,0)</f>
        <v>0</v>
      </c>
      <c r="BJ272" s="18" t="s">
        <v>81</v>
      </c>
      <c r="BK272" s="189">
        <f>ROUND(I272*H272,2)</f>
        <v>0</v>
      </c>
      <c r="BL272" s="18" t="s">
        <v>646</v>
      </c>
      <c r="BM272" s="188" t="s">
        <v>2471</v>
      </c>
    </row>
    <row r="273" s="12" customFormat="1">
      <c r="B273" s="190"/>
      <c r="D273" s="191" t="s">
        <v>200</v>
      </c>
      <c r="E273" s="192" t="s">
        <v>1</v>
      </c>
      <c r="F273" s="193" t="s">
        <v>2472</v>
      </c>
      <c r="H273" s="192" t="s">
        <v>1</v>
      </c>
      <c r="I273" s="194"/>
      <c r="L273" s="190"/>
      <c r="M273" s="195"/>
      <c r="N273" s="196"/>
      <c r="O273" s="196"/>
      <c r="P273" s="196"/>
      <c r="Q273" s="196"/>
      <c r="R273" s="196"/>
      <c r="S273" s="196"/>
      <c r="T273" s="197"/>
      <c r="AT273" s="192" t="s">
        <v>200</v>
      </c>
      <c r="AU273" s="192" t="s">
        <v>83</v>
      </c>
      <c r="AV273" s="12" t="s">
        <v>81</v>
      </c>
      <c r="AW273" s="12" t="s">
        <v>30</v>
      </c>
      <c r="AX273" s="12" t="s">
        <v>73</v>
      </c>
      <c r="AY273" s="192" t="s">
        <v>191</v>
      </c>
    </row>
    <row r="274" s="13" customFormat="1">
      <c r="B274" s="198"/>
      <c r="D274" s="191" t="s">
        <v>200</v>
      </c>
      <c r="E274" s="199" t="s">
        <v>1</v>
      </c>
      <c r="F274" s="200" t="s">
        <v>2473</v>
      </c>
      <c r="H274" s="201">
        <v>7.54</v>
      </c>
      <c r="I274" s="202"/>
      <c r="L274" s="198"/>
      <c r="M274" s="203"/>
      <c r="N274" s="204"/>
      <c r="O274" s="204"/>
      <c r="P274" s="204"/>
      <c r="Q274" s="204"/>
      <c r="R274" s="204"/>
      <c r="S274" s="204"/>
      <c r="T274" s="205"/>
      <c r="AT274" s="199" t="s">
        <v>200</v>
      </c>
      <c r="AU274" s="199" t="s">
        <v>83</v>
      </c>
      <c r="AV274" s="13" t="s">
        <v>83</v>
      </c>
      <c r="AW274" s="13" t="s">
        <v>30</v>
      </c>
      <c r="AX274" s="13" t="s">
        <v>73</v>
      </c>
      <c r="AY274" s="199" t="s">
        <v>191</v>
      </c>
    </row>
    <row r="275" s="15" customFormat="1">
      <c r="B275" s="234"/>
      <c r="D275" s="191" t="s">
        <v>200</v>
      </c>
      <c r="E275" s="235" t="s">
        <v>2236</v>
      </c>
      <c r="F275" s="236" t="s">
        <v>2316</v>
      </c>
      <c r="H275" s="237">
        <v>7.54</v>
      </c>
      <c r="I275" s="238"/>
      <c r="L275" s="234"/>
      <c r="M275" s="239"/>
      <c r="N275" s="240"/>
      <c r="O275" s="240"/>
      <c r="P275" s="240"/>
      <c r="Q275" s="240"/>
      <c r="R275" s="240"/>
      <c r="S275" s="240"/>
      <c r="T275" s="241"/>
      <c r="AT275" s="235" t="s">
        <v>200</v>
      </c>
      <c r="AU275" s="235" t="s">
        <v>83</v>
      </c>
      <c r="AV275" s="15" t="s">
        <v>211</v>
      </c>
      <c r="AW275" s="15" t="s">
        <v>30</v>
      </c>
      <c r="AX275" s="15" t="s">
        <v>81</v>
      </c>
      <c r="AY275" s="235" t="s">
        <v>191</v>
      </c>
    </row>
    <row r="276" s="13" customFormat="1">
      <c r="B276" s="198"/>
      <c r="D276" s="191" t="s">
        <v>200</v>
      </c>
      <c r="E276" s="199" t="s">
        <v>2246</v>
      </c>
      <c r="F276" s="200" t="s">
        <v>2474</v>
      </c>
      <c r="H276" s="201">
        <v>13.01</v>
      </c>
      <c r="I276" s="202"/>
      <c r="L276" s="198"/>
      <c r="M276" s="203"/>
      <c r="N276" s="204"/>
      <c r="O276" s="204"/>
      <c r="P276" s="204"/>
      <c r="Q276" s="204"/>
      <c r="R276" s="204"/>
      <c r="S276" s="204"/>
      <c r="T276" s="205"/>
      <c r="AT276" s="199" t="s">
        <v>200</v>
      </c>
      <c r="AU276" s="199" t="s">
        <v>83</v>
      </c>
      <c r="AV276" s="13" t="s">
        <v>83</v>
      </c>
      <c r="AW276" s="13" t="s">
        <v>30</v>
      </c>
      <c r="AX276" s="13" t="s">
        <v>73</v>
      </c>
      <c r="AY276" s="199" t="s">
        <v>191</v>
      </c>
    </row>
    <row r="277" s="1" customFormat="1" ht="24" customHeight="1">
      <c r="B277" s="177"/>
      <c r="C277" s="214" t="s">
        <v>589</v>
      </c>
      <c r="D277" s="214" t="s">
        <v>335</v>
      </c>
      <c r="E277" s="215" t="s">
        <v>2475</v>
      </c>
      <c r="F277" s="216" t="s">
        <v>2476</v>
      </c>
      <c r="G277" s="217" t="s">
        <v>362</v>
      </c>
      <c r="H277" s="218">
        <v>9</v>
      </c>
      <c r="I277" s="219"/>
      <c r="J277" s="218">
        <f>ROUND(I277*H277,2)</f>
        <v>0</v>
      </c>
      <c r="K277" s="216" t="s">
        <v>1</v>
      </c>
      <c r="L277" s="220"/>
      <c r="M277" s="221" t="s">
        <v>1</v>
      </c>
      <c r="N277" s="222" t="s">
        <v>38</v>
      </c>
      <c r="O277" s="73"/>
      <c r="P277" s="186">
        <f>O277*H277</f>
        <v>0</v>
      </c>
      <c r="Q277" s="186">
        <v>0</v>
      </c>
      <c r="R277" s="186">
        <f>Q277*H277</f>
        <v>0</v>
      </c>
      <c r="S277" s="186">
        <v>0</v>
      </c>
      <c r="T277" s="187">
        <f>S277*H277</f>
        <v>0</v>
      </c>
      <c r="AR277" s="188" t="s">
        <v>2428</v>
      </c>
      <c r="AT277" s="188" t="s">
        <v>335</v>
      </c>
      <c r="AU277" s="188" t="s">
        <v>83</v>
      </c>
      <c r="AY277" s="18" t="s">
        <v>191</v>
      </c>
      <c r="BE277" s="189">
        <f>IF(N277="základní",J277,0)</f>
        <v>0</v>
      </c>
      <c r="BF277" s="189">
        <f>IF(N277="snížená",J277,0)</f>
        <v>0</v>
      </c>
      <c r="BG277" s="189">
        <f>IF(N277="zákl. přenesená",J277,0)</f>
        <v>0</v>
      </c>
      <c r="BH277" s="189">
        <f>IF(N277="sníž. přenesená",J277,0)</f>
        <v>0</v>
      </c>
      <c r="BI277" s="189">
        <f>IF(N277="nulová",J277,0)</f>
        <v>0</v>
      </c>
      <c r="BJ277" s="18" t="s">
        <v>81</v>
      </c>
      <c r="BK277" s="189">
        <f>ROUND(I277*H277,2)</f>
        <v>0</v>
      </c>
      <c r="BL277" s="18" t="s">
        <v>646</v>
      </c>
      <c r="BM277" s="188" t="s">
        <v>2477</v>
      </c>
    </row>
    <row r="278" s="12" customFormat="1">
      <c r="B278" s="190"/>
      <c r="D278" s="191" t="s">
        <v>200</v>
      </c>
      <c r="E278" s="192" t="s">
        <v>1</v>
      </c>
      <c r="F278" s="193" t="s">
        <v>2478</v>
      </c>
      <c r="H278" s="192" t="s">
        <v>1</v>
      </c>
      <c r="I278" s="194"/>
      <c r="L278" s="190"/>
      <c r="M278" s="195"/>
      <c r="N278" s="196"/>
      <c r="O278" s="196"/>
      <c r="P278" s="196"/>
      <c r="Q278" s="196"/>
      <c r="R278" s="196"/>
      <c r="S278" s="196"/>
      <c r="T278" s="197"/>
      <c r="AT278" s="192" t="s">
        <v>200</v>
      </c>
      <c r="AU278" s="192" t="s">
        <v>83</v>
      </c>
      <c r="AV278" s="12" t="s">
        <v>81</v>
      </c>
      <c r="AW278" s="12" t="s">
        <v>30</v>
      </c>
      <c r="AX278" s="12" t="s">
        <v>73</v>
      </c>
      <c r="AY278" s="192" t="s">
        <v>191</v>
      </c>
    </row>
    <row r="279" s="13" customFormat="1">
      <c r="B279" s="198"/>
      <c r="D279" s="191" t="s">
        <v>200</v>
      </c>
      <c r="E279" s="199" t="s">
        <v>1</v>
      </c>
      <c r="F279" s="200" t="s">
        <v>2479</v>
      </c>
      <c r="H279" s="201">
        <v>8.6699999999999999</v>
      </c>
      <c r="I279" s="202"/>
      <c r="L279" s="198"/>
      <c r="M279" s="203"/>
      <c r="N279" s="204"/>
      <c r="O279" s="204"/>
      <c r="P279" s="204"/>
      <c r="Q279" s="204"/>
      <c r="R279" s="204"/>
      <c r="S279" s="204"/>
      <c r="T279" s="205"/>
      <c r="AT279" s="199" t="s">
        <v>200</v>
      </c>
      <c r="AU279" s="199" t="s">
        <v>83</v>
      </c>
      <c r="AV279" s="13" t="s">
        <v>83</v>
      </c>
      <c r="AW279" s="13" t="s">
        <v>30</v>
      </c>
      <c r="AX279" s="13" t="s">
        <v>73</v>
      </c>
      <c r="AY279" s="199" t="s">
        <v>191</v>
      </c>
    </row>
    <row r="280" s="13" customFormat="1">
      <c r="B280" s="198"/>
      <c r="D280" s="191" t="s">
        <v>200</v>
      </c>
      <c r="E280" s="199" t="s">
        <v>1</v>
      </c>
      <c r="F280" s="200" t="s">
        <v>2480</v>
      </c>
      <c r="H280" s="201">
        <v>9</v>
      </c>
      <c r="I280" s="202"/>
      <c r="L280" s="198"/>
      <c r="M280" s="203"/>
      <c r="N280" s="204"/>
      <c r="O280" s="204"/>
      <c r="P280" s="204"/>
      <c r="Q280" s="204"/>
      <c r="R280" s="204"/>
      <c r="S280" s="204"/>
      <c r="T280" s="205"/>
      <c r="AT280" s="199" t="s">
        <v>200</v>
      </c>
      <c r="AU280" s="199" t="s">
        <v>83</v>
      </c>
      <c r="AV280" s="13" t="s">
        <v>83</v>
      </c>
      <c r="AW280" s="13" t="s">
        <v>30</v>
      </c>
      <c r="AX280" s="13" t="s">
        <v>81</v>
      </c>
      <c r="AY280" s="199" t="s">
        <v>191</v>
      </c>
    </row>
    <row r="281" s="1" customFormat="1" ht="16.5" customHeight="1">
      <c r="B281" s="177"/>
      <c r="C281" s="178" t="s">
        <v>597</v>
      </c>
      <c r="D281" s="178" t="s">
        <v>194</v>
      </c>
      <c r="E281" s="179" t="s">
        <v>2481</v>
      </c>
      <c r="F281" s="180" t="s">
        <v>2482</v>
      </c>
      <c r="G281" s="181" t="s">
        <v>362</v>
      </c>
      <c r="H281" s="182">
        <v>1</v>
      </c>
      <c r="I281" s="183"/>
      <c r="J281" s="182">
        <f>ROUND(I281*H281,2)</f>
        <v>0</v>
      </c>
      <c r="K281" s="180" t="s">
        <v>2342</v>
      </c>
      <c r="L281" s="37"/>
      <c r="M281" s="184" t="s">
        <v>1</v>
      </c>
      <c r="N281" s="185" t="s">
        <v>38</v>
      </c>
      <c r="O281" s="73"/>
      <c r="P281" s="186">
        <f>O281*H281</f>
        <v>0</v>
      </c>
      <c r="Q281" s="186">
        <v>0</v>
      </c>
      <c r="R281" s="186">
        <f>Q281*H281</f>
        <v>0</v>
      </c>
      <c r="S281" s="186">
        <v>0</v>
      </c>
      <c r="T281" s="187">
        <f>S281*H281</f>
        <v>0</v>
      </c>
      <c r="AR281" s="188" t="s">
        <v>646</v>
      </c>
      <c r="AT281" s="188" t="s">
        <v>194</v>
      </c>
      <c r="AU281" s="188" t="s">
        <v>83</v>
      </c>
      <c r="AY281" s="18" t="s">
        <v>191</v>
      </c>
      <c r="BE281" s="189">
        <f>IF(N281="základní",J281,0)</f>
        <v>0</v>
      </c>
      <c r="BF281" s="189">
        <f>IF(N281="snížená",J281,0)</f>
        <v>0</v>
      </c>
      <c r="BG281" s="189">
        <f>IF(N281="zákl. přenesená",J281,0)</f>
        <v>0</v>
      </c>
      <c r="BH281" s="189">
        <f>IF(N281="sníž. přenesená",J281,0)</f>
        <v>0</v>
      </c>
      <c r="BI281" s="189">
        <f>IF(N281="nulová",J281,0)</f>
        <v>0</v>
      </c>
      <c r="BJ281" s="18" t="s">
        <v>81</v>
      </c>
      <c r="BK281" s="189">
        <f>ROUND(I281*H281,2)</f>
        <v>0</v>
      </c>
      <c r="BL281" s="18" t="s">
        <v>646</v>
      </c>
      <c r="BM281" s="188" t="s">
        <v>2483</v>
      </c>
    </row>
    <row r="282" s="12" customFormat="1">
      <c r="B282" s="190"/>
      <c r="D282" s="191" t="s">
        <v>200</v>
      </c>
      <c r="E282" s="192" t="s">
        <v>1</v>
      </c>
      <c r="F282" s="193" t="s">
        <v>2484</v>
      </c>
      <c r="H282" s="192" t="s">
        <v>1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2" t="s">
        <v>200</v>
      </c>
      <c r="AU282" s="192" t="s">
        <v>83</v>
      </c>
      <c r="AV282" s="12" t="s">
        <v>81</v>
      </c>
      <c r="AW282" s="12" t="s">
        <v>30</v>
      </c>
      <c r="AX282" s="12" t="s">
        <v>73</v>
      </c>
      <c r="AY282" s="192" t="s">
        <v>191</v>
      </c>
    </row>
    <row r="283" s="13" customFormat="1">
      <c r="B283" s="198"/>
      <c r="D283" s="191" t="s">
        <v>200</v>
      </c>
      <c r="E283" s="199" t="s">
        <v>1</v>
      </c>
      <c r="F283" s="200" t="s">
        <v>81</v>
      </c>
      <c r="H283" s="201">
        <v>1</v>
      </c>
      <c r="I283" s="202"/>
      <c r="L283" s="198"/>
      <c r="M283" s="203"/>
      <c r="N283" s="204"/>
      <c r="O283" s="204"/>
      <c r="P283" s="204"/>
      <c r="Q283" s="204"/>
      <c r="R283" s="204"/>
      <c r="S283" s="204"/>
      <c r="T283" s="205"/>
      <c r="AT283" s="199" t="s">
        <v>200</v>
      </c>
      <c r="AU283" s="199" t="s">
        <v>83</v>
      </c>
      <c r="AV283" s="13" t="s">
        <v>83</v>
      </c>
      <c r="AW283" s="13" t="s">
        <v>30</v>
      </c>
      <c r="AX283" s="13" t="s">
        <v>73</v>
      </c>
      <c r="AY283" s="199" t="s">
        <v>191</v>
      </c>
    </row>
    <row r="284" s="14" customFormat="1">
      <c r="B284" s="206"/>
      <c r="D284" s="191" t="s">
        <v>200</v>
      </c>
      <c r="E284" s="207" t="s">
        <v>1</v>
      </c>
      <c r="F284" s="208" t="s">
        <v>204</v>
      </c>
      <c r="H284" s="209">
        <v>1</v>
      </c>
      <c r="I284" s="210"/>
      <c r="L284" s="206"/>
      <c r="M284" s="211"/>
      <c r="N284" s="212"/>
      <c r="O284" s="212"/>
      <c r="P284" s="212"/>
      <c r="Q284" s="212"/>
      <c r="R284" s="212"/>
      <c r="S284" s="212"/>
      <c r="T284" s="213"/>
      <c r="AT284" s="207" t="s">
        <v>200</v>
      </c>
      <c r="AU284" s="207" t="s">
        <v>83</v>
      </c>
      <c r="AV284" s="14" t="s">
        <v>198</v>
      </c>
      <c r="AW284" s="14" t="s">
        <v>30</v>
      </c>
      <c r="AX284" s="14" t="s">
        <v>81</v>
      </c>
      <c r="AY284" s="207" t="s">
        <v>191</v>
      </c>
    </row>
    <row r="285" s="1" customFormat="1" ht="16.5" customHeight="1">
      <c r="B285" s="177"/>
      <c r="C285" s="214" t="s">
        <v>357</v>
      </c>
      <c r="D285" s="214" t="s">
        <v>335</v>
      </c>
      <c r="E285" s="215" t="s">
        <v>2485</v>
      </c>
      <c r="F285" s="216" t="s">
        <v>2486</v>
      </c>
      <c r="G285" s="217" t="s">
        <v>397</v>
      </c>
      <c r="H285" s="218">
        <v>1</v>
      </c>
      <c r="I285" s="219"/>
      <c r="J285" s="218">
        <f>ROUND(I285*H285,2)</f>
        <v>0</v>
      </c>
      <c r="K285" s="216" t="s">
        <v>1</v>
      </c>
      <c r="L285" s="220"/>
      <c r="M285" s="221" t="s">
        <v>1</v>
      </c>
      <c r="N285" s="222" t="s">
        <v>38</v>
      </c>
      <c r="O285" s="73"/>
      <c r="P285" s="186">
        <f>O285*H285</f>
        <v>0</v>
      </c>
      <c r="Q285" s="186">
        <v>0</v>
      </c>
      <c r="R285" s="186">
        <f>Q285*H285</f>
        <v>0</v>
      </c>
      <c r="S285" s="186">
        <v>0</v>
      </c>
      <c r="T285" s="187">
        <f>S285*H285</f>
        <v>0</v>
      </c>
      <c r="AR285" s="188" t="s">
        <v>2428</v>
      </c>
      <c r="AT285" s="188" t="s">
        <v>335</v>
      </c>
      <c r="AU285" s="188" t="s">
        <v>83</v>
      </c>
      <c r="AY285" s="18" t="s">
        <v>191</v>
      </c>
      <c r="BE285" s="189">
        <f>IF(N285="základní",J285,0)</f>
        <v>0</v>
      </c>
      <c r="BF285" s="189">
        <f>IF(N285="snížená",J285,0)</f>
        <v>0</v>
      </c>
      <c r="BG285" s="189">
        <f>IF(N285="zákl. přenesená",J285,0)</f>
        <v>0</v>
      </c>
      <c r="BH285" s="189">
        <f>IF(N285="sníž. přenesená",J285,0)</f>
        <v>0</v>
      </c>
      <c r="BI285" s="189">
        <f>IF(N285="nulová",J285,0)</f>
        <v>0</v>
      </c>
      <c r="BJ285" s="18" t="s">
        <v>81</v>
      </c>
      <c r="BK285" s="189">
        <f>ROUND(I285*H285,2)</f>
        <v>0</v>
      </c>
      <c r="BL285" s="18" t="s">
        <v>646</v>
      </c>
      <c r="BM285" s="188" t="s">
        <v>2487</v>
      </c>
    </row>
    <row r="286" s="1" customFormat="1" ht="16.5" customHeight="1">
      <c r="B286" s="177"/>
      <c r="C286" s="178" t="s">
        <v>609</v>
      </c>
      <c r="D286" s="178" t="s">
        <v>194</v>
      </c>
      <c r="E286" s="179" t="s">
        <v>2488</v>
      </c>
      <c r="F286" s="180" t="s">
        <v>2489</v>
      </c>
      <c r="G286" s="181" t="s">
        <v>362</v>
      </c>
      <c r="H286" s="182">
        <v>1</v>
      </c>
      <c r="I286" s="183"/>
      <c r="J286" s="182">
        <f>ROUND(I286*H286,2)</f>
        <v>0</v>
      </c>
      <c r="K286" s="180" t="s">
        <v>1</v>
      </c>
      <c r="L286" s="37"/>
      <c r="M286" s="184" t="s">
        <v>1</v>
      </c>
      <c r="N286" s="185" t="s">
        <v>38</v>
      </c>
      <c r="O286" s="73"/>
      <c r="P286" s="186">
        <f>O286*H286</f>
        <v>0</v>
      </c>
      <c r="Q286" s="186">
        <v>0</v>
      </c>
      <c r="R286" s="186">
        <f>Q286*H286</f>
        <v>0</v>
      </c>
      <c r="S286" s="186">
        <v>0</v>
      </c>
      <c r="T286" s="187">
        <f>S286*H286</f>
        <v>0</v>
      </c>
      <c r="AR286" s="188" t="s">
        <v>646</v>
      </c>
      <c r="AT286" s="188" t="s">
        <v>194</v>
      </c>
      <c r="AU286" s="188" t="s">
        <v>83</v>
      </c>
      <c r="AY286" s="18" t="s">
        <v>191</v>
      </c>
      <c r="BE286" s="189">
        <f>IF(N286="základní",J286,0)</f>
        <v>0</v>
      </c>
      <c r="BF286" s="189">
        <f>IF(N286="snížená",J286,0)</f>
        <v>0</v>
      </c>
      <c r="BG286" s="189">
        <f>IF(N286="zákl. přenesená",J286,0)</f>
        <v>0</v>
      </c>
      <c r="BH286" s="189">
        <f>IF(N286="sníž. přenesená",J286,0)</f>
        <v>0</v>
      </c>
      <c r="BI286" s="189">
        <f>IF(N286="nulová",J286,0)</f>
        <v>0</v>
      </c>
      <c r="BJ286" s="18" t="s">
        <v>81</v>
      </c>
      <c r="BK286" s="189">
        <f>ROUND(I286*H286,2)</f>
        <v>0</v>
      </c>
      <c r="BL286" s="18" t="s">
        <v>646</v>
      </c>
      <c r="BM286" s="188" t="s">
        <v>2490</v>
      </c>
    </row>
    <row r="287" s="1" customFormat="1" ht="16.5" customHeight="1">
      <c r="B287" s="177"/>
      <c r="C287" s="214" t="s">
        <v>488</v>
      </c>
      <c r="D287" s="214" t="s">
        <v>335</v>
      </c>
      <c r="E287" s="215" t="s">
        <v>2491</v>
      </c>
      <c r="F287" s="216" t="s">
        <v>2492</v>
      </c>
      <c r="G287" s="217" t="s">
        <v>397</v>
      </c>
      <c r="H287" s="218">
        <v>1</v>
      </c>
      <c r="I287" s="219"/>
      <c r="J287" s="218">
        <f>ROUND(I287*H287,2)</f>
        <v>0</v>
      </c>
      <c r="K287" s="216" t="s">
        <v>1</v>
      </c>
      <c r="L287" s="220"/>
      <c r="M287" s="221" t="s">
        <v>1</v>
      </c>
      <c r="N287" s="222" t="s">
        <v>38</v>
      </c>
      <c r="O287" s="73"/>
      <c r="P287" s="186">
        <f>O287*H287</f>
        <v>0</v>
      </c>
      <c r="Q287" s="186">
        <v>0</v>
      </c>
      <c r="R287" s="186">
        <f>Q287*H287</f>
        <v>0</v>
      </c>
      <c r="S287" s="186">
        <v>0</v>
      </c>
      <c r="T287" s="187">
        <f>S287*H287</f>
        <v>0</v>
      </c>
      <c r="AR287" s="188" t="s">
        <v>2428</v>
      </c>
      <c r="AT287" s="188" t="s">
        <v>335</v>
      </c>
      <c r="AU287" s="188" t="s">
        <v>83</v>
      </c>
      <c r="AY287" s="18" t="s">
        <v>191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8" t="s">
        <v>81</v>
      </c>
      <c r="BK287" s="189">
        <f>ROUND(I287*H287,2)</f>
        <v>0</v>
      </c>
      <c r="BL287" s="18" t="s">
        <v>646</v>
      </c>
      <c r="BM287" s="188" t="s">
        <v>2493</v>
      </c>
    </row>
    <row r="288" s="1" customFormat="1" ht="16.5" customHeight="1">
      <c r="B288" s="177"/>
      <c r="C288" s="178" t="s">
        <v>619</v>
      </c>
      <c r="D288" s="178" t="s">
        <v>194</v>
      </c>
      <c r="E288" s="179" t="s">
        <v>2494</v>
      </c>
      <c r="F288" s="180" t="s">
        <v>2495</v>
      </c>
      <c r="G288" s="181" t="s">
        <v>310</v>
      </c>
      <c r="H288" s="182">
        <v>13.5</v>
      </c>
      <c r="I288" s="183"/>
      <c r="J288" s="182">
        <f>ROUND(I288*H288,2)</f>
        <v>0</v>
      </c>
      <c r="K288" s="180" t="s">
        <v>2271</v>
      </c>
      <c r="L288" s="37"/>
      <c r="M288" s="184" t="s">
        <v>1</v>
      </c>
      <c r="N288" s="185" t="s">
        <v>38</v>
      </c>
      <c r="O288" s="73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AR288" s="188" t="s">
        <v>646</v>
      </c>
      <c r="AT288" s="188" t="s">
        <v>194</v>
      </c>
      <c r="AU288" s="188" t="s">
        <v>83</v>
      </c>
      <c r="AY288" s="18" t="s">
        <v>191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81</v>
      </c>
      <c r="BK288" s="189">
        <f>ROUND(I288*H288,2)</f>
        <v>0</v>
      </c>
      <c r="BL288" s="18" t="s">
        <v>646</v>
      </c>
      <c r="BM288" s="188" t="s">
        <v>2496</v>
      </c>
    </row>
    <row r="289" s="11" customFormat="1" ht="25.92" customHeight="1">
      <c r="B289" s="164"/>
      <c r="D289" s="165" t="s">
        <v>72</v>
      </c>
      <c r="E289" s="166" t="s">
        <v>2497</v>
      </c>
      <c r="F289" s="166" t="s">
        <v>2498</v>
      </c>
      <c r="I289" s="167"/>
      <c r="J289" s="168">
        <f>BK289</f>
        <v>0</v>
      </c>
      <c r="L289" s="164"/>
      <c r="M289" s="169"/>
      <c r="N289" s="170"/>
      <c r="O289" s="170"/>
      <c r="P289" s="171">
        <f>P290+P291</f>
        <v>0</v>
      </c>
      <c r="Q289" s="170"/>
      <c r="R289" s="171">
        <f>R290+R291</f>
        <v>0</v>
      </c>
      <c r="S289" s="170"/>
      <c r="T289" s="172">
        <f>T290+T291</f>
        <v>0</v>
      </c>
      <c r="AR289" s="165" t="s">
        <v>198</v>
      </c>
      <c r="AT289" s="173" t="s">
        <v>72</v>
      </c>
      <c r="AU289" s="173" t="s">
        <v>73</v>
      </c>
      <c r="AY289" s="165" t="s">
        <v>191</v>
      </c>
      <c r="BK289" s="174">
        <f>BK290+BK291</f>
        <v>0</v>
      </c>
    </row>
    <row r="290" s="1" customFormat="1" ht="16.5" customHeight="1">
      <c r="B290" s="177"/>
      <c r="C290" s="178" t="s">
        <v>624</v>
      </c>
      <c r="D290" s="178" t="s">
        <v>194</v>
      </c>
      <c r="E290" s="179" t="s">
        <v>2499</v>
      </c>
      <c r="F290" s="180" t="s">
        <v>2500</v>
      </c>
      <c r="G290" s="181" t="s">
        <v>615</v>
      </c>
      <c r="H290" s="182">
        <v>1</v>
      </c>
      <c r="I290" s="183"/>
      <c r="J290" s="182">
        <f>ROUND(I290*H290,2)</f>
        <v>0</v>
      </c>
      <c r="K290" s="180" t="s">
        <v>1</v>
      </c>
      <c r="L290" s="37"/>
      <c r="M290" s="184" t="s">
        <v>1</v>
      </c>
      <c r="N290" s="185" t="s">
        <v>38</v>
      </c>
      <c r="O290" s="73"/>
      <c r="P290" s="186">
        <f>O290*H290</f>
        <v>0</v>
      </c>
      <c r="Q290" s="186">
        <v>0</v>
      </c>
      <c r="R290" s="186">
        <f>Q290*H290</f>
        <v>0</v>
      </c>
      <c r="S290" s="186">
        <v>0</v>
      </c>
      <c r="T290" s="187">
        <f>S290*H290</f>
        <v>0</v>
      </c>
      <c r="AR290" s="188" t="s">
        <v>766</v>
      </c>
      <c r="AT290" s="188" t="s">
        <v>194</v>
      </c>
      <c r="AU290" s="188" t="s">
        <v>81</v>
      </c>
      <c r="AY290" s="18" t="s">
        <v>191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8" t="s">
        <v>81</v>
      </c>
      <c r="BK290" s="189">
        <f>ROUND(I290*H290,2)</f>
        <v>0</v>
      </c>
      <c r="BL290" s="18" t="s">
        <v>766</v>
      </c>
      <c r="BM290" s="188" t="s">
        <v>2501</v>
      </c>
    </row>
    <row r="291" s="11" customFormat="1" ht="22.8" customHeight="1">
      <c r="B291" s="164"/>
      <c r="D291" s="165" t="s">
        <v>72</v>
      </c>
      <c r="E291" s="175" t="s">
        <v>2502</v>
      </c>
      <c r="F291" s="175" t="s">
        <v>2503</v>
      </c>
      <c r="I291" s="167"/>
      <c r="J291" s="176">
        <f>BK291</f>
        <v>0</v>
      </c>
      <c r="L291" s="164"/>
      <c r="M291" s="169"/>
      <c r="N291" s="170"/>
      <c r="O291" s="170"/>
      <c r="P291" s="171">
        <f>SUM(P292:P304)</f>
        <v>0</v>
      </c>
      <c r="Q291" s="170"/>
      <c r="R291" s="171">
        <f>SUM(R292:R304)</f>
        <v>0</v>
      </c>
      <c r="S291" s="170"/>
      <c r="T291" s="172">
        <f>SUM(T292:T304)</f>
        <v>0</v>
      </c>
      <c r="AR291" s="165" t="s">
        <v>81</v>
      </c>
      <c r="AT291" s="173" t="s">
        <v>72</v>
      </c>
      <c r="AU291" s="173" t="s">
        <v>81</v>
      </c>
      <c r="AY291" s="165" t="s">
        <v>191</v>
      </c>
      <c r="BK291" s="174">
        <f>SUM(BK292:BK304)</f>
        <v>0</v>
      </c>
    </row>
    <row r="292" s="1" customFormat="1" ht="16.5" customHeight="1">
      <c r="B292" s="177"/>
      <c r="C292" s="178" t="s">
        <v>634</v>
      </c>
      <c r="D292" s="178" t="s">
        <v>194</v>
      </c>
      <c r="E292" s="179" t="s">
        <v>2504</v>
      </c>
      <c r="F292" s="180" t="s">
        <v>2505</v>
      </c>
      <c r="G292" s="181" t="s">
        <v>343</v>
      </c>
      <c r="H292" s="182">
        <v>6.9500000000000002</v>
      </c>
      <c r="I292" s="183"/>
      <c r="J292" s="182">
        <f>ROUND(I292*H292,2)</f>
        <v>0</v>
      </c>
      <c r="K292" s="180" t="s">
        <v>2342</v>
      </c>
      <c r="L292" s="37"/>
      <c r="M292" s="184" t="s">
        <v>1</v>
      </c>
      <c r="N292" s="185" t="s">
        <v>38</v>
      </c>
      <c r="O292" s="73"/>
      <c r="P292" s="186">
        <f>O292*H292</f>
        <v>0</v>
      </c>
      <c r="Q292" s="186">
        <v>0</v>
      </c>
      <c r="R292" s="186">
        <f>Q292*H292</f>
        <v>0</v>
      </c>
      <c r="S292" s="186">
        <v>0</v>
      </c>
      <c r="T292" s="187">
        <f>S292*H292</f>
        <v>0</v>
      </c>
      <c r="AR292" s="188" t="s">
        <v>198</v>
      </c>
      <c r="AT292" s="188" t="s">
        <v>194</v>
      </c>
      <c r="AU292" s="188" t="s">
        <v>83</v>
      </c>
      <c r="AY292" s="18" t="s">
        <v>191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8" t="s">
        <v>81</v>
      </c>
      <c r="BK292" s="189">
        <f>ROUND(I292*H292,2)</f>
        <v>0</v>
      </c>
      <c r="BL292" s="18" t="s">
        <v>198</v>
      </c>
      <c r="BM292" s="188" t="s">
        <v>2506</v>
      </c>
    </row>
    <row r="293" s="13" customFormat="1">
      <c r="B293" s="198"/>
      <c r="D293" s="191" t="s">
        <v>200</v>
      </c>
      <c r="E293" s="199" t="s">
        <v>2229</v>
      </c>
      <c r="F293" s="200" t="s">
        <v>2230</v>
      </c>
      <c r="H293" s="201">
        <v>6.9500000000000002</v>
      </c>
      <c r="I293" s="202"/>
      <c r="L293" s="198"/>
      <c r="M293" s="203"/>
      <c r="N293" s="204"/>
      <c r="O293" s="204"/>
      <c r="P293" s="204"/>
      <c r="Q293" s="204"/>
      <c r="R293" s="204"/>
      <c r="S293" s="204"/>
      <c r="T293" s="205"/>
      <c r="AT293" s="199" t="s">
        <v>200</v>
      </c>
      <c r="AU293" s="199" t="s">
        <v>83</v>
      </c>
      <c r="AV293" s="13" t="s">
        <v>83</v>
      </c>
      <c r="AW293" s="13" t="s">
        <v>30</v>
      </c>
      <c r="AX293" s="13" t="s">
        <v>81</v>
      </c>
      <c r="AY293" s="199" t="s">
        <v>191</v>
      </c>
    </row>
    <row r="294" s="1" customFormat="1" ht="24" customHeight="1">
      <c r="B294" s="177"/>
      <c r="C294" s="178" t="s">
        <v>641</v>
      </c>
      <c r="D294" s="178" t="s">
        <v>194</v>
      </c>
      <c r="E294" s="179" t="s">
        <v>2507</v>
      </c>
      <c r="F294" s="180" t="s">
        <v>2508</v>
      </c>
      <c r="G294" s="181" t="s">
        <v>343</v>
      </c>
      <c r="H294" s="182">
        <v>62.509999999999998</v>
      </c>
      <c r="I294" s="183"/>
      <c r="J294" s="182">
        <f>ROUND(I294*H294,2)</f>
        <v>0</v>
      </c>
      <c r="K294" s="180" t="s">
        <v>2342</v>
      </c>
      <c r="L294" s="37"/>
      <c r="M294" s="184" t="s">
        <v>1</v>
      </c>
      <c r="N294" s="185" t="s">
        <v>38</v>
      </c>
      <c r="O294" s="73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AR294" s="188" t="s">
        <v>198</v>
      </c>
      <c r="AT294" s="188" t="s">
        <v>194</v>
      </c>
      <c r="AU294" s="188" t="s">
        <v>83</v>
      </c>
      <c r="AY294" s="18" t="s">
        <v>191</v>
      </c>
      <c r="BE294" s="189">
        <f>IF(N294="základní",J294,0)</f>
        <v>0</v>
      </c>
      <c r="BF294" s="189">
        <f>IF(N294="snížená",J294,0)</f>
        <v>0</v>
      </c>
      <c r="BG294" s="189">
        <f>IF(N294="zákl. přenesená",J294,0)</f>
        <v>0</v>
      </c>
      <c r="BH294" s="189">
        <f>IF(N294="sníž. přenesená",J294,0)</f>
        <v>0</v>
      </c>
      <c r="BI294" s="189">
        <f>IF(N294="nulová",J294,0)</f>
        <v>0</v>
      </c>
      <c r="BJ294" s="18" t="s">
        <v>81</v>
      </c>
      <c r="BK294" s="189">
        <f>ROUND(I294*H294,2)</f>
        <v>0</v>
      </c>
      <c r="BL294" s="18" t="s">
        <v>198</v>
      </c>
      <c r="BM294" s="188" t="s">
        <v>2509</v>
      </c>
    </row>
    <row r="295" s="13" customFormat="1">
      <c r="B295" s="198"/>
      <c r="D295" s="191" t="s">
        <v>200</v>
      </c>
      <c r="E295" s="199" t="s">
        <v>1</v>
      </c>
      <c r="F295" s="200" t="s">
        <v>2510</v>
      </c>
      <c r="H295" s="201">
        <v>62.509999999999998</v>
      </c>
      <c r="I295" s="202"/>
      <c r="L295" s="198"/>
      <c r="M295" s="203"/>
      <c r="N295" s="204"/>
      <c r="O295" s="204"/>
      <c r="P295" s="204"/>
      <c r="Q295" s="204"/>
      <c r="R295" s="204"/>
      <c r="S295" s="204"/>
      <c r="T295" s="205"/>
      <c r="AT295" s="199" t="s">
        <v>200</v>
      </c>
      <c r="AU295" s="199" t="s">
        <v>83</v>
      </c>
      <c r="AV295" s="13" t="s">
        <v>83</v>
      </c>
      <c r="AW295" s="13" t="s">
        <v>30</v>
      </c>
      <c r="AX295" s="13" t="s">
        <v>81</v>
      </c>
      <c r="AY295" s="199" t="s">
        <v>191</v>
      </c>
    </row>
    <row r="296" s="1" customFormat="1" ht="16.5" customHeight="1">
      <c r="B296" s="177"/>
      <c r="C296" s="178" t="s">
        <v>646</v>
      </c>
      <c r="D296" s="178" t="s">
        <v>194</v>
      </c>
      <c r="E296" s="179" t="s">
        <v>2511</v>
      </c>
      <c r="F296" s="180" t="s">
        <v>2512</v>
      </c>
      <c r="G296" s="181" t="s">
        <v>343</v>
      </c>
      <c r="H296" s="182">
        <v>3.8300000000000001</v>
      </c>
      <c r="I296" s="183"/>
      <c r="J296" s="182">
        <f>ROUND(I296*H296,2)</f>
        <v>0</v>
      </c>
      <c r="K296" s="180" t="s">
        <v>1</v>
      </c>
      <c r="L296" s="37"/>
      <c r="M296" s="184" t="s">
        <v>1</v>
      </c>
      <c r="N296" s="185" t="s">
        <v>38</v>
      </c>
      <c r="O296" s="73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AR296" s="188" t="s">
        <v>198</v>
      </c>
      <c r="AT296" s="188" t="s">
        <v>194</v>
      </c>
      <c r="AU296" s="188" t="s">
        <v>83</v>
      </c>
      <c r="AY296" s="18" t="s">
        <v>191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81</v>
      </c>
      <c r="BK296" s="189">
        <f>ROUND(I296*H296,2)</f>
        <v>0</v>
      </c>
      <c r="BL296" s="18" t="s">
        <v>198</v>
      </c>
      <c r="BM296" s="188" t="s">
        <v>2513</v>
      </c>
    </row>
    <row r="297" s="13" customFormat="1">
      <c r="B297" s="198"/>
      <c r="D297" s="191" t="s">
        <v>200</v>
      </c>
      <c r="E297" s="199" t="s">
        <v>1</v>
      </c>
      <c r="F297" s="200" t="s">
        <v>2229</v>
      </c>
      <c r="H297" s="201">
        <v>6.9500000000000002</v>
      </c>
      <c r="I297" s="202"/>
      <c r="L297" s="198"/>
      <c r="M297" s="203"/>
      <c r="N297" s="204"/>
      <c r="O297" s="204"/>
      <c r="P297" s="204"/>
      <c r="Q297" s="204"/>
      <c r="R297" s="204"/>
      <c r="S297" s="204"/>
      <c r="T297" s="205"/>
      <c r="AT297" s="199" t="s">
        <v>200</v>
      </c>
      <c r="AU297" s="199" t="s">
        <v>83</v>
      </c>
      <c r="AV297" s="13" t="s">
        <v>83</v>
      </c>
      <c r="AW297" s="13" t="s">
        <v>30</v>
      </c>
      <c r="AX297" s="13" t="s">
        <v>73</v>
      </c>
      <c r="AY297" s="199" t="s">
        <v>191</v>
      </c>
    </row>
    <row r="298" s="13" customFormat="1">
      <c r="B298" s="198"/>
      <c r="D298" s="191" t="s">
        <v>200</v>
      </c>
      <c r="E298" s="199" t="s">
        <v>1</v>
      </c>
      <c r="F298" s="200" t="s">
        <v>2514</v>
      </c>
      <c r="H298" s="201">
        <v>-1.7</v>
      </c>
      <c r="I298" s="202"/>
      <c r="L298" s="198"/>
      <c r="M298" s="203"/>
      <c r="N298" s="204"/>
      <c r="O298" s="204"/>
      <c r="P298" s="204"/>
      <c r="Q298" s="204"/>
      <c r="R298" s="204"/>
      <c r="S298" s="204"/>
      <c r="T298" s="205"/>
      <c r="AT298" s="199" t="s">
        <v>200</v>
      </c>
      <c r="AU298" s="199" t="s">
        <v>83</v>
      </c>
      <c r="AV298" s="13" t="s">
        <v>83</v>
      </c>
      <c r="AW298" s="13" t="s">
        <v>30</v>
      </c>
      <c r="AX298" s="13" t="s">
        <v>73</v>
      </c>
      <c r="AY298" s="199" t="s">
        <v>191</v>
      </c>
    </row>
    <row r="299" s="13" customFormat="1">
      <c r="B299" s="198"/>
      <c r="D299" s="191" t="s">
        <v>200</v>
      </c>
      <c r="E299" s="199" t="s">
        <v>1</v>
      </c>
      <c r="F299" s="200" t="s">
        <v>2515</v>
      </c>
      <c r="H299" s="201">
        <v>-1.4199999999999999</v>
      </c>
      <c r="I299" s="202"/>
      <c r="L299" s="198"/>
      <c r="M299" s="203"/>
      <c r="N299" s="204"/>
      <c r="O299" s="204"/>
      <c r="P299" s="204"/>
      <c r="Q299" s="204"/>
      <c r="R299" s="204"/>
      <c r="S299" s="204"/>
      <c r="T299" s="205"/>
      <c r="AT299" s="199" t="s">
        <v>200</v>
      </c>
      <c r="AU299" s="199" t="s">
        <v>83</v>
      </c>
      <c r="AV299" s="13" t="s">
        <v>83</v>
      </c>
      <c r="AW299" s="13" t="s">
        <v>30</v>
      </c>
      <c r="AX299" s="13" t="s">
        <v>73</v>
      </c>
      <c r="AY299" s="199" t="s">
        <v>191</v>
      </c>
    </row>
    <row r="300" s="14" customFormat="1">
      <c r="B300" s="206"/>
      <c r="D300" s="191" t="s">
        <v>200</v>
      </c>
      <c r="E300" s="207" t="s">
        <v>1</v>
      </c>
      <c r="F300" s="208" t="s">
        <v>204</v>
      </c>
      <c r="H300" s="209">
        <v>3.8300000000000001</v>
      </c>
      <c r="I300" s="210"/>
      <c r="L300" s="206"/>
      <c r="M300" s="211"/>
      <c r="N300" s="212"/>
      <c r="O300" s="212"/>
      <c r="P300" s="212"/>
      <c r="Q300" s="212"/>
      <c r="R300" s="212"/>
      <c r="S300" s="212"/>
      <c r="T300" s="213"/>
      <c r="AT300" s="207" t="s">
        <v>200</v>
      </c>
      <c r="AU300" s="207" t="s">
        <v>83</v>
      </c>
      <c r="AV300" s="14" t="s">
        <v>198</v>
      </c>
      <c r="AW300" s="14" t="s">
        <v>30</v>
      </c>
      <c r="AX300" s="14" t="s">
        <v>81</v>
      </c>
      <c r="AY300" s="207" t="s">
        <v>191</v>
      </c>
    </row>
    <row r="301" s="1" customFormat="1" ht="16.5" customHeight="1">
      <c r="B301" s="177"/>
      <c r="C301" s="178" t="s">
        <v>653</v>
      </c>
      <c r="D301" s="178" t="s">
        <v>194</v>
      </c>
      <c r="E301" s="179" t="s">
        <v>2516</v>
      </c>
      <c r="F301" s="180" t="s">
        <v>2517</v>
      </c>
      <c r="G301" s="181" t="s">
        <v>343</v>
      </c>
      <c r="H301" s="182">
        <v>1.4199999999999999</v>
      </c>
      <c r="I301" s="183"/>
      <c r="J301" s="182">
        <f>ROUND(I301*H301,2)</f>
        <v>0</v>
      </c>
      <c r="K301" s="180" t="s">
        <v>1</v>
      </c>
      <c r="L301" s="37"/>
      <c r="M301" s="184" t="s">
        <v>1</v>
      </c>
      <c r="N301" s="185" t="s">
        <v>38</v>
      </c>
      <c r="O301" s="73"/>
      <c r="P301" s="186">
        <f>O301*H301</f>
        <v>0</v>
      </c>
      <c r="Q301" s="186">
        <v>0</v>
      </c>
      <c r="R301" s="186">
        <f>Q301*H301</f>
        <v>0</v>
      </c>
      <c r="S301" s="186">
        <v>0</v>
      </c>
      <c r="T301" s="187">
        <f>S301*H301</f>
        <v>0</v>
      </c>
      <c r="AR301" s="188" t="s">
        <v>198</v>
      </c>
      <c r="AT301" s="188" t="s">
        <v>194</v>
      </c>
      <c r="AU301" s="188" t="s">
        <v>83</v>
      </c>
      <c r="AY301" s="18" t="s">
        <v>191</v>
      </c>
      <c r="BE301" s="189">
        <f>IF(N301="základní",J301,0)</f>
        <v>0</v>
      </c>
      <c r="BF301" s="189">
        <f>IF(N301="snížená",J301,0)</f>
        <v>0</v>
      </c>
      <c r="BG301" s="189">
        <f>IF(N301="zákl. přenesená",J301,0)</f>
        <v>0</v>
      </c>
      <c r="BH301" s="189">
        <f>IF(N301="sníž. přenesená",J301,0)</f>
        <v>0</v>
      </c>
      <c r="BI301" s="189">
        <f>IF(N301="nulová",J301,0)</f>
        <v>0</v>
      </c>
      <c r="BJ301" s="18" t="s">
        <v>81</v>
      </c>
      <c r="BK301" s="189">
        <f>ROUND(I301*H301,2)</f>
        <v>0</v>
      </c>
      <c r="BL301" s="18" t="s">
        <v>198</v>
      </c>
      <c r="BM301" s="188" t="s">
        <v>2518</v>
      </c>
    </row>
    <row r="302" s="13" customFormat="1">
      <c r="B302" s="198"/>
      <c r="D302" s="191" t="s">
        <v>200</v>
      </c>
      <c r="E302" s="199" t="s">
        <v>2253</v>
      </c>
      <c r="F302" s="200" t="s">
        <v>2254</v>
      </c>
      <c r="H302" s="201">
        <v>1.4199999999999999</v>
      </c>
      <c r="I302" s="202"/>
      <c r="L302" s="198"/>
      <c r="M302" s="203"/>
      <c r="N302" s="204"/>
      <c r="O302" s="204"/>
      <c r="P302" s="204"/>
      <c r="Q302" s="204"/>
      <c r="R302" s="204"/>
      <c r="S302" s="204"/>
      <c r="T302" s="205"/>
      <c r="AT302" s="199" t="s">
        <v>200</v>
      </c>
      <c r="AU302" s="199" t="s">
        <v>83</v>
      </c>
      <c r="AV302" s="13" t="s">
        <v>83</v>
      </c>
      <c r="AW302" s="13" t="s">
        <v>30</v>
      </c>
      <c r="AX302" s="13" t="s">
        <v>81</v>
      </c>
      <c r="AY302" s="199" t="s">
        <v>191</v>
      </c>
    </row>
    <row r="303" s="1" customFormat="1" ht="16.5" customHeight="1">
      <c r="B303" s="177"/>
      <c r="C303" s="178" t="s">
        <v>659</v>
      </c>
      <c r="D303" s="178" t="s">
        <v>194</v>
      </c>
      <c r="E303" s="179" t="s">
        <v>2519</v>
      </c>
      <c r="F303" s="180" t="s">
        <v>2520</v>
      </c>
      <c r="G303" s="181" t="s">
        <v>343</v>
      </c>
      <c r="H303" s="182">
        <v>1.7</v>
      </c>
      <c r="I303" s="183"/>
      <c r="J303" s="182">
        <f>ROUND(I303*H303,2)</f>
        <v>0</v>
      </c>
      <c r="K303" s="180" t="s">
        <v>1</v>
      </c>
      <c r="L303" s="37"/>
      <c r="M303" s="184" t="s">
        <v>1</v>
      </c>
      <c r="N303" s="185" t="s">
        <v>38</v>
      </c>
      <c r="O303" s="73"/>
      <c r="P303" s="186">
        <f>O303*H303</f>
        <v>0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AR303" s="188" t="s">
        <v>198</v>
      </c>
      <c r="AT303" s="188" t="s">
        <v>194</v>
      </c>
      <c r="AU303" s="188" t="s">
        <v>83</v>
      </c>
      <c r="AY303" s="18" t="s">
        <v>191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8" t="s">
        <v>81</v>
      </c>
      <c r="BK303" s="189">
        <f>ROUND(I303*H303,2)</f>
        <v>0</v>
      </c>
      <c r="BL303" s="18" t="s">
        <v>198</v>
      </c>
      <c r="BM303" s="188" t="s">
        <v>2521</v>
      </c>
    </row>
    <row r="304" s="13" customFormat="1">
      <c r="B304" s="198"/>
      <c r="D304" s="191" t="s">
        <v>200</v>
      </c>
      <c r="E304" s="199" t="s">
        <v>2227</v>
      </c>
      <c r="F304" s="200" t="s">
        <v>2228</v>
      </c>
      <c r="H304" s="201">
        <v>1.7</v>
      </c>
      <c r="I304" s="202"/>
      <c r="L304" s="198"/>
      <c r="M304" s="203"/>
      <c r="N304" s="204"/>
      <c r="O304" s="204"/>
      <c r="P304" s="204"/>
      <c r="Q304" s="204"/>
      <c r="R304" s="204"/>
      <c r="S304" s="204"/>
      <c r="T304" s="205"/>
      <c r="AT304" s="199" t="s">
        <v>200</v>
      </c>
      <c r="AU304" s="199" t="s">
        <v>83</v>
      </c>
      <c r="AV304" s="13" t="s">
        <v>83</v>
      </c>
      <c r="AW304" s="13" t="s">
        <v>30</v>
      </c>
      <c r="AX304" s="13" t="s">
        <v>81</v>
      </c>
      <c r="AY304" s="199" t="s">
        <v>191</v>
      </c>
    </row>
    <row r="305" s="11" customFormat="1" ht="25.92" customHeight="1">
      <c r="B305" s="164"/>
      <c r="D305" s="165" t="s">
        <v>72</v>
      </c>
      <c r="E305" s="166" t="s">
        <v>156</v>
      </c>
      <c r="F305" s="166" t="s">
        <v>157</v>
      </c>
      <c r="I305" s="167"/>
      <c r="J305" s="168">
        <f>BK305</f>
        <v>0</v>
      </c>
      <c r="L305" s="164"/>
      <c r="M305" s="169"/>
      <c r="N305" s="170"/>
      <c r="O305" s="170"/>
      <c r="P305" s="171">
        <f>SUM(P306:P308)</f>
        <v>0</v>
      </c>
      <c r="Q305" s="170"/>
      <c r="R305" s="171">
        <f>SUM(R306:R308)</f>
        <v>0</v>
      </c>
      <c r="S305" s="170"/>
      <c r="T305" s="172">
        <f>SUM(T306:T308)</f>
        <v>0</v>
      </c>
      <c r="AR305" s="165" t="s">
        <v>228</v>
      </c>
      <c r="AT305" s="173" t="s">
        <v>72</v>
      </c>
      <c r="AU305" s="173" t="s">
        <v>73</v>
      </c>
      <c r="AY305" s="165" t="s">
        <v>191</v>
      </c>
      <c r="BK305" s="174">
        <f>SUM(BK306:BK308)</f>
        <v>0</v>
      </c>
    </row>
    <row r="306" s="1" customFormat="1" ht="16.5" customHeight="1">
      <c r="B306" s="177"/>
      <c r="C306" s="178" t="s">
        <v>666</v>
      </c>
      <c r="D306" s="178" t="s">
        <v>194</v>
      </c>
      <c r="E306" s="179" t="s">
        <v>2522</v>
      </c>
      <c r="F306" s="180" t="s">
        <v>2523</v>
      </c>
      <c r="G306" s="181" t="s">
        <v>1112</v>
      </c>
      <c r="H306" s="182">
        <v>1</v>
      </c>
      <c r="I306" s="183"/>
      <c r="J306" s="182">
        <f>ROUND(I306*H306,2)</f>
        <v>0</v>
      </c>
      <c r="K306" s="180" t="s">
        <v>2286</v>
      </c>
      <c r="L306" s="37"/>
      <c r="M306" s="184" t="s">
        <v>1</v>
      </c>
      <c r="N306" s="185" t="s">
        <v>38</v>
      </c>
      <c r="O306" s="73"/>
      <c r="P306" s="186">
        <f>O306*H306</f>
        <v>0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AR306" s="188" t="s">
        <v>1164</v>
      </c>
      <c r="AT306" s="188" t="s">
        <v>194</v>
      </c>
      <c r="AU306" s="188" t="s">
        <v>81</v>
      </c>
      <c r="AY306" s="18" t="s">
        <v>191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8" t="s">
        <v>81</v>
      </c>
      <c r="BK306" s="189">
        <f>ROUND(I306*H306,2)</f>
        <v>0</v>
      </c>
      <c r="BL306" s="18" t="s">
        <v>1164</v>
      </c>
      <c r="BM306" s="188" t="s">
        <v>2524</v>
      </c>
    </row>
    <row r="307" s="1" customFormat="1" ht="16.5" customHeight="1">
      <c r="B307" s="177"/>
      <c r="C307" s="178" t="s">
        <v>673</v>
      </c>
      <c r="D307" s="178" t="s">
        <v>194</v>
      </c>
      <c r="E307" s="179" t="s">
        <v>2525</v>
      </c>
      <c r="F307" s="180" t="s">
        <v>2526</v>
      </c>
      <c r="G307" s="181" t="s">
        <v>1112</v>
      </c>
      <c r="H307" s="182">
        <v>1</v>
      </c>
      <c r="I307" s="183"/>
      <c r="J307" s="182">
        <f>ROUND(I307*H307,2)</f>
        <v>0</v>
      </c>
      <c r="K307" s="180" t="s">
        <v>2527</v>
      </c>
      <c r="L307" s="37"/>
      <c r="M307" s="184" t="s">
        <v>1</v>
      </c>
      <c r="N307" s="185" t="s">
        <v>38</v>
      </c>
      <c r="O307" s="73"/>
      <c r="P307" s="186">
        <f>O307*H307</f>
        <v>0</v>
      </c>
      <c r="Q307" s="186">
        <v>0</v>
      </c>
      <c r="R307" s="186">
        <f>Q307*H307</f>
        <v>0</v>
      </c>
      <c r="S307" s="186">
        <v>0</v>
      </c>
      <c r="T307" s="187">
        <f>S307*H307</f>
        <v>0</v>
      </c>
      <c r="AR307" s="188" t="s">
        <v>1164</v>
      </c>
      <c r="AT307" s="188" t="s">
        <v>194</v>
      </c>
      <c r="AU307" s="188" t="s">
        <v>81</v>
      </c>
      <c r="AY307" s="18" t="s">
        <v>191</v>
      </c>
      <c r="BE307" s="189">
        <f>IF(N307="základní",J307,0)</f>
        <v>0</v>
      </c>
      <c r="BF307" s="189">
        <f>IF(N307="snížená",J307,0)</f>
        <v>0</v>
      </c>
      <c r="BG307" s="189">
        <f>IF(N307="zákl. přenesená",J307,0)</f>
        <v>0</v>
      </c>
      <c r="BH307" s="189">
        <f>IF(N307="sníž. přenesená",J307,0)</f>
        <v>0</v>
      </c>
      <c r="BI307" s="189">
        <f>IF(N307="nulová",J307,0)</f>
        <v>0</v>
      </c>
      <c r="BJ307" s="18" t="s">
        <v>81</v>
      </c>
      <c r="BK307" s="189">
        <f>ROUND(I307*H307,2)</f>
        <v>0</v>
      </c>
      <c r="BL307" s="18" t="s">
        <v>1164</v>
      </c>
      <c r="BM307" s="188" t="s">
        <v>2528</v>
      </c>
    </row>
    <row r="308" s="1" customFormat="1" ht="16.5" customHeight="1">
      <c r="B308" s="177"/>
      <c r="C308" s="178" t="s">
        <v>680</v>
      </c>
      <c r="D308" s="178" t="s">
        <v>194</v>
      </c>
      <c r="E308" s="179" t="s">
        <v>2529</v>
      </c>
      <c r="F308" s="180" t="s">
        <v>2530</v>
      </c>
      <c r="G308" s="181" t="s">
        <v>1112</v>
      </c>
      <c r="H308" s="182">
        <v>1</v>
      </c>
      <c r="I308" s="183"/>
      <c r="J308" s="182">
        <f>ROUND(I308*H308,2)</f>
        <v>0</v>
      </c>
      <c r="K308" s="180" t="s">
        <v>2527</v>
      </c>
      <c r="L308" s="37"/>
      <c r="M308" s="226" t="s">
        <v>1</v>
      </c>
      <c r="N308" s="227" t="s">
        <v>38</v>
      </c>
      <c r="O308" s="228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AR308" s="188" t="s">
        <v>1164</v>
      </c>
      <c r="AT308" s="188" t="s">
        <v>194</v>
      </c>
      <c r="AU308" s="188" t="s">
        <v>81</v>
      </c>
      <c r="AY308" s="18" t="s">
        <v>191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81</v>
      </c>
      <c r="BK308" s="189">
        <f>ROUND(I308*H308,2)</f>
        <v>0</v>
      </c>
      <c r="BL308" s="18" t="s">
        <v>1164</v>
      </c>
      <c r="BM308" s="188" t="s">
        <v>2531</v>
      </c>
    </row>
    <row r="309" s="1" customFormat="1" ht="6.96" customHeight="1">
      <c r="B309" s="56"/>
      <c r="C309" s="57"/>
      <c r="D309" s="57"/>
      <c r="E309" s="57"/>
      <c r="F309" s="57"/>
      <c r="G309" s="57"/>
      <c r="H309" s="57"/>
      <c r="I309" s="139"/>
      <c r="J309" s="57"/>
      <c r="K309" s="57"/>
      <c r="L309" s="37"/>
    </row>
  </sheetData>
  <autoFilter ref="C127:K30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128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2532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ROUND(J124,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ROUND((SUM(BE124:BE622)),  2)</f>
        <v>0</v>
      </c>
      <c r="I33" s="127">
        <v>0.20999999999999999</v>
      </c>
      <c r="J33" s="126">
        <f>ROUND(((SUM(BE124:BE622))*I33),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ROUND((SUM(BF124:BF622)),  2)</f>
        <v>0</v>
      </c>
      <c r="I34" s="127">
        <v>0.14999999999999999</v>
      </c>
      <c r="J34" s="126">
        <f>ROUND(((SUM(BF124:BF622))*I34),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ROUND((SUM(BG124:BG622)),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ROUND((SUM(BH124:BH622)),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ROUND((SUM(BI124:BI622)),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18-01 - Místní komunikace (OKAS)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J124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J125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J126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J268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J269</f>
        <v>0</v>
      </c>
      <c r="L100" s="150"/>
    </row>
    <row r="101" s="9" customFormat="1" ht="14.88" customHeight="1">
      <c r="B101" s="150"/>
      <c r="D101" s="151" t="s">
        <v>171</v>
      </c>
      <c r="E101" s="152"/>
      <c r="F101" s="152"/>
      <c r="G101" s="152"/>
      <c r="H101" s="152"/>
      <c r="I101" s="153"/>
      <c r="J101" s="154">
        <f>J330</f>
        <v>0</v>
      </c>
      <c r="L101" s="150"/>
    </row>
    <row r="102" s="9" customFormat="1" ht="19.92" customHeight="1">
      <c r="B102" s="150"/>
      <c r="D102" s="151" t="s">
        <v>172</v>
      </c>
      <c r="E102" s="152"/>
      <c r="F102" s="152"/>
      <c r="G102" s="152"/>
      <c r="H102" s="152"/>
      <c r="I102" s="153"/>
      <c r="J102" s="154">
        <f>J394</f>
        <v>0</v>
      </c>
      <c r="L102" s="150"/>
    </row>
    <row r="103" s="9" customFormat="1" ht="19.92" customHeight="1">
      <c r="B103" s="150"/>
      <c r="D103" s="151" t="s">
        <v>173</v>
      </c>
      <c r="E103" s="152"/>
      <c r="F103" s="152"/>
      <c r="G103" s="152"/>
      <c r="H103" s="152"/>
      <c r="I103" s="153"/>
      <c r="J103" s="154">
        <f>J462</f>
        <v>0</v>
      </c>
      <c r="L103" s="150"/>
    </row>
    <row r="104" s="9" customFormat="1" ht="14.88" customHeight="1">
      <c r="B104" s="150"/>
      <c r="D104" s="151" t="s">
        <v>174</v>
      </c>
      <c r="E104" s="152"/>
      <c r="F104" s="152"/>
      <c r="G104" s="152"/>
      <c r="H104" s="152"/>
      <c r="I104" s="153"/>
      <c r="J104" s="154">
        <f>J463</f>
        <v>0</v>
      </c>
      <c r="L104" s="150"/>
    </row>
    <row r="105" s="1" customFormat="1" ht="21.84" customHeight="1">
      <c r="B105" s="37"/>
      <c r="I105" s="118"/>
      <c r="L105" s="37"/>
    </row>
    <row r="106" s="1" customFormat="1" ht="6.96" customHeight="1">
      <c r="B106" s="56"/>
      <c r="C106" s="57"/>
      <c r="D106" s="57"/>
      <c r="E106" s="57"/>
      <c r="F106" s="57"/>
      <c r="G106" s="57"/>
      <c r="H106" s="57"/>
      <c r="I106" s="139"/>
      <c r="J106" s="57"/>
      <c r="K106" s="57"/>
      <c r="L106" s="37"/>
    </row>
    <row r="110" s="1" customFormat="1" ht="6.96" customHeight="1">
      <c r="B110" s="58"/>
      <c r="C110" s="59"/>
      <c r="D110" s="59"/>
      <c r="E110" s="59"/>
      <c r="F110" s="59"/>
      <c r="G110" s="59"/>
      <c r="H110" s="59"/>
      <c r="I110" s="140"/>
      <c r="J110" s="59"/>
      <c r="K110" s="59"/>
      <c r="L110" s="37"/>
    </row>
    <row r="111" s="1" customFormat="1" ht="24.96" customHeight="1">
      <c r="B111" s="37"/>
      <c r="C111" s="22" t="s">
        <v>176</v>
      </c>
      <c r="I111" s="118"/>
      <c r="L111" s="37"/>
    </row>
    <row r="112" s="1" customFormat="1" ht="6.96" customHeight="1">
      <c r="B112" s="37"/>
      <c r="I112" s="118"/>
      <c r="L112" s="37"/>
    </row>
    <row r="113" s="1" customFormat="1" ht="12" customHeight="1">
      <c r="B113" s="37"/>
      <c r="C113" s="31" t="s">
        <v>15</v>
      </c>
      <c r="I113" s="118"/>
      <c r="L113" s="37"/>
    </row>
    <row r="114" s="1" customFormat="1" ht="16.5" customHeight="1">
      <c r="B114" s="37"/>
      <c r="E114" s="117" t="str">
        <f>E7</f>
        <v>Rekonstrukce TT na ul. PAvlova vč. zastávky Rodimcevova</v>
      </c>
      <c r="F114" s="31"/>
      <c r="G114" s="31"/>
      <c r="H114" s="31"/>
      <c r="I114" s="118"/>
      <c r="L114" s="37"/>
    </row>
    <row r="115" s="1" customFormat="1" ht="12" customHeight="1">
      <c r="B115" s="37"/>
      <c r="C115" s="31" t="s">
        <v>160</v>
      </c>
      <c r="I115" s="118"/>
      <c r="L115" s="37"/>
    </row>
    <row r="116" s="1" customFormat="1" ht="16.5" customHeight="1">
      <c r="B116" s="37"/>
      <c r="E116" s="63" t="str">
        <f>E9</f>
        <v>SO 18-01 - Místní komunikace (OKAS)</v>
      </c>
      <c r="F116" s="1"/>
      <c r="G116" s="1"/>
      <c r="H116" s="1"/>
      <c r="I116" s="118"/>
      <c r="L116" s="37"/>
    </row>
    <row r="117" s="1" customFormat="1" ht="6.96" customHeight="1">
      <c r="B117" s="37"/>
      <c r="I117" s="118"/>
      <c r="L117" s="37"/>
    </row>
    <row r="118" s="1" customFormat="1" ht="12" customHeight="1">
      <c r="B118" s="37"/>
      <c r="C118" s="31" t="s">
        <v>19</v>
      </c>
      <c r="F118" s="26" t="str">
        <f>F12</f>
        <v>Ostrava</v>
      </c>
      <c r="I118" s="119" t="s">
        <v>21</v>
      </c>
      <c r="J118" s="65" t="str">
        <f>IF(J12="","",J12)</f>
        <v>19. 11. 2019</v>
      </c>
      <c r="L118" s="37"/>
    </row>
    <row r="119" s="1" customFormat="1" ht="6.96" customHeight="1">
      <c r="B119" s="37"/>
      <c r="I119" s="118"/>
      <c r="L119" s="37"/>
    </row>
    <row r="120" s="1" customFormat="1" ht="15.15" customHeight="1">
      <c r="B120" s="37"/>
      <c r="C120" s="31" t="s">
        <v>23</v>
      </c>
      <c r="F120" s="26" t="str">
        <f>E15</f>
        <v xml:space="preserve"> </v>
      </c>
      <c r="I120" s="119" t="s">
        <v>29</v>
      </c>
      <c r="J120" s="35" t="str">
        <f>E21</f>
        <v xml:space="preserve"> </v>
      </c>
      <c r="L120" s="37"/>
    </row>
    <row r="121" s="1" customFormat="1" ht="15.15" customHeight="1">
      <c r="B121" s="37"/>
      <c r="C121" s="31" t="s">
        <v>27</v>
      </c>
      <c r="F121" s="26" t="str">
        <f>IF(E18="","",E18)</f>
        <v>Vyplň údaj</v>
      </c>
      <c r="I121" s="119" t="s">
        <v>31</v>
      </c>
      <c r="J121" s="35" t="str">
        <f>E24</f>
        <v xml:space="preserve"> </v>
      </c>
      <c r="L121" s="37"/>
    </row>
    <row r="122" s="1" customFormat="1" ht="10.32" customHeight="1">
      <c r="B122" s="37"/>
      <c r="I122" s="118"/>
      <c r="L122" s="37"/>
    </row>
    <row r="123" s="10" customFormat="1" ht="29.28" customHeight="1">
      <c r="B123" s="155"/>
      <c r="C123" s="156" t="s">
        <v>177</v>
      </c>
      <c r="D123" s="157" t="s">
        <v>58</v>
      </c>
      <c r="E123" s="157" t="s">
        <v>54</v>
      </c>
      <c r="F123" s="157" t="s">
        <v>55</v>
      </c>
      <c r="G123" s="157" t="s">
        <v>178</v>
      </c>
      <c r="H123" s="157" t="s">
        <v>179</v>
      </c>
      <c r="I123" s="158" t="s">
        <v>180</v>
      </c>
      <c r="J123" s="157" t="s">
        <v>164</v>
      </c>
      <c r="K123" s="159" t="s">
        <v>181</v>
      </c>
      <c r="L123" s="155"/>
      <c r="M123" s="82" t="s">
        <v>1</v>
      </c>
      <c r="N123" s="83" t="s">
        <v>37</v>
      </c>
      <c r="O123" s="83" t="s">
        <v>182</v>
      </c>
      <c r="P123" s="83" t="s">
        <v>183</v>
      </c>
      <c r="Q123" s="83" t="s">
        <v>184</v>
      </c>
      <c r="R123" s="83" t="s">
        <v>185</v>
      </c>
      <c r="S123" s="83" t="s">
        <v>186</v>
      </c>
      <c r="T123" s="84" t="s">
        <v>187</v>
      </c>
    </row>
    <row r="124" s="1" customFormat="1" ht="22.8" customHeight="1">
      <c r="B124" s="37"/>
      <c r="C124" s="87" t="s">
        <v>188</v>
      </c>
      <c r="I124" s="118"/>
      <c r="J124" s="160">
        <f>BK124</f>
        <v>0</v>
      </c>
      <c r="L124" s="37"/>
      <c r="M124" s="85"/>
      <c r="N124" s="69"/>
      <c r="O124" s="69"/>
      <c r="P124" s="161">
        <f>P125</f>
        <v>0</v>
      </c>
      <c r="Q124" s="69"/>
      <c r="R124" s="161">
        <f>R125</f>
        <v>564.47936340000001</v>
      </c>
      <c r="S124" s="69"/>
      <c r="T124" s="162">
        <f>T125</f>
        <v>596.70128</v>
      </c>
      <c r="AT124" s="18" t="s">
        <v>72</v>
      </c>
      <c r="AU124" s="18" t="s">
        <v>166</v>
      </c>
      <c r="BK124" s="163">
        <f>BK125</f>
        <v>0</v>
      </c>
    </row>
    <row r="125" s="11" customFormat="1" ht="25.92" customHeight="1">
      <c r="B125" s="164"/>
      <c r="D125" s="165" t="s">
        <v>72</v>
      </c>
      <c r="E125" s="166" t="s">
        <v>189</v>
      </c>
      <c r="F125" s="166" t="s">
        <v>190</v>
      </c>
      <c r="I125" s="167"/>
      <c r="J125" s="168">
        <f>BK125</f>
        <v>0</v>
      </c>
      <c r="L125" s="164"/>
      <c r="M125" s="169"/>
      <c r="N125" s="170"/>
      <c r="O125" s="170"/>
      <c r="P125" s="171">
        <f>P126+P268+P394+P462</f>
        <v>0</v>
      </c>
      <c r="Q125" s="170"/>
      <c r="R125" s="171">
        <f>R126+R268+R394+R462</f>
        <v>564.47936340000001</v>
      </c>
      <c r="S125" s="170"/>
      <c r="T125" s="172">
        <f>T126+T268+T394+T462</f>
        <v>596.70128</v>
      </c>
      <c r="AR125" s="165" t="s">
        <v>81</v>
      </c>
      <c r="AT125" s="173" t="s">
        <v>72</v>
      </c>
      <c r="AU125" s="173" t="s">
        <v>73</v>
      </c>
      <c r="AY125" s="165" t="s">
        <v>191</v>
      </c>
      <c r="BK125" s="174">
        <f>BK126+BK268+BK394+BK462</f>
        <v>0</v>
      </c>
    </row>
    <row r="126" s="11" customFormat="1" ht="22.8" customHeight="1">
      <c r="B126" s="164"/>
      <c r="D126" s="165" t="s">
        <v>72</v>
      </c>
      <c r="E126" s="175" t="s">
        <v>192</v>
      </c>
      <c r="F126" s="175" t="s">
        <v>193</v>
      </c>
      <c r="I126" s="167"/>
      <c r="J126" s="176">
        <f>BK126</f>
        <v>0</v>
      </c>
      <c r="L126" s="164"/>
      <c r="M126" s="169"/>
      <c r="N126" s="170"/>
      <c r="O126" s="170"/>
      <c r="P126" s="171">
        <f>SUM(P127:P267)</f>
        <v>0</v>
      </c>
      <c r="Q126" s="170"/>
      <c r="R126" s="171">
        <f>SUM(R127:R267)</f>
        <v>1.3173329999999996</v>
      </c>
      <c r="S126" s="170"/>
      <c r="T126" s="172">
        <f>SUM(T127:T267)</f>
        <v>584.73727999999994</v>
      </c>
      <c r="AR126" s="165" t="s">
        <v>81</v>
      </c>
      <c r="AT126" s="173" t="s">
        <v>72</v>
      </c>
      <c r="AU126" s="173" t="s">
        <v>81</v>
      </c>
      <c r="AY126" s="165" t="s">
        <v>191</v>
      </c>
      <c r="BK126" s="174">
        <f>SUM(BK127:BK267)</f>
        <v>0</v>
      </c>
    </row>
    <row r="127" s="1" customFormat="1" ht="24" customHeight="1">
      <c r="B127" s="177"/>
      <c r="C127" s="178" t="s">
        <v>81</v>
      </c>
      <c r="D127" s="178" t="s">
        <v>194</v>
      </c>
      <c r="E127" s="179" t="s">
        <v>2533</v>
      </c>
      <c r="F127" s="180" t="s">
        <v>2534</v>
      </c>
      <c r="G127" s="181" t="s">
        <v>197</v>
      </c>
      <c r="H127" s="182">
        <v>58.700000000000003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0.29499999999999998</v>
      </c>
      <c r="T127" s="187">
        <f>S127*H127</f>
        <v>17.316500000000001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2535</v>
      </c>
    </row>
    <row r="128" s="12" customFormat="1">
      <c r="B128" s="190"/>
      <c r="D128" s="191" t="s">
        <v>200</v>
      </c>
      <c r="E128" s="192" t="s">
        <v>1</v>
      </c>
      <c r="F128" s="193" t="s">
        <v>2536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200</v>
      </c>
      <c r="AU128" s="192" t="s">
        <v>83</v>
      </c>
      <c r="AV128" s="12" t="s">
        <v>81</v>
      </c>
      <c r="AW128" s="12" t="s">
        <v>30</v>
      </c>
      <c r="AX128" s="12" t="s">
        <v>73</v>
      </c>
      <c r="AY128" s="192" t="s">
        <v>191</v>
      </c>
    </row>
    <row r="129" s="13" customFormat="1">
      <c r="B129" s="198"/>
      <c r="D129" s="191" t="s">
        <v>200</v>
      </c>
      <c r="E129" s="199" t="s">
        <v>1</v>
      </c>
      <c r="F129" s="200" t="s">
        <v>2537</v>
      </c>
      <c r="H129" s="201">
        <v>58.700000000000003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200</v>
      </c>
      <c r="AU129" s="199" t="s">
        <v>83</v>
      </c>
      <c r="AV129" s="13" t="s">
        <v>83</v>
      </c>
      <c r="AW129" s="13" t="s">
        <v>30</v>
      </c>
      <c r="AX129" s="13" t="s">
        <v>73</v>
      </c>
      <c r="AY129" s="199" t="s">
        <v>191</v>
      </c>
    </row>
    <row r="130" s="14" customFormat="1">
      <c r="B130" s="206"/>
      <c r="D130" s="191" t="s">
        <v>200</v>
      </c>
      <c r="E130" s="207" t="s">
        <v>1</v>
      </c>
      <c r="F130" s="208" t="s">
        <v>204</v>
      </c>
      <c r="H130" s="209">
        <v>58.700000000000003</v>
      </c>
      <c r="I130" s="210"/>
      <c r="L130" s="206"/>
      <c r="M130" s="211"/>
      <c r="N130" s="212"/>
      <c r="O130" s="212"/>
      <c r="P130" s="212"/>
      <c r="Q130" s="212"/>
      <c r="R130" s="212"/>
      <c r="S130" s="212"/>
      <c r="T130" s="213"/>
      <c r="AT130" s="207" t="s">
        <v>200</v>
      </c>
      <c r="AU130" s="207" t="s">
        <v>83</v>
      </c>
      <c r="AV130" s="14" t="s">
        <v>198</v>
      </c>
      <c r="AW130" s="14" t="s">
        <v>30</v>
      </c>
      <c r="AX130" s="14" t="s">
        <v>81</v>
      </c>
      <c r="AY130" s="207" t="s">
        <v>191</v>
      </c>
    </row>
    <row r="131" s="1" customFormat="1" ht="36" customHeight="1">
      <c r="B131" s="177"/>
      <c r="C131" s="178" t="s">
        <v>83</v>
      </c>
      <c r="D131" s="178" t="s">
        <v>194</v>
      </c>
      <c r="E131" s="179" t="s">
        <v>195</v>
      </c>
      <c r="F131" s="180" t="s">
        <v>196</v>
      </c>
      <c r="G131" s="181" t="s">
        <v>197</v>
      </c>
      <c r="H131" s="182">
        <v>3.9399999999999999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0.41699999999999998</v>
      </c>
      <c r="T131" s="187">
        <f>S131*H131</f>
        <v>1.6429799999999999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2538</v>
      </c>
    </row>
    <row r="132" s="12" customFormat="1">
      <c r="B132" s="190"/>
      <c r="D132" s="191" t="s">
        <v>200</v>
      </c>
      <c r="E132" s="192" t="s">
        <v>1</v>
      </c>
      <c r="F132" s="193" t="s">
        <v>2539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200</v>
      </c>
      <c r="AU132" s="192" t="s">
        <v>83</v>
      </c>
      <c r="AV132" s="12" t="s">
        <v>81</v>
      </c>
      <c r="AW132" s="12" t="s">
        <v>30</v>
      </c>
      <c r="AX132" s="12" t="s">
        <v>73</v>
      </c>
      <c r="AY132" s="192" t="s">
        <v>191</v>
      </c>
    </row>
    <row r="133" s="12" customFormat="1">
      <c r="B133" s="190"/>
      <c r="D133" s="191" t="s">
        <v>200</v>
      </c>
      <c r="E133" s="192" t="s">
        <v>1</v>
      </c>
      <c r="F133" s="193" t="s">
        <v>2540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200</v>
      </c>
      <c r="AU133" s="192" t="s">
        <v>83</v>
      </c>
      <c r="AV133" s="12" t="s">
        <v>81</v>
      </c>
      <c r="AW133" s="12" t="s">
        <v>30</v>
      </c>
      <c r="AX133" s="12" t="s">
        <v>73</v>
      </c>
      <c r="AY133" s="192" t="s">
        <v>191</v>
      </c>
    </row>
    <row r="134" s="13" customFormat="1">
      <c r="B134" s="198"/>
      <c r="D134" s="191" t="s">
        <v>200</v>
      </c>
      <c r="E134" s="199" t="s">
        <v>1</v>
      </c>
      <c r="F134" s="200" t="s">
        <v>2541</v>
      </c>
      <c r="H134" s="201">
        <v>3.5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200</v>
      </c>
      <c r="AU134" s="199" t="s">
        <v>83</v>
      </c>
      <c r="AV134" s="13" t="s">
        <v>83</v>
      </c>
      <c r="AW134" s="13" t="s">
        <v>30</v>
      </c>
      <c r="AX134" s="13" t="s">
        <v>73</v>
      </c>
      <c r="AY134" s="199" t="s">
        <v>191</v>
      </c>
    </row>
    <row r="135" s="12" customFormat="1">
      <c r="B135" s="190"/>
      <c r="D135" s="191" t="s">
        <v>200</v>
      </c>
      <c r="E135" s="192" t="s">
        <v>1</v>
      </c>
      <c r="F135" s="193" t="s">
        <v>2542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2" customFormat="1">
      <c r="B136" s="190"/>
      <c r="D136" s="191" t="s">
        <v>200</v>
      </c>
      <c r="E136" s="192" t="s">
        <v>1</v>
      </c>
      <c r="F136" s="193" t="s">
        <v>2543</v>
      </c>
      <c r="H136" s="192" t="s">
        <v>1</v>
      </c>
      <c r="I136" s="194"/>
      <c r="L136" s="190"/>
      <c r="M136" s="195"/>
      <c r="N136" s="196"/>
      <c r="O136" s="196"/>
      <c r="P136" s="196"/>
      <c r="Q136" s="196"/>
      <c r="R136" s="196"/>
      <c r="S136" s="196"/>
      <c r="T136" s="197"/>
      <c r="AT136" s="192" t="s">
        <v>200</v>
      </c>
      <c r="AU136" s="192" t="s">
        <v>83</v>
      </c>
      <c r="AV136" s="12" t="s">
        <v>81</v>
      </c>
      <c r="AW136" s="12" t="s">
        <v>30</v>
      </c>
      <c r="AX136" s="12" t="s">
        <v>73</v>
      </c>
      <c r="AY136" s="192" t="s">
        <v>191</v>
      </c>
    </row>
    <row r="137" s="13" customFormat="1">
      <c r="B137" s="198"/>
      <c r="D137" s="191" t="s">
        <v>200</v>
      </c>
      <c r="E137" s="199" t="s">
        <v>1</v>
      </c>
      <c r="F137" s="200" t="s">
        <v>2544</v>
      </c>
      <c r="H137" s="201">
        <v>0.44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200</v>
      </c>
      <c r="AU137" s="199" t="s">
        <v>83</v>
      </c>
      <c r="AV137" s="13" t="s">
        <v>83</v>
      </c>
      <c r="AW137" s="13" t="s">
        <v>30</v>
      </c>
      <c r="AX137" s="13" t="s">
        <v>73</v>
      </c>
      <c r="AY137" s="199" t="s">
        <v>191</v>
      </c>
    </row>
    <row r="138" s="14" customFormat="1">
      <c r="B138" s="206"/>
      <c r="D138" s="191" t="s">
        <v>200</v>
      </c>
      <c r="E138" s="207" t="s">
        <v>1</v>
      </c>
      <c r="F138" s="208" t="s">
        <v>204</v>
      </c>
      <c r="H138" s="209">
        <v>3.9399999999999999</v>
      </c>
      <c r="I138" s="210"/>
      <c r="L138" s="206"/>
      <c r="M138" s="211"/>
      <c r="N138" s="212"/>
      <c r="O138" s="212"/>
      <c r="P138" s="212"/>
      <c r="Q138" s="212"/>
      <c r="R138" s="212"/>
      <c r="S138" s="212"/>
      <c r="T138" s="213"/>
      <c r="AT138" s="207" t="s">
        <v>200</v>
      </c>
      <c r="AU138" s="207" t="s">
        <v>83</v>
      </c>
      <c r="AV138" s="14" t="s">
        <v>198</v>
      </c>
      <c r="AW138" s="14" t="s">
        <v>30</v>
      </c>
      <c r="AX138" s="14" t="s">
        <v>81</v>
      </c>
      <c r="AY138" s="207" t="s">
        <v>191</v>
      </c>
    </row>
    <row r="139" s="1" customFormat="1" ht="24" customHeight="1">
      <c r="B139" s="177"/>
      <c r="C139" s="178" t="s">
        <v>211</v>
      </c>
      <c r="D139" s="178" t="s">
        <v>194</v>
      </c>
      <c r="E139" s="179" t="s">
        <v>205</v>
      </c>
      <c r="F139" s="180" t="s">
        <v>206</v>
      </c>
      <c r="G139" s="181" t="s">
        <v>197</v>
      </c>
      <c r="H139" s="182">
        <v>35.450000000000003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0.41699999999999998</v>
      </c>
      <c r="T139" s="187">
        <f>S139*H139</f>
        <v>14.78265</v>
      </c>
      <c r="AR139" s="188" t="s">
        <v>198</v>
      </c>
      <c r="AT139" s="188" t="s">
        <v>194</v>
      </c>
      <c r="AU139" s="188" t="s">
        <v>83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2545</v>
      </c>
    </row>
    <row r="140" s="12" customFormat="1">
      <c r="B140" s="190"/>
      <c r="D140" s="191" t="s">
        <v>200</v>
      </c>
      <c r="E140" s="192" t="s">
        <v>1</v>
      </c>
      <c r="F140" s="193" t="s">
        <v>2546</v>
      </c>
      <c r="H140" s="192" t="s">
        <v>1</v>
      </c>
      <c r="I140" s="194"/>
      <c r="L140" s="190"/>
      <c r="M140" s="195"/>
      <c r="N140" s="196"/>
      <c r="O140" s="196"/>
      <c r="P140" s="196"/>
      <c r="Q140" s="196"/>
      <c r="R140" s="196"/>
      <c r="S140" s="196"/>
      <c r="T140" s="197"/>
      <c r="AT140" s="192" t="s">
        <v>200</v>
      </c>
      <c r="AU140" s="192" t="s">
        <v>83</v>
      </c>
      <c r="AV140" s="12" t="s">
        <v>81</v>
      </c>
      <c r="AW140" s="12" t="s">
        <v>30</v>
      </c>
      <c r="AX140" s="12" t="s">
        <v>73</v>
      </c>
      <c r="AY140" s="192" t="s">
        <v>191</v>
      </c>
    </row>
    <row r="141" s="12" customFormat="1">
      <c r="B141" s="190"/>
      <c r="D141" s="191" t="s">
        <v>200</v>
      </c>
      <c r="E141" s="192" t="s">
        <v>1</v>
      </c>
      <c r="F141" s="193" t="s">
        <v>2547</v>
      </c>
      <c r="H141" s="192" t="s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2" t="s">
        <v>200</v>
      </c>
      <c r="AU141" s="192" t="s">
        <v>83</v>
      </c>
      <c r="AV141" s="12" t="s">
        <v>81</v>
      </c>
      <c r="AW141" s="12" t="s">
        <v>30</v>
      </c>
      <c r="AX141" s="12" t="s">
        <v>73</v>
      </c>
      <c r="AY141" s="192" t="s">
        <v>191</v>
      </c>
    </row>
    <row r="142" s="13" customFormat="1">
      <c r="B142" s="198"/>
      <c r="D142" s="191" t="s">
        <v>200</v>
      </c>
      <c r="E142" s="199" t="s">
        <v>1</v>
      </c>
      <c r="F142" s="200" t="s">
        <v>2548</v>
      </c>
      <c r="H142" s="201">
        <v>31.460000000000001</v>
      </c>
      <c r="I142" s="202"/>
      <c r="L142" s="198"/>
      <c r="M142" s="203"/>
      <c r="N142" s="204"/>
      <c r="O142" s="204"/>
      <c r="P142" s="204"/>
      <c r="Q142" s="204"/>
      <c r="R142" s="204"/>
      <c r="S142" s="204"/>
      <c r="T142" s="205"/>
      <c r="AT142" s="199" t="s">
        <v>200</v>
      </c>
      <c r="AU142" s="199" t="s">
        <v>83</v>
      </c>
      <c r="AV142" s="13" t="s">
        <v>83</v>
      </c>
      <c r="AW142" s="13" t="s">
        <v>30</v>
      </c>
      <c r="AX142" s="13" t="s">
        <v>73</v>
      </c>
      <c r="AY142" s="199" t="s">
        <v>191</v>
      </c>
    </row>
    <row r="143" s="12" customFormat="1">
      <c r="B143" s="190"/>
      <c r="D143" s="191" t="s">
        <v>200</v>
      </c>
      <c r="E143" s="192" t="s">
        <v>1</v>
      </c>
      <c r="F143" s="193" t="s">
        <v>2549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2" customFormat="1">
      <c r="B144" s="190"/>
      <c r="D144" s="191" t="s">
        <v>200</v>
      </c>
      <c r="E144" s="192" t="s">
        <v>1</v>
      </c>
      <c r="F144" s="193" t="s">
        <v>2547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83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3" customFormat="1">
      <c r="B145" s="198"/>
      <c r="D145" s="191" t="s">
        <v>200</v>
      </c>
      <c r="E145" s="199" t="s">
        <v>1</v>
      </c>
      <c r="F145" s="200" t="s">
        <v>2550</v>
      </c>
      <c r="H145" s="201">
        <v>3.9900000000000002</v>
      </c>
      <c r="I145" s="202"/>
      <c r="L145" s="198"/>
      <c r="M145" s="203"/>
      <c r="N145" s="204"/>
      <c r="O145" s="204"/>
      <c r="P145" s="204"/>
      <c r="Q145" s="204"/>
      <c r="R145" s="204"/>
      <c r="S145" s="204"/>
      <c r="T145" s="205"/>
      <c r="AT145" s="199" t="s">
        <v>200</v>
      </c>
      <c r="AU145" s="199" t="s">
        <v>83</v>
      </c>
      <c r="AV145" s="13" t="s">
        <v>83</v>
      </c>
      <c r="AW145" s="13" t="s">
        <v>30</v>
      </c>
      <c r="AX145" s="13" t="s">
        <v>73</v>
      </c>
      <c r="AY145" s="199" t="s">
        <v>191</v>
      </c>
    </row>
    <row r="146" s="14" customFormat="1">
      <c r="B146" s="206"/>
      <c r="D146" s="191" t="s">
        <v>200</v>
      </c>
      <c r="E146" s="207" t="s">
        <v>1</v>
      </c>
      <c r="F146" s="208" t="s">
        <v>204</v>
      </c>
      <c r="H146" s="209">
        <v>35.450000000000003</v>
      </c>
      <c r="I146" s="210"/>
      <c r="L146" s="206"/>
      <c r="M146" s="211"/>
      <c r="N146" s="212"/>
      <c r="O146" s="212"/>
      <c r="P146" s="212"/>
      <c r="Q146" s="212"/>
      <c r="R146" s="212"/>
      <c r="S146" s="212"/>
      <c r="T146" s="213"/>
      <c r="AT146" s="207" t="s">
        <v>200</v>
      </c>
      <c r="AU146" s="207" t="s">
        <v>83</v>
      </c>
      <c r="AV146" s="14" t="s">
        <v>198</v>
      </c>
      <c r="AW146" s="14" t="s">
        <v>30</v>
      </c>
      <c r="AX146" s="14" t="s">
        <v>81</v>
      </c>
      <c r="AY146" s="207" t="s">
        <v>191</v>
      </c>
    </row>
    <row r="147" s="1" customFormat="1" ht="16.5" customHeight="1">
      <c r="B147" s="177"/>
      <c r="C147" s="178" t="s">
        <v>198</v>
      </c>
      <c r="D147" s="178" t="s">
        <v>194</v>
      </c>
      <c r="E147" s="179" t="s">
        <v>212</v>
      </c>
      <c r="F147" s="180" t="s">
        <v>213</v>
      </c>
      <c r="G147" s="181" t="s">
        <v>214</v>
      </c>
      <c r="H147" s="182">
        <v>205.94999999999999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0.22</v>
      </c>
      <c r="T147" s="187">
        <f>S147*H147</f>
        <v>45.308999999999998</v>
      </c>
      <c r="AR147" s="188" t="s">
        <v>198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2551</v>
      </c>
    </row>
    <row r="148" s="12" customFormat="1">
      <c r="B148" s="190"/>
      <c r="D148" s="191" t="s">
        <v>200</v>
      </c>
      <c r="E148" s="192" t="s">
        <v>1</v>
      </c>
      <c r="F148" s="193" t="s">
        <v>2552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83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2553</v>
      </c>
      <c r="H149" s="201">
        <v>82.379999999999995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83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2" customFormat="1">
      <c r="B150" s="190"/>
      <c r="D150" s="191" t="s">
        <v>200</v>
      </c>
      <c r="E150" s="192" t="s">
        <v>1</v>
      </c>
      <c r="F150" s="193" t="s">
        <v>2554</v>
      </c>
      <c r="H150" s="192" t="s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2" t="s">
        <v>200</v>
      </c>
      <c r="AU150" s="192" t="s">
        <v>83</v>
      </c>
      <c r="AV150" s="12" t="s">
        <v>81</v>
      </c>
      <c r="AW150" s="12" t="s">
        <v>30</v>
      </c>
      <c r="AX150" s="12" t="s">
        <v>73</v>
      </c>
      <c r="AY150" s="192" t="s">
        <v>191</v>
      </c>
    </row>
    <row r="151" s="13" customFormat="1">
      <c r="B151" s="198"/>
      <c r="D151" s="191" t="s">
        <v>200</v>
      </c>
      <c r="E151" s="199" t="s">
        <v>1</v>
      </c>
      <c r="F151" s="200" t="s">
        <v>2555</v>
      </c>
      <c r="H151" s="201">
        <v>123.56999999999999</v>
      </c>
      <c r="I151" s="202"/>
      <c r="L151" s="198"/>
      <c r="M151" s="203"/>
      <c r="N151" s="204"/>
      <c r="O151" s="204"/>
      <c r="P151" s="204"/>
      <c r="Q151" s="204"/>
      <c r="R151" s="204"/>
      <c r="S151" s="204"/>
      <c r="T151" s="205"/>
      <c r="AT151" s="199" t="s">
        <v>200</v>
      </c>
      <c r="AU151" s="199" t="s">
        <v>83</v>
      </c>
      <c r="AV151" s="13" t="s">
        <v>83</v>
      </c>
      <c r="AW151" s="13" t="s">
        <v>30</v>
      </c>
      <c r="AX151" s="13" t="s">
        <v>73</v>
      </c>
      <c r="AY151" s="199" t="s">
        <v>191</v>
      </c>
    </row>
    <row r="152" s="14" customFormat="1">
      <c r="B152" s="206"/>
      <c r="D152" s="191" t="s">
        <v>200</v>
      </c>
      <c r="E152" s="207" t="s">
        <v>1</v>
      </c>
      <c r="F152" s="208" t="s">
        <v>204</v>
      </c>
      <c r="H152" s="209">
        <v>205.94999999999999</v>
      </c>
      <c r="I152" s="210"/>
      <c r="L152" s="206"/>
      <c r="M152" s="211"/>
      <c r="N152" s="212"/>
      <c r="O152" s="212"/>
      <c r="P152" s="212"/>
      <c r="Q152" s="212"/>
      <c r="R152" s="212"/>
      <c r="S152" s="212"/>
      <c r="T152" s="213"/>
      <c r="AT152" s="207" t="s">
        <v>200</v>
      </c>
      <c r="AU152" s="207" t="s">
        <v>83</v>
      </c>
      <c r="AV152" s="14" t="s">
        <v>198</v>
      </c>
      <c r="AW152" s="14" t="s">
        <v>30</v>
      </c>
      <c r="AX152" s="14" t="s">
        <v>81</v>
      </c>
      <c r="AY152" s="207" t="s">
        <v>191</v>
      </c>
    </row>
    <row r="153" s="1" customFormat="1" ht="16.5" customHeight="1">
      <c r="B153" s="177"/>
      <c r="C153" s="178" t="s">
        <v>228</v>
      </c>
      <c r="D153" s="178" t="s">
        <v>194</v>
      </c>
      <c r="E153" s="179" t="s">
        <v>856</v>
      </c>
      <c r="F153" s="180" t="s">
        <v>219</v>
      </c>
      <c r="G153" s="181" t="s">
        <v>214</v>
      </c>
      <c r="H153" s="182">
        <v>692.38</v>
      </c>
      <c r="I153" s="183"/>
      <c r="J153" s="182">
        <f>ROUND(I153*H153,2)</f>
        <v>0</v>
      </c>
      <c r="K153" s="180" t="s">
        <v>1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0.5</v>
      </c>
      <c r="T153" s="187">
        <f>S153*H153</f>
        <v>346.19</v>
      </c>
      <c r="AR153" s="188" t="s">
        <v>198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2556</v>
      </c>
    </row>
    <row r="154" s="12" customFormat="1">
      <c r="B154" s="190"/>
      <c r="D154" s="191" t="s">
        <v>200</v>
      </c>
      <c r="E154" s="192" t="s">
        <v>1</v>
      </c>
      <c r="F154" s="193" t="s">
        <v>2557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200</v>
      </c>
      <c r="AU154" s="192" t="s">
        <v>83</v>
      </c>
      <c r="AV154" s="12" t="s">
        <v>81</v>
      </c>
      <c r="AW154" s="12" t="s">
        <v>30</v>
      </c>
      <c r="AX154" s="12" t="s">
        <v>73</v>
      </c>
      <c r="AY154" s="192" t="s">
        <v>191</v>
      </c>
    </row>
    <row r="155" s="12" customFormat="1">
      <c r="B155" s="190"/>
      <c r="D155" s="191" t="s">
        <v>200</v>
      </c>
      <c r="E155" s="192" t="s">
        <v>1</v>
      </c>
      <c r="F155" s="193" t="s">
        <v>259</v>
      </c>
      <c r="H155" s="192" t="s">
        <v>1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2" t="s">
        <v>200</v>
      </c>
      <c r="AU155" s="192" t="s">
        <v>83</v>
      </c>
      <c r="AV155" s="12" t="s">
        <v>81</v>
      </c>
      <c r="AW155" s="12" t="s">
        <v>30</v>
      </c>
      <c r="AX155" s="12" t="s">
        <v>73</v>
      </c>
      <c r="AY155" s="192" t="s">
        <v>191</v>
      </c>
    </row>
    <row r="156" s="13" customFormat="1">
      <c r="B156" s="198"/>
      <c r="D156" s="191" t="s">
        <v>200</v>
      </c>
      <c r="E156" s="199" t="s">
        <v>1</v>
      </c>
      <c r="F156" s="200" t="s">
        <v>2558</v>
      </c>
      <c r="H156" s="201">
        <v>87.569999999999993</v>
      </c>
      <c r="I156" s="202"/>
      <c r="L156" s="198"/>
      <c r="M156" s="203"/>
      <c r="N156" s="204"/>
      <c r="O156" s="204"/>
      <c r="P156" s="204"/>
      <c r="Q156" s="204"/>
      <c r="R156" s="204"/>
      <c r="S156" s="204"/>
      <c r="T156" s="205"/>
      <c r="AT156" s="199" t="s">
        <v>200</v>
      </c>
      <c r="AU156" s="199" t="s">
        <v>83</v>
      </c>
      <c r="AV156" s="13" t="s">
        <v>83</v>
      </c>
      <c r="AW156" s="13" t="s">
        <v>30</v>
      </c>
      <c r="AX156" s="13" t="s">
        <v>73</v>
      </c>
      <c r="AY156" s="199" t="s">
        <v>191</v>
      </c>
    </row>
    <row r="157" s="12" customFormat="1">
      <c r="B157" s="190"/>
      <c r="D157" s="191" t="s">
        <v>200</v>
      </c>
      <c r="E157" s="192" t="s">
        <v>1</v>
      </c>
      <c r="F157" s="193" t="s">
        <v>2559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200</v>
      </c>
      <c r="AU157" s="192" t="s">
        <v>83</v>
      </c>
      <c r="AV157" s="12" t="s">
        <v>81</v>
      </c>
      <c r="AW157" s="12" t="s">
        <v>30</v>
      </c>
      <c r="AX157" s="12" t="s">
        <v>73</v>
      </c>
      <c r="AY157" s="192" t="s">
        <v>191</v>
      </c>
    </row>
    <row r="158" s="12" customFormat="1">
      <c r="B158" s="190"/>
      <c r="D158" s="191" t="s">
        <v>200</v>
      </c>
      <c r="E158" s="192" t="s">
        <v>1</v>
      </c>
      <c r="F158" s="193" t="s">
        <v>259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2560</v>
      </c>
      <c r="H159" s="201">
        <v>604.80999999999995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73</v>
      </c>
      <c r="AY159" s="199" t="s">
        <v>191</v>
      </c>
    </row>
    <row r="160" s="14" customFormat="1">
      <c r="B160" s="206"/>
      <c r="D160" s="191" t="s">
        <v>200</v>
      </c>
      <c r="E160" s="207" t="s">
        <v>1</v>
      </c>
      <c r="F160" s="208" t="s">
        <v>204</v>
      </c>
      <c r="H160" s="209">
        <v>692.37999999999988</v>
      </c>
      <c r="I160" s="210"/>
      <c r="L160" s="206"/>
      <c r="M160" s="211"/>
      <c r="N160" s="212"/>
      <c r="O160" s="212"/>
      <c r="P160" s="212"/>
      <c r="Q160" s="212"/>
      <c r="R160" s="212"/>
      <c r="S160" s="212"/>
      <c r="T160" s="213"/>
      <c r="AT160" s="207" t="s">
        <v>200</v>
      </c>
      <c r="AU160" s="207" t="s">
        <v>83</v>
      </c>
      <c r="AV160" s="14" t="s">
        <v>198</v>
      </c>
      <c r="AW160" s="14" t="s">
        <v>30</v>
      </c>
      <c r="AX160" s="14" t="s">
        <v>81</v>
      </c>
      <c r="AY160" s="207" t="s">
        <v>191</v>
      </c>
    </row>
    <row r="161" s="1" customFormat="1" ht="24" customHeight="1">
      <c r="B161" s="177"/>
      <c r="C161" s="178" t="s">
        <v>237</v>
      </c>
      <c r="D161" s="178" t="s">
        <v>194</v>
      </c>
      <c r="E161" s="179" t="s">
        <v>2561</v>
      </c>
      <c r="F161" s="180" t="s">
        <v>2562</v>
      </c>
      <c r="G161" s="181" t="s">
        <v>197</v>
      </c>
      <c r="H161" s="182">
        <v>1536.8</v>
      </c>
      <c r="I161" s="183"/>
      <c r="J161" s="182">
        <f>ROUND(I161*H161,2)</f>
        <v>0</v>
      </c>
      <c r="K161" s="180" t="s">
        <v>1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4.0000000000000003E-05</v>
      </c>
      <c r="R161" s="186">
        <f>Q161*H161</f>
        <v>0.061472000000000006</v>
      </c>
      <c r="S161" s="186">
        <v>0.10299999999999999</v>
      </c>
      <c r="T161" s="187">
        <f>S161*H161</f>
        <v>158.29039999999998</v>
      </c>
      <c r="AR161" s="188" t="s">
        <v>198</v>
      </c>
      <c r="AT161" s="188" t="s">
        <v>194</v>
      </c>
      <c r="AU161" s="188" t="s">
        <v>83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2563</v>
      </c>
    </row>
    <row r="162" s="12" customFormat="1">
      <c r="B162" s="190"/>
      <c r="D162" s="191" t="s">
        <v>200</v>
      </c>
      <c r="E162" s="192" t="s">
        <v>1</v>
      </c>
      <c r="F162" s="193" t="s">
        <v>2564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200</v>
      </c>
      <c r="AU162" s="192" t="s">
        <v>83</v>
      </c>
      <c r="AV162" s="12" t="s">
        <v>81</v>
      </c>
      <c r="AW162" s="12" t="s">
        <v>30</v>
      </c>
      <c r="AX162" s="12" t="s">
        <v>73</v>
      </c>
      <c r="AY162" s="192" t="s">
        <v>191</v>
      </c>
    </row>
    <row r="163" s="13" customFormat="1">
      <c r="B163" s="198"/>
      <c r="D163" s="191" t="s">
        <v>200</v>
      </c>
      <c r="E163" s="199" t="s">
        <v>1</v>
      </c>
      <c r="F163" s="200" t="s">
        <v>2565</v>
      </c>
      <c r="H163" s="201">
        <v>1536.8</v>
      </c>
      <c r="I163" s="202"/>
      <c r="L163" s="198"/>
      <c r="M163" s="203"/>
      <c r="N163" s="204"/>
      <c r="O163" s="204"/>
      <c r="P163" s="204"/>
      <c r="Q163" s="204"/>
      <c r="R163" s="204"/>
      <c r="S163" s="204"/>
      <c r="T163" s="205"/>
      <c r="AT163" s="199" t="s">
        <v>200</v>
      </c>
      <c r="AU163" s="199" t="s">
        <v>83</v>
      </c>
      <c r="AV163" s="13" t="s">
        <v>83</v>
      </c>
      <c r="AW163" s="13" t="s">
        <v>30</v>
      </c>
      <c r="AX163" s="13" t="s">
        <v>73</v>
      </c>
      <c r="AY163" s="199" t="s">
        <v>191</v>
      </c>
    </row>
    <row r="164" s="14" customFormat="1">
      <c r="B164" s="206"/>
      <c r="D164" s="191" t="s">
        <v>200</v>
      </c>
      <c r="E164" s="207" t="s">
        <v>1</v>
      </c>
      <c r="F164" s="208" t="s">
        <v>204</v>
      </c>
      <c r="H164" s="209">
        <v>1536.8</v>
      </c>
      <c r="I164" s="210"/>
      <c r="L164" s="206"/>
      <c r="M164" s="211"/>
      <c r="N164" s="212"/>
      <c r="O164" s="212"/>
      <c r="P164" s="212"/>
      <c r="Q164" s="212"/>
      <c r="R164" s="212"/>
      <c r="S164" s="212"/>
      <c r="T164" s="213"/>
      <c r="AT164" s="207" t="s">
        <v>200</v>
      </c>
      <c r="AU164" s="207" t="s">
        <v>83</v>
      </c>
      <c r="AV164" s="14" t="s">
        <v>198</v>
      </c>
      <c r="AW164" s="14" t="s">
        <v>30</v>
      </c>
      <c r="AX164" s="14" t="s">
        <v>81</v>
      </c>
      <c r="AY164" s="207" t="s">
        <v>191</v>
      </c>
    </row>
    <row r="165" s="1" customFormat="1" ht="36" customHeight="1">
      <c r="B165" s="177"/>
      <c r="C165" s="178" t="s">
        <v>243</v>
      </c>
      <c r="D165" s="178" t="s">
        <v>194</v>
      </c>
      <c r="E165" s="179" t="s">
        <v>2566</v>
      </c>
      <c r="F165" s="180" t="s">
        <v>2567</v>
      </c>
      <c r="G165" s="181" t="s">
        <v>214</v>
      </c>
      <c r="H165" s="182">
        <v>2.4100000000000001</v>
      </c>
      <c r="I165" s="183"/>
      <c r="J165" s="182">
        <f>ROUND(I165*H165,2)</f>
        <v>0</v>
      </c>
      <c r="K165" s="180" t="s">
        <v>1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83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2568</v>
      </c>
    </row>
    <row r="166" s="12" customFormat="1">
      <c r="B166" s="190"/>
      <c r="D166" s="191" t="s">
        <v>200</v>
      </c>
      <c r="E166" s="192" t="s">
        <v>1</v>
      </c>
      <c r="F166" s="193" t="s">
        <v>2569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200</v>
      </c>
      <c r="AU166" s="192" t="s">
        <v>83</v>
      </c>
      <c r="AV166" s="12" t="s">
        <v>81</v>
      </c>
      <c r="AW166" s="12" t="s">
        <v>30</v>
      </c>
      <c r="AX166" s="12" t="s">
        <v>73</v>
      </c>
      <c r="AY166" s="192" t="s">
        <v>191</v>
      </c>
    </row>
    <row r="167" s="12" customFormat="1">
      <c r="B167" s="190"/>
      <c r="D167" s="191" t="s">
        <v>200</v>
      </c>
      <c r="E167" s="192" t="s">
        <v>1</v>
      </c>
      <c r="F167" s="193" t="s">
        <v>2570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200</v>
      </c>
      <c r="AU167" s="192" t="s">
        <v>83</v>
      </c>
      <c r="AV167" s="12" t="s">
        <v>81</v>
      </c>
      <c r="AW167" s="12" t="s">
        <v>30</v>
      </c>
      <c r="AX167" s="12" t="s">
        <v>73</v>
      </c>
      <c r="AY167" s="192" t="s">
        <v>191</v>
      </c>
    </row>
    <row r="168" s="12" customFormat="1">
      <c r="B168" s="190"/>
      <c r="D168" s="191" t="s">
        <v>200</v>
      </c>
      <c r="E168" s="192" t="s">
        <v>1</v>
      </c>
      <c r="F168" s="193" t="s">
        <v>2571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2" customFormat="1">
      <c r="B169" s="190"/>
      <c r="D169" s="191" t="s">
        <v>200</v>
      </c>
      <c r="E169" s="192" t="s">
        <v>1</v>
      </c>
      <c r="F169" s="193" t="s">
        <v>2572</v>
      </c>
      <c r="H169" s="192" t="s">
        <v>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2" t="s">
        <v>200</v>
      </c>
      <c r="AU169" s="192" t="s">
        <v>83</v>
      </c>
      <c r="AV169" s="12" t="s">
        <v>81</v>
      </c>
      <c r="AW169" s="12" t="s">
        <v>30</v>
      </c>
      <c r="AX169" s="12" t="s">
        <v>73</v>
      </c>
      <c r="AY169" s="192" t="s">
        <v>191</v>
      </c>
    </row>
    <row r="170" s="12" customFormat="1">
      <c r="B170" s="190"/>
      <c r="D170" s="191" t="s">
        <v>200</v>
      </c>
      <c r="E170" s="192" t="s">
        <v>1</v>
      </c>
      <c r="F170" s="193" t="s">
        <v>2573</v>
      </c>
      <c r="H170" s="192" t="s">
        <v>1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2" t="s">
        <v>200</v>
      </c>
      <c r="AU170" s="192" t="s">
        <v>83</v>
      </c>
      <c r="AV170" s="12" t="s">
        <v>81</v>
      </c>
      <c r="AW170" s="12" t="s">
        <v>30</v>
      </c>
      <c r="AX170" s="12" t="s">
        <v>73</v>
      </c>
      <c r="AY170" s="192" t="s">
        <v>191</v>
      </c>
    </row>
    <row r="171" s="12" customFormat="1">
      <c r="B171" s="190"/>
      <c r="D171" s="191" t="s">
        <v>200</v>
      </c>
      <c r="E171" s="192" t="s">
        <v>1</v>
      </c>
      <c r="F171" s="193" t="s">
        <v>2574</v>
      </c>
      <c r="H171" s="192" t="s">
        <v>1</v>
      </c>
      <c r="I171" s="194"/>
      <c r="L171" s="190"/>
      <c r="M171" s="195"/>
      <c r="N171" s="196"/>
      <c r="O171" s="196"/>
      <c r="P171" s="196"/>
      <c r="Q171" s="196"/>
      <c r="R171" s="196"/>
      <c r="S171" s="196"/>
      <c r="T171" s="197"/>
      <c r="AT171" s="192" t="s">
        <v>200</v>
      </c>
      <c r="AU171" s="192" t="s">
        <v>83</v>
      </c>
      <c r="AV171" s="12" t="s">
        <v>81</v>
      </c>
      <c r="AW171" s="12" t="s">
        <v>30</v>
      </c>
      <c r="AX171" s="12" t="s">
        <v>73</v>
      </c>
      <c r="AY171" s="192" t="s">
        <v>191</v>
      </c>
    </row>
    <row r="172" s="12" customFormat="1">
      <c r="B172" s="190"/>
      <c r="D172" s="191" t="s">
        <v>200</v>
      </c>
      <c r="E172" s="192" t="s">
        <v>1</v>
      </c>
      <c r="F172" s="193" t="s">
        <v>2575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200</v>
      </c>
      <c r="AU172" s="192" t="s">
        <v>83</v>
      </c>
      <c r="AV172" s="12" t="s">
        <v>81</v>
      </c>
      <c r="AW172" s="12" t="s">
        <v>30</v>
      </c>
      <c r="AX172" s="12" t="s">
        <v>73</v>
      </c>
      <c r="AY172" s="192" t="s">
        <v>191</v>
      </c>
    </row>
    <row r="173" s="13" customFormat="1">
      <c r="B173" s="198"/>
      <c r="D173" s="191" t="s">
        <v>200</v>
      </c>
      <c r="E173" s="199" t="s">
        <v>1</v>
      </c>
      <c r="F173" s="200" t="s">
        <v>2576</v>
      </c>
      <c r="H173" s="201">
        <v>2.4100000000000001</v>
      </c>
      <c r="I173" s="202"/>
      <c r="L173" s="198"/>
      <c r="M173" s="203"/>
      <c r="N173" s="204"/>
      <c r="O173" s="204"/>
      <c r="P173" s="204"/>
      <c r="Q173" s="204"/>
      <c r="R173" s="204"/>
      <c r="S173" s="204"/>
      <c r="T173" s="205"/>
      <c r="AT173" s="199" t="s">
        <v>200</v>
      </c>
      <c r="AU173" s="199" t="s">
        <v>83</v>
      </c>
      <c r="AV173" s="13" t="s">
        <v>83</v>
      </c>
      <c r="AW173" s="13" t="s">
        <v>30</v>
      </c>
      <c r="AX173" s="13" t="s">
        <v>73</v>
      </c>
      <c r="AY173" s="199" t="s">
        <v>191</v>
      </c>
    </row>
    <row r="174" s="14" customFormat="1">
      <c r="B174" s="206"/>
      <c r="D174" s="191" t="s">
        <v>200</v>
      </c>
      <c r="E174" s="207" t="s">
        <v>1</v>
      </c>
      <c r="F174" s="208" t="s">
        <v>204</v>
      </c>
      <c r="H174" s="209">
        <v>2.4100000000000001</v>
      </c>
      <c r="I174" s="210"/>
      <c r="L174" s="206"/>
      <c r="M174" s="211"/>
      <c r="N174" s="212"/>
      <c r="O174" s="212"/>
      <c r="P174" s="212"/>
      <c r="Q174" s="212"/>
      <c r="R174" s="212"/>
      <c r="S174" s="212"/>
      <c r="T174" s="213"/>
      <c r="AT174" s="207" t="s">
        <v>200</v>
      </c>
      <c r="AU174" s="207" t="s">
        <v>83</v>
      </c>
      <c r="AV174" s="14" t="s">
        <v>198</v>
      </c>
      <c r="AW174" s="14" t="s">
        <v>30</v>
      </c>
      <c r="AX174" s="14" t="s">
        <v>81</v>
      </c>
      <c r="AY174" s="207" t="s">
        <v>191</v>
      </c>
    </row>
    <row r="175" s="1" customFormat="1" ht="24" customHeight="1">
      <c r="B175" s="177"/>
      <c r="C175" s="178" t="s">
        <v>254</v>
      </c>
      <c r="D175" s="178" t="s">
        <v>194</v>
      </c>
      <c r="E175" s="179" t="s">
        <v>255</v>
      </c>
      <c r="F175" s="180" t="s">
        <v>861</v>
      </c>
      <c r="G175" s="181" t="s">
        <v>214</v>
      </c>
      <c r="H175" s="182">
        <v>89.420000000000002</v>
      </c>
      <c r="I175" s="183"/>
      <c r="J175" s="182">
        <f>ROUND(I175*H175,2)</f>
        <v>0</v>
      </c>
      <c r="K175" s="180" t="s">
        <v>1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AR175" s="188" t="s">
        <v>198</v>
      </c>
      <c r="AT175" s="188" t="s">
        <v>194</v>
      </c>
      <c r="AU175" s="188" t="s">
        <v>83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2577</v>
      </c>
    </row>
    <row r="176" s="12" customFormat="1">
      <c r="B176" s="190"/>
      <c r="D176" s="191" t="s">
        <v>200</v>
      </c>
      <c r="E176" s="192" t="s">
        <v>1</v>
      </c>
      <c r="F176" s="193" t="s">
        <v>2578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2" customFormat="1">
      <c r="B177" s="190"/>
      <c r="D177" s="191" t="s">
        <v>200</v>
      </c>
      <c r="E177" s="192" t="s">
        <v>1</v>
      </c>
      <c r="F177" s="193" t="s">
        <v>248</v>
      </c>
      <c r="H177" s="192" t="s">
        <v>1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2" t="s">
        <v>200</v>
      </c>
      <c r="AU177" s="192" t="s">
        <v>83</v>
      </c>
      <c r="AV177" s="12" t="s">
        <v>81</v>
      </c>
      <c r="AW177" s="12" t="s">
        <v>30</v>
      </c>
      <c r="AX177" s="12" t="s">
        <v>73</v>
      </c>
      <c r="AY177" s="192" t="s">
        <v>191</v>
      </c>
    </row>
    <row r="178" s="13" customFormat="1">
      <c r="B178" s="198"/>
      <c r="D178" s="191" t="s">
        <v>200</v>
      </c>
      <c r="E178" s="199" t="s">
        <v>1</v>
      </c>
      <c r="F178" s="200" t="s">
        <v>2579</v>
      </c>
      <c r="H178" s="201">
        <v>89.420000000000002</v>
      </c>
      <c r="I178" s="202"/>
      <c r="L178" s="198"/>
      <c r="M178" s="203"/>
      <c r="N178" s="204"/>
      <c r="O178" s="204"/>
      <c r="P178" s="204"/>
      <c r="Q178" s="204"/>
      <c r="R178" s="204"/>
      <c r="S178" s="204"/>
      <c r="T178" s="205"/>
      <c r="AT178" s="199" t="s">
        <v>200</v>
      </c>
      <c r="AU178" s="199" t="s">
        <v>83</v>
      </c>
      <c r="AV178" s="13" t="s">
        <v>83</v>
      </c>
      <c r="AW178" s="13" t="s">
        <v>30</v>
      </c>
      <c r="AX178" s="13" t="s">
        <v>73</v>
      </c>
      <c r="AY178" s="199" t="s">
        <v>191</v>
      </c>
    </row>
    <row r="179" s="14" customFormat="1">
      <c r="B179" s="206"/>
      <c r="D179" s="191" t="s">
        <v>200</v>
      </c>
      <c r="E179" s="207" t="s">
        <v>1</v>
      </c>
      <c r="F179" s="208" t="s">
        <v>204</v>
      </c>
      <c r="H179" s="209">
        <v>89.420000000000002</v>
      </c>
      <c r="I179" s="210"/>
      <c r="L179" s="206"/>
      <c r="M179" s="211"/>
      <c r="N179" s="212"/>
      <c r="O179" s="212"/>
      <c r="P179" s="212"/>
      <c r="Q179" s="212"/>
      <c r="R179" s="212"/>
      <c r="S179" s="212"/>
      <c r="T179" s="213"/>
      <c r="AT179" s="207" t="s">
        <v>200</v>
      </c>
      <c r="AU179" s="207" t="s">
        <v>83</v>
      </c>
      <c r="AV179" s="14" t="s">
        <v>198</v>
      </c>
      <c r="AW179" s="14" t="s">
        <v>30</v>
      </c>
      <c r="AX179" s="14" t="s">
        <v>81</v>
      </c>
      <c r="AY179" s="207" t="s">
        <v>191</v>
      </c>
    </row>
    <row r="180" s="1" customFormat="1" ht="24" customHeight="1">
      <c r="B180" s="177"/>
      <c r="C180" s="178" t="s">
        <v>271</v>
      </c>
      <c r="D180" s="178" t="s">
        <v>194</v>
      </c>
      <c r="E180" s="179" t="s">
        <v>866</v>
      </c>
      <c r="F180" s="180" t="s">
        <v>867</v>
      </c>
      <c r="G180" s="181" t="s">
        <v>214</v>
      </c>
      <c r="H180" s="182">
        <v>668</v>
      </c>
      <c r="I180" s="183"/>
      <c r="J180" s="182">
        <f>ROUND(I180*H180,2)</f>
        <v>0</v>
      </c>
      <c r="K180" s="180" t="s">
        <v>1</v>
      </c>
      <c r="L180" s="37"/>
      <c r="M180" s="184" t="s">
        <v>1</v>
      </c>
      <c r="N180" s="185" t="s">
        <v>38</v>
      </c>
      <c r="O180" s="73"/>
      <c r="P180" s="186">
        <f>O180*H180</f>
        <v>0</v>
      </c>
      <c r="Q180" s="186">
        <v>0</v>
      </c>
      <c r="R180" s="186">
        <f>Q180*H180</f>
        <v>0</v>
      </c>
      <c r="S180" s="186">
        <v>0</v>
      </c>
      <c r="T180" s="187">
        <f>S180*H180</f>
        <v>0</v>
      </c>
      <c r="AR180" s="188" t="s">
        <v>198</v>
      </c>
      <c r="AT180" s="188" t="s">
        <v>194</v>
      </c>
      <c r="AU180" s="188" t="s">
        <v>83</v>
      </c>
      <c r="AY180" s="18" t="s">
        <v>191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81</v>
      </c>
      <c r="BK180" s="189">
        <f>ROUND(I180*H180,2)</f>
        <v>0</v>
      </c>
      <c r="BL180" s="18" t="s">
        <v>198</v>
      </c>
      <c r="BM180" s="188" t="s">
        <v>2580</v>
      </c>
    </row>
    <row r="181" s="12" customFormat="1">
      <c r="B181" s="190"/>
      <c r="D181" s="191" t="s">
        <v>200</v>
      </c>
      <c r="E181" s="192" t="s">
        <v>1</v>
      </c>
      <c r="F181" s="193" t="s">
        <v>2581</v>
      </c>
      <c r="H181" s="192" t="s">
        <v>1</v>
      </c>
      <c r="I181" s="194"/>
      <c r="L181" s="190"/>
      <c r="M181" s="195"/>
      <c r="N181" s="196"/>
      <c r="O181" s="196"/>
      <c r="P181" s="196"/>
      <c r="Q181" s="196"/>
      <c r="R181" s="196"/>
      <c r="S181" s="196"/>
      <c r="T181" s="197"/>
      <c r="AT181" s="192" t="s">
        <v>200</v>
      </c>
      <c r="AU181" s="192" t="s">
        <v>83</v>
      </c>
      <c r="AV181" s="12" t="s">
        <v>81</v>
      </c>
      <c r="AW181" s="12" t="s">
        <v>30</v>
      </c>
      <c r="AX181" s="12" t="s">
        <v>73</v>
      </c>
      <c r="AY181" s="192" t="s">
        <v>191</v>
      </c>
    </row>
    <row r="182" s="13" customFormat="1">
      <c r="B182" s="198"/>
      <c r="D182" s="191" t="s">
        <v>200</v>
      </c>
      <c r="E182" s="199" t="s">
        <v>1</v>
      </c>
      <c r="F182" s="200" t="s">
        <v>2582</v>
      </c>
      <c r="H182" s="201">
        <v>668</v>
      </c>
      <c r="I182" s="202"/>
      <c r="L182" s="198"/>
      <c r="M182" s="203"/>
      <c r="N182" s="204"/>
      <c r="O182" s="204"/>
      <c r="P182" s="204"/>
      <c r="Q182" s="204"/>
      <c r="R182" s="204"/>
      <c r="S182" s="204"/>
      <c r="T182" s="205"/>
      <c r="AT182" s="199" t="s">
        <v>200</v>
      </c>
      <c r="AU182" s="199" t="s">
        <v>83</v>
      </c>
      <c r="AV182" s="13" t="s">
        <v>83</v>
      </c>
      <c r="AW182" s="13" t="s">
        <v>30</v>
      </c>
      <c r="AX182" s="13" t="s">
        <v>73</v>
      </c>
      <c r="AY182" s="199" t="s">
        <v>191</v>
      </c>
    </row>
    <row r="183" s="14" customFormat="1">
      <c r="B183" s="206"/>
      <c r="D183" s="191" t="s">
        <v>200</v>
      </c>
      <c r="E183" s="207" t="s">
        <v>1</v>
      </c>
      <c r="F183" s="208" t="s">
        <v>204</v>
      </c>
      <c r="H183" s="209">
        <v>668</v>
      </c>
      <c r="I183" s="210"/>
      <c r="L183" s="206"/>
      <c r="M183" s="211"/>
      <c r="N183" s="212"/>
      <c r="O183" s="212"/>
      <c r="P183" s="212"/>
      <c r="Q183" s="212"/>
      <c r="R183" s="212"/>
      <c r="S183" s="212"/>
      <c r="T183" s="213"/>
      <c r="AT183" s="207" t="s">
        <v>200</v>
      </c>
      <c r="AU183" s="207" t="s">
        <v>83</v>
      </c>
      <c r="AV183" s="14" t="s">
        <v>198</v>
      </c>
      <c r="AW183" s="14" t="s">
        <v>30</v>
      </c>
      <c r="AX183" s="14" t="s">
        <v>81</v>
      </c>
      <c r="AY183" s="207" t="s">
        <v>191</v>
      </c>
    </row>
    <row r="184" s="1" customFormat="1" ht="24" customHeight="1">
      <c r="B184" s="177"/>
      <c r="C184" s="178" t="s">
        <v>277</v>
      </c>
      <c r="D184" s="178" t="s">
        <v>194</v>
      </c>
      <c r="E184" s="179" t="s">
        <v>2583</v>
      </c>
      <c r="F184" s="180" t="s">
        <v>2584</v>
      </c>
      <c r="G184" s="181" t="s">
        <v>214</v>
      </c>
      <c r="H184" s="182">
        <v>109.49</v>
      </c>
      <c r="I184" s="183"/>
      <c r="J184" s="182">
        <f>ROUND(I184*H184,2)</f>
        <v>0</v>
      </c>
      <c r="K184" s="180" t="s">
        <v>1</v>
      </c>
      <c r="L184" s="37"/>
      <c r="M184" s="184" t="s">
        <v>1</v>
      </c>
      <c r="N184" s="185" t="s">
        <v>38</v>
      </c>
      <c r="O184" s="73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AR184" s="188" t="s">
        <v>198</v>
      </c>
      <c r="AT184" s="188" t="s">
        <v>194</v>
      </c>
      <c r="AU184" s="188" t="s">
        <v>83</v>
      </c>
      <c r="AY184" s="18" t="s">
        <v>191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81</v>
      </c>
      <c r="BK184" s="189">
        <f>ROUND(I184*H184,2)</f>
        <v>0</v>
      </c>
      <c r="BL184" s="18" t="s">
        <v>198</v>
      </c>
      <c r="BM184" s="188" t="s">
        <v>2585</v>
      </c>
    </row>
    <row r="185" s="12" customFormat="1">
      <c r="B185" s="190"/>
      <c r="D185" s="191" t="s">
        <v>200</v>
      </c>
      <c r="E185" s="192" t="s">
        <v>1</v>
      </c>
      <c r="F185" s="193" t="s">
        <v>2586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200</v>
      </c>
      <c r="AU185" s="192" t="s">
        <v>83</v>
      </c>
      <c r="AV185" s="12" t="s">
        <v>81</v>
      </c>
      <c r="AW185" s="12" t="s">
        <v>30</v>
      </c>
      <c r="AX185" s="12" t="s">
        <v>73</v>
      </c>
      <c r="AY185" s="192" t="s">
        <v>191</v>
      </c>
    </row>
    <row r="186" s="12" customFormat="1">
      <c r="B186" s="190"/>
      <c r="D186" s="191" t="s">
        <v>200</v>
      </c>
      <c r="E186" s="192" t="s">
        <v>1</v>
      </c>
      <c r="F186" s="193" t="s">
        <v>259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200</v>
      </c>
      <c r="AU186" s="192" t="s">
        <v>83</v>
      </c>
      <c r="AV186" s="12" t="s">
        <v>81</v>
      </c>
      <c r="AW186" s="12" t="s">
        <v>30</v>
      </c>
      <c r="AX186" s="12" t="s">
        <v>73</v>
      </c>
      <c r="AY186" s="192" t="s">
        <v>191</v>
      </c>
    </row>
    <row r="187" s="13" customFormat="1">
      <c r="B187" s="198"/>
      <c r="D187" s="191" t="s">
        <v>200</v>
      </c>
      <c r="E187" s="199" t="s">
        <v>1</v>
      </c>
      <c r="F187" s="200" t="s">
        <v>2587</v>
      </c>
      <c r="H187" s="201">
        <v>55.649999999999999</v>
      </c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199" t="s">
        <v>200</v>
      </c>
      <c r="AU187" s="199" t="s">
        <v>83</v>
      </c>
      <c r="AV187" s="13" t="s">
        <v>83</v>
      </c>
      <c r="AW187" s="13" t="s">
        <v>30</v>
      </c>
      <c r="AX187" s="13" t="s">
        <v>73</v>
      </c>
      <c r="AY187" s="199" t="s">
        <v>191</v>
      </c>
    </row>
    <row r="188" s="12" customFormat="1">
      <c r="B188" s="190"/>
      <c r="D188" s="191" t="s">
        <v>200</v>
      </c>
      <c r="E188" s="192" t="s">
        <v>1</v>
      </c>
      <c r="F188" s="193" t="s">
        <v>2588</v>
      </c>
      <c r="H188" s="192" t="s">
        <v>1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2" t="s">
        <v>200</v>
      </c>
      <c r="AU188" s="192" t="s">
        <v>83</v>
      </c>
      <c r="AV188" s="12" t="s">
        <v>81</v>
      </c>
      <c r="AW188" s="12" t="s">
        <v>30</v>
      </c>
      <c r="AX188" s="12" t="s">
        <v>73</v>
      </c>
      <c r="AY188" s="192" t="s">
        <v>191</v>
      </c>
    </row>
    <row r="189" s="12" customFormat="1">
      <c r="B189" s="190"/>
      <c r="D189" s="191" t="s">
        <v>200</v>
      </c>
      <c r="E189" s="192" t="s">
        <v>1</v>
      </c>
      <c r="F189" s="193" t="s">
        <v>259</v>
      </c>
      <c r="H189" s="192" t="s">
        <v>1</v>
      </c>
      <c r="I189" s="194"/>
      <c r="L189" s="190"/>
      <c r="M189" s="195"/>
      <c r="N189" s="196"/>
      <c r="O189" s="196"/>
      <c r="P189" s="196"/>
      <c r="Q189" s="196"/>
      <c r="R189" s="196"/>
      <c r="S189" s="196"/>
      <c r="T189" s="197"/>
      <c r="AT189" s="192" t="s">
        <v>200</v>
      </c>
      <c r="AU189" s="192" t="s">
        <v>83</v>
      </c>
      <c r="AV189" s="12" t="s">
        <v>81</v>
      </c>
      <c r="AW189" s="12" t="s">
        <v>30</v>
      </c>
      <c r="AX189" s="12" t="s">
        <v>73</v>
      </c>
      <c r="AY189" s="192" t="s">
        <v>191</v>
      </c>
    </row>
    <row r="190" s="13" customFormat="1">
      <c r="B190" s="198"/>
      <c r="D190" s="191" t="s">
        <v>200</v>
      </c>
      <c r="E190" s="199" t="s">
        <v>1</v>
      </c>
      <c r="F190" s="200" t="s">
        <v>2589</v>
      </c>
      <c r="H190" s="201">
        <v>53.840000000000003</v>
      </c>
      <c r="I190" s="202"/>
      <c r="L190" s="198"/>
      <c r="M190" s="203"/>
      <c r="N190" s="204"/>
      <c r="O190" s="204"/>
      <c r="P190" s="204"/>
      <c r="Q190" s="204"/>
      <c r="R190" s="204"/>
      <c r="S190" s="204"/>
      <c r="T190" s="205"/>
      <c r="AT190" s="199" t="s">
        <v>200</v>
      </c>
      <c r="AU190" s="199" t="s">
        <v>83</v>
      </c>
      <c r="AV190" s="13" t="s">
        <v>83</v>
      </c>
      <c r="AW190" s="13" t="s">
        <v>30</v>
      </c>
      <c r="AX190" s="13" t="s">
        <v>73</v>
      </c>
      <c r="AY190" s="199" t="s">
        <v>191</v>
      </c>
    </row>
    <row r="191" s="14" customFormat="1">
      <c r="B191" s="206"/>
      <c r="D191" s="191" t="s">
        <v>200</v>
      </c>
      <c r="E191" s="207" t="s">
        <v>1</v>
      </c>
      <c r="F191" s="208" t="s">
        <v>204</v>
      </c>
      <c r="H191" s="209">
        <v>109.49000000000001</v>
      </c>
      <c r="I191" s="210"/>
      <c r="L191" s="206"/>
      <c r="M191" s="211"/>
      <c r="N191" s="212"/>
      <c r="O191" s="212"/>
      <c r="P191" s="212"/>
      <c r="Q191" s="212"/>
      <c r="R191" s="212"/>
      <c r="S191" s="212"/>
      <c r="T191" s="213"/>
      <c r="AT191" s="207" t="s">
        <v>200</v>
      </c>
      <c r="AU191" s="207" t="s">
        <v>83</v>
      </c>
      <c r="AV191" s="14" t="s">
        <v>198</v>
      </c>
      <c r="AW191" s="14" t="s">
        <v>30</v>
      </c>
      <c r="AX191" s="14" t="s">
        <v>81</v>
      </c>
      <c r="AY191" s="207" t="s">
        <v>191</v>
      </c>
    </row>
    <row r="192" s="1" customFormat="1" ht="16.5" customHeight="1">
      <c r="B192" s="177"/>
      <c r="C192" s="178" t="s">
        <v>192</v>
      </c>
      <c r="D192" s="178" t="s">
        <v>194</v>
      </c>
      <c r="E192" s="179" t="s">
        <v>272</v>
      </c>
      <c r="F192" s="180" t="s">
        <v>273</v>
      </c>
      <c r="G192" s="181" t="s">
        <v>197</v>
      </c>
      <c r="H192" s="182">
        <v>833.05999999999995</v>
      </c>
      <c r="I192" s="183"/>
      <c r="J192" s="182">
        <f>ROUND(I192*H192,2)</f>
        <v>0</v>
      </c>
      <c r="K192" s="180" t="s">
        <v>1</v>
      </c>
      <c r="L192" s="37"/>
      <c r="M192" s="184" t="s">
        <v>1</v>
      </c>
      <c r="N192" s="185" t="s">
        <v>38</v>
      </c>
      <c r="O192" s="73"/>
      <c r="P192" s="186">
        <f>O192*H192</f>
        <v>0</v>
      </c>
      <c r="Q192" s="186">
        <v>0.00084999999999999995</v>
      </c>
      <c r="R192" s="186">
        <f>Q192*H192</f>
        <v>0.70810099999999987</v>
      </c>
      <c r="S192" s="186">
        <v>0</v>
      </c>
      <c r="T192" s="187">
        <f>S192*H192</f>
        <v>0</v>
      </c>
      <c r="AR192" s="188" t="s">
        <v>198</v>
      </c>
      <c r="AT192" s="188" t="s">
        <v>194</v>
      </c>
      <c r="AU192" s="188" t="s">
        <v>83</v>
      </c>
      <c r="AY192" s="18" t="s">
        <v>191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8" t="s">
        <v>81</v>
      </c>
      <c r="BK192" s="189">
        <f>ROUND(I192*H192,2)</f>
        <v>0</v>
      </c>
      <c r="BL192" s="18" t="s">
        <v>198</v>
      </c>
      <c r="BM192" s="188" t="s">
        <v>2590</v>
      </c>
    </row>
    <row r="193" s="12" customFormat="1">
      <c r="B193" s="190"/>
      <c r="D193" s="191" t="s">
        <v>200</v>
      </c>
      <c r="E193" s="192" t="s">
        <v>1</v>
      </c>
      <c r="F193" s="193" t="s">
        <v>2591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83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2592</v>
      </c>
      <c r="H194" s="201">
        <v>559.60000000000002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83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2" customFormat="1">
      <c r="B195" s="190"/>
      <c r="D195" s="191" t="s">
        <v>200</v>
      </c>
      <c r="E195" s="192" t="s">
        <v>1</v>
      </c>
      <c r="F195" s="193" t="s">
        <v>2593</v>
      </c>
      <c r="H195" s="192" t="s">
        <v>1</v>
      </c>
      <c r="I195" s="194"/>
      <c r="L195" s="190"/>
      <c r="M195" s="195"/>
      <c r="N195" s="196"/>
      <c r="O195" s="196"/>
      <c r="P195" s="196"/>
      <c r="Q195" s="196"/>
      <c r="R195" s="196"/>
      <c r="S195" s="196"/>
      <c r="T195" s="197"/>
      <c r="AT195" s="192" t="s">
        <v>200</v>
      </c>
      <c r="AU195" s="192" t="s">
        <v>83</v>
      </c>
      <c r="AV195" s="12" t="s">
        <v>81</v>
      </c>
      <c r="AW195" s="12" t="s">
        <v>30</v>
      </c>
      <c r="AX195" s="12" t="s">
        <v>73</v>
      </c>
      <c r="AY195" s="192" t="s">
        <v>191</v>
      </c>
    </row>
    <row r="196" s="13" customFormat="1">
      <c r="B196" s="198"/>
      <c r="D196" s="191" t="s">
        <v>200</v>
      </c>
      <c r="E196" s="199" t="s">
        <v>1</v>
      </c>
      <c r="F196" s="200" t="s">
        <v>2594</v>
      </c>
      <c r="H196" s="201">
        <v>273.45999999999998</v>
      </c>
      <c r="I196" s="202"/>
      <c r="L196" s="198"/>
      <c r="M196" s="203"/>
      <c r="N196" s="204"/>
      <c r="O196" s="204"/>
      <c r="P196" s="204"/>
      <c r="Q196" s="204"/>
      <c r="R196" s="204"/>
      <c r="S196" s="204"/>
      <c r="T196" s="205"/>
      <c r="AT196" s="199" t="s">
        <v>200</v>
      </c>
      <c r="AU196" s="199" t="s">
        <v>83</v>
      </c>
      <c r="AV196" s="13" t="s">
        <v>83</v>
      </c>
      <c r="AW196" s="13" t="s">
        <v>30</v>
      </c>
      <c r="AX196" s="13" t="s">
        <v>73</v>
      </c>
      <c r="AY196" s="199" t="s">
        <v>191</v>
      </c>
    </row>
    <row r="197" s="14" customFormat="1">
      <c r="B197" s="206"/>
      <c r="D197" s="191" t="s">
        <v>200</v>
      </c>
      <c r="E197" s="207" t="s">
        <v>1</v>
      </c>
      <c r="F197" s="208" t="s">
        <v>204</v>
      </c>
      <c r="H197" s="209">
        <v>833.05999999999995</v>
      </c>
      <c r="I197" s="210"/>
      <c r="L197" s="206"/>
      <c r="M197" s="211"/>
      <c r="N197" s="212"/>
      <c r="O197" s="212"/>
      <c r="P197" s="212"/>
      <c r="Q197" s="212"/>
      <c r="R197" s="212"/>
      <c r="S197" s="212"/>
      <c r="T197" s="213"/>
      <c r="AT197" s="207" t="s">
        <v>200</v>
      </c>
      <c r="AU197" s="207" t="s">
        <v>83</v>
      </c>
      <c r="AV197" s="14" t="s">
        <v>198</v>
      </c>
      <c r="AW197" s="14" t="s">
        <v>30</v>
      </c>
      <c r="AX197" s="14" t="s">
        <v>81</v>
      </c>
      <c r="AY197" s="207" t="s">
        <v>191</v>
      </c>
    </row>
    <row r="198" s="1" customFormat="1" ht="24" customHeight="1">
      <c r="B198" s="177"/>
      <c r="C198" s="178" t="s">
        <v>287</v>
      </c>
      <c r="D198" s="178" t="s">
        <v>194</v>
      </c>
      <c r="E198" s="179" t="s">
        <v>278</v>
      </c>
      <c r="F198" s="180" t="s">
        <v>279</v>
      </c>
      <c r="G198" s="181" t="s">
        <v>197</v>
      </c>
      <c r="H198" s="182">
        <v>833.05999999999995</v>
      </c>
      <c r="I198" s="183"/>
      <c r="J198" s="182">
        <f>ROUND(I198*H198,2)</f>
        <v>0</v>
      </c>
      <c r="K198" s="180" t="s">
        <v>1</v>
      </c>
      <c r="L198" s="37"/>
      <c r="M198" s="184" t="s">
        <v>1</v>
      </c>
      <c r="N198" s="185" t="s">
        <v>38</v>
      </c>
      <c r="O198" s="73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AR198" s="188" t="s">
        <v>198</v>
      </c>
      <c r="AT198" s="188" t="s">
        <v>194</v>
      </c>
      <c r="AU198" s="188" t="s">
        <v>83</v>
      </c>
      <c r="AY198" s="18" t="s">
        <v>191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8" t="s">
        <v>81</v>
      </c>
      <c r="BK198" s="189">
        <f>ROUND(I198*H198,2)</f>
        <v>0</v>
      </c>
      <c r="BL198" s="18" t="s">
        <v>198</v>
      </c>
      <c r="BM198" s="188" t="s">
        <v>2595</v>
      </c>
    </row>
    <row r="199" s="12" customFormat="1">
      <c r="B199" s="190"/>
      <c r="D199" s="191" t="s">
        <v>200</v>
      </c>
      <c r="E199" s="192" t="s">
        <v>1</v>
      </c>
      <c r="F199" s="193" t="s">
        <v>2591</v>
      </c>
      <c r="H199" s="192" t="s">
        <v>1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2" t="s">
        <v>200</v>
      </c>
      <c r="AU199" s="192" t="s">
        <v>83</v>
      </c>
      <c r="AV199" s="12" t="s">
        <v>81</v>
      </c>
      <c r="AW199" s="12" t="s">
        <v>30</v>
      </c>
      <c r="AX199" s="12" t="s">
        <v>73</v>
      </c>
      <c r="AY199" s="192" t="s">
        <v>191</v>
      </c>
    </row>
    <row r="200" s="13" customFormat="1">
      <c r="B200" s="198"/>
      <c r="D200" s="191" t="s">
        <v>200</v>
      </c>
      <c r="E200" s="199" t="s">
        <v>1</v>
      </c>
      <c r="F200" s="200" t="s">
        <v>2592</v>
      </c>
      <c r="H200" s="201">
        <v>559.60000000000002</v>
      </c>
      <c r="I200" s="202"/>
      <c r="L200" s="198"/>
      <c r="M200" s="203"/>
      <c r="N200" s="204"/>
      <c r="O200" s="204"/>
      <c r="P200" s="204"/>
      <c r="Q200" s="204"/>
      <c r="R200" s="204"/>
      <c r="S200" s="204"/>
      <c r="T200" s="205"/>
      <c r="AT200" s="199" t="s">
        <v>200</v>
      </c>
      <c r="AU200" s="199" t="s">
        <v>83</v>
      </c>
      <c r="AV200" s="13" t="s">
        <v>83</v>
      </c>
      <c r="AW200" s="13" t="s">
        <v>30</v>
      </c>
      <c r="AX200" s="13" t="s">
        <v>73</v>
      </c>
      <c r="AY200" s="199" t="s">
        <v>191</v>
      </c>
    </row>
    <row r="201" s="12" customFormat="1">
      <c r="B201" s="190"/>
      <c r="D201" s="191" t="s">
        <v>200</v>
      </c>
      <c r="E201" s="192" t="s">
        <v>1</v>
      </c>
      <c r="F201" s="193" t="s">
        <v>2593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200</v>
      </c>
      <c r="AU201" s="192" t="s">
        <v>83</v>
      </c>
      <c r="AV201" s="12" t="s">
        <v>81</v>
      </c>
      <c r="AW201" s="12" t="s">
        <v>30</v>
      </c>
      <c r="AX201" s="12" t="s">
        <v>73</v>
      </c>
      <c r="AY201" s="192" t="s">
        <v>191</v>
      </c>
    </row>
    <row r="202" s="13" customFormat="1">
      <c r="B202" s="198"/>
      <c r="D202" s="191" t="s">
        <v>200</v>
      </c>
      <c r="E202" s="199" t="s">
        <v>1</v>
      </c>
      <c r="F202" s="200" t="s">
        <v>2594</v>
      </c>
      <c r="H202" s="201">
        <v>273.45999999999998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83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4" customFormat="1">
      <c r="B203" s="206"/>
      <c r="D203" s="191" t="s">
        <v>200</v>
      </c>
      <c r="E203" s="207" t="s">
        <v>1</v>
      </c>
      <c r="F203" s="208" t="s">
        <v>204</v>
      </c>
      <c r="H203" s="209">
        <v>833.05999999999995</v>
      </c>
      <c r="I203" s="210"/>
      <c r="L203" s="206"/>
      <c r="M203" s="211"/>
      <c r="N203" s="212"/>
      <c r="O203" s="212"/>
      <c r="P203" s="212"/>
      <c r="Q203" s="212"/>
      <c r="R203" s="212"/>
      <c r="S203" s="212"/>
      <c r="T203" s="213"/>
      <c r="AT203" s="207" t="s">
        <v>200</v>
      </c>
      <c r="AU203" s="207" t="s">
        <v>83</v>
      </c>
      <c r="AV203" s="14" t="s">
        <v>198</v>
      </c>
      <c r="AW203" s="14" t="s">
        <v>30</v>
      </c>
      <c r="AX203" s="14" t="s">
        <v>81</v>
      </c>
      <c r="AY203" s="207" t="s">
        <v>191</v>
      </c>
    </row>
    <row r="204" s="1" customFormat="1" ht="24" customHeight="1">
      <c r="B204" s="177"/>
      <c r="C204" s="178" t="s">
        <v>295</v>
      </c>
      <c r="D204" s="178" t="s">
        <v>194</v>
      </c>
      <c r="E204" s="179" t="s">
        <v>2596</v>
      </c>
      <c r="F204" s="180" t="s">
        <v>2597</v>
      </c>
      <c r="G204" s="181" t="s">
        <v>214</v>
      </c>
      <c r="H204" s="182">
        <v>28.760000000000002</v>
      </c>
      <c r="I204" s="183"/>
      <c r="J204" s="182">
        <f>ROUND(I204*H204,2)</f>
        <v>0</v>
      </c>
      <c r="K204" s="180" t="s">
        <v>1</v>
      </c>
      <c r="L204" s="37"/>
      <c r="M204" s="184" t="s">
        <v>1</v>
      </c>
      <c r="N204" s="185" t="s">
        <v>38</v>
      </c>
      <c r="O204" s="73"/>
      <c r="P204" s="186">
        <f>O204*H204</f>
        <v>0</v>
      </c>
      <c r="Q204" s="186">
        <v>0</v>
      </c>
      <c r="R204" s="186">
        <f>Q204*H204</f>
        <v>0</v>
      </c>
      <c r="S204" s="186">
        <v>0</v>
      </c>
      <c r="T204" s="187">
        <f>S204*H204</f>
        <v>0</v>
      </c>
      <c r="AR204" s="188" t="s">
        <v>198</v>
      </c>
      <c r="AT204" s="188" t="s">
        <v>194</v>
      </c>
      <c r="AU204" s="188" t="s">
        <v>83</v>
      </c>
      <c r="AY204" s="18" t="s">
        <v>191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81</v>
      </c>
      <c r="BK204" s="189">
        <f>ROUND(I204*H204,2)</f>
        <v>0</v>
      </c>
      <c r="BL204" s="18" t="s">
        <v>198</v>
      </c>
      <c r="BM204" s="188" t="s">
        <v>2598</v>
      </c>
    </row>
    <row r="205" s="12" customFormat="1">
      <c r="B205" s="190"/>
      <c r="D205" s="191" t="s">
        <v>200</v>
      </c>
      <c r="E205" s="192" t="s">
        <v>1</v>
      </c>
      <c r="F205" s="193" t="s">
        <v>2599</v>
      </c>
      <c r="H205" s="192" t="s">
        <v>1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2" t="s">
        <v>200</v>
      </c>
      <c r="AU205" s="192" t="s">
        <v>83</v>
      </c>
      <c r="AV205" s="12" t="s">
        <v>81</v>
      </c>
      <c r="AW205" s="12" t="s">
        <v>30</v>
      </c>
      <c r="AX205" s="12" t="s">
        <v>73</v>
      </c>
      <c r="AY205" s="192" t="s">
        <v>191</v>
      </c>
    </row>
    <row r="206" s="12" customFormat="1">
      <c r="B206" s="190"/>
      <c r="D206" s="191" t="s">
        <v>200</v>
      </c>
      <c r="E206" s="192" t="s">
        <v>1</v>
      </c>
      <c r="F206" s="193" t="s">
        <v>2600</v>
      </c>
      <c r="H206" s="192" t="s">
        <v>1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2" t="s">
        <v>200</v>
      </c>
      <c r="AU206" s="192" t="s">
        <v>83</v>
      </c>
      <c r="AV206" s="12" t="s">
        <v>81</v>
      </c>
      <c r="AW206" s="12" t="s">
        <v>30</v>
      </c>
      <c r="AX206" s="12" t="s">
        <v>73</v>
      </c>
      <c r="AY206" s="192" t="s">
        <v>191</v>
      </c>
    </row>
    <row r="207" s="12" customFormat="1">
      <c r="B207" s="190"/>
      <c r="D207" s="191" t="s">
        <v>200</v>
      </c>
      <c r="E207" s="192" t="s">
        <v>1</v>
      </c>
      <c r="F207" s="193" t="s">
        <v>2601</v>
      </c>
      <c r="H207" s="192" t="s">
        <v>1</v>
      </c>
      <c r="I207" s="194"/>
      <c r="L207" s="190"/>
      <c r="M207" s="195"/>
      <c r="N207" s="196"/>
      <c r="O207" s="196"/>
      <c r="P207" s="196"/>
      <c r="Q207" s="196"/>
      <c r="R207" s="196"/>
      <c r="S207" s="196"/>
      <c r="T207" s="197"/>
      <c r="AT207" s="192" t="s">
        <v>200</v>
      </c>
      <c r="AU207" s="192" t="s">
        <v>83</v>
      </c>
      <c r="AV207" s="12" t="s">
        <v>81</v>
      </c>
      <c r="AW207" s="12" t="s">
        <v>30</v>
      </c>
      <c r="AX207" s="12" t="s">
        <v>73</v>
      </c>
      <c r="AY207" s="192" t="s">
        <v>191</v>
      </c>
    </row>
    <row r="208" s="12" customFormat="1">
      <c r="B208" s="190"/>
      <c r="D208" s="191" t="s">
        <v>200</v>
      </c>
      <c r="E208" s="192" t="s">
        <v>1</v>
      </c>
      <c r="F208" s="193" t="s">
        <v>2602</v>
      </c>
      <c r="H208" s="192" t="s">
        <v>1</v>
      </c>
      <c r="I208" s="194"/>
      <c r="L208" s="190"/>
      <c r="M208" s="195"/>
      <c r="N208" s="196"/>
      <c r="O208" s="196"/>
      <c r="P208" s="196"/>
      <c r="Q208" s="196"/>
      <c r="R208" s="196"/>
      <c r="S208" s="196"/>
      <c r="T208" s="197"/>
      <c r="AT208" s="192" t="s">
        <v>200</v>
      </c>
      <c r="AU208" s="192" t="s">
        <v>83</v>
      </c>
      <c r="AV208" s="12" t="s">
        <v>81</v>
      </c>
      <c r="AW208" s="12" t="s">
        <v>30</v>
      </c>
      <c r="AX208" s="12" t="s">
        <v>73</v>
      </c>
      <c r="AY208" s="192" t="s">
        <v>191</v>
      </c>
    </row>
    <row r="209" s="13" customFormat="1">
      <c r="B209" s="198"/>
      <c r="D209" s="191" t="s">
        <v>200</v>
      </c>
      <c r="E209" s="199" t="s">
        <v>1</v>
      </c>
      <c r="F209" s="200" t="s">
        <v>2603</v>
      </c>
      <c r="H209" s="201">
        <v>28.760000000000002</v>
      </c>
      <c r="I209" s="202"/>
      <c r="L209" s="198"/>
      <c r="M209" s="203"/>
      <c r="N209" s="204"/>
      <c r="O209" s="204"/>
      <c r="P209" s="204"/>
      <c r="Q209" s="204"/>
      <c r="R209" s="204"/>
      <c r="S209" s="204"/>
      <c r="T209" s="205"/>
      <c r="AT209" s="199" t="s">
        <v>200</v>
      </c>
      <c r="AU209" s="199" t="s">
        <v>83</v>
      </c>
      <c r="AV209" s="13" t="s">
        <v>83</v>
      </c>
      <c r="AW209" s="13" t="s">
        <v>30</v>
      </c>
      <c r="AX209" s="13" t="s">
        <v>73</v>
      </c>
      <c r="AY209" s="199" t="s">
        <v>191</v>
      </c>
    </row>
    <row r="210" s="14" customFormat="1">
      <c r="B210" s="206"/>
      <c r="D210" s="191" t="s">
        <v>200</v>
      </c>
      <c r="E210" s="207" t="s">
        <v>1</v>
      </c>
      <c r="F210" s="208" t="s">
        <v>204</v>
      </c>
      <c r="H210" s="209">
        <v>28.760000000000002</v>
      </c>
      <c r="I210" s="210"/>
      <c r="L210" s="206"/>
      <c r="M210" s="211"/>
      <c r="N210" s="212"/>
      <c r="O210" s="212"/>
      <c r="P210" s="212"/>
      <c r="Q210" s="212"/>
      <c r="R210" s="212"/>
      <c r="S210" s="212"/>
      <c r="T210" s="213"/>
      <c r="AT210" s="207" t="s">
        <v>200</v>
      </c>
      <c r="AU210" s="207" t="s">
        <v>83</v>
      </c>
      <c r="AV210" s="14" t="s">
        <v>198</v>
      </c>
      <c r="AW210" s="14" t="s">
        <v>30</v>
      </c>
      <c r="AX210" s="14" t="s">
        <v>81</v>
      </c>
      <c r="AY210" s="207" t="s">
        <v>191</v>
      </c>
    </row>
    <row r="211" s="1" customFormat="1" ht="16.5" customHeight="1">
      <c r="B211" s="177"/>
      <c r="C211" s="178" t="s">
        <v>301</v>
      </c>
      <c r="D211" s="178" t="s">
        <v>194</v>
      </c>
      <c r="E211" s="179" t="s">
        <v>288</v>
      </c>
      <c r="F211" s="180" t="s">
        <v>289</v>
      </c>
      <c r="G211" s="181" t="s">
        <v>197</v>
      </c>
      <c r="H211" s="182">
        <v>2834.6999999999998</v>
      </c>
      <c r="I211" s="183"/>
      <c r="J211" s="182">
        <f>ROUND(I211*H211,2)</f>
        <v>0</v>
      </c>
      <c r="K211" s="180" t="s">
        <v>1</v>
      </c>
      <c r="L211" s="37"/>
      <c r="M211" s="184" t="s">
        <v>1</v>
      </c>
      <c r="N211" s="185" t="s">
        <v>38</v>
      </c>
      <c r="O211" s="73"/>
      <c r="P211" s="186">
        <f>O211*H211</f>
        <v>0</v>
      </c>
      <c r="Q211" s="186">
        <v>0</v>
      </c>
      <c r="R211" s="186">
        <f>Q211*H211</f>
        <v>0</v>
      </c>
      <c r="S211" s="186">
        <v>0</v>
      </c>
      <c r="T211" s="187">
        <f>S211*H211</f>
        <v>0</v>
      </c>
      <c r="AR211" s="188" t="s">
        <v>198</v>
      </c>
      <c r="AT211" s="188" t="s">
        <v>194</v>
      </c>
      <c r="AU211" s="188" t="s">
        <v>83</v>
      </c>
      <c r="AY211" s="18" t="s">
        <v>191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18" t="s">
        <v>81</v>
      </c>
      <c r="BK211" s="189">
        <f>ROUND(I211*H211,2)</f>
        <v>0</v>
      </c>
      <c r="BL211" s="18" t="s">
        <v>198</v>
      </c>
      <c r="BM211" s="188" t="s">
        <v>2604</v>
      </c>
    </row>
    <row r="212" s="12" customFormat="1">
      <c r="B212" s="190"/>
      <c r="D212" s="191" t="s">
        <v>200</v>
      </c>
      <c r="E212" s="192" t="s">
        <v>1</v>
      </c>
      <c r="F212" s="193" t="s">
        <v>2605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200</v>
      </c>
      <c r="AU212" s="192" t="s">
        <v>83</v>
      </c>
      <c r="AV212" s="12" t="s">
        <v>81</v>
      </c>
      <c r="AW212" s="12" t="s">
        <v>30</v>
      </c>
      <c r="AX212" s="12" t="s">
        <v>73</v>
      </c>
      <c r="AY212" s="192" t="s">
        <v>191</v>
      </c>
    </row>
    <row r="213" s="13" customFormat="1">
      <c r="B213" s="198"/>
      <c r="D213" s="191" t="s">
        <v>200</v>
      </c>
      <c r="E213" s="199" t="s">
        <v>1</v>
      </c>
      <c r="F213" s="200" t="s">
        <v>2606</v>
      </c>
      <c r="H213" s="201">
        <v>1336</v>
      </c>
      <c r="I213" s="202"/>
      <c r="L213" s="198"/>
      <c r="M213" s="203"/>
      <c r="N213" s="204"/>
      <c r="O213" s="204"/>
      <c r="P213" s="204"/>
      <c r="Q213" s="204"/>
      <c r="R213" s="204"/>
      <c r="S213" s="204"/>
      <c r="T213" s="205"/>
      <c r="AT213" s="199" t="s">
        <v>200</v>
      </c>
      <c r="AU213" s="199" t="s">
        <v>83</v>
      </c>
      <c r="AV213" s="13" t="s">
        <v>83</v>
      </c>
      <c r="AW213" s="13" t="s">
        <v>30</v>
      </c>
      <c r="AX213" s="13" t="s">
        <v>73</v>
      </c>
      <c r="AY213" s="199" t="s">
        <v>191</v>
      </c>
    </row>
    <row r="214" s="12" customFormat="1">
      <c r="B214" s="190"/>
      <c r="D214" s="191" t="s">
        <v>200</v>
      </c>
      <c r="E214" s="192" t="s">
        <v>1</v>
      </c>
      <c r="F214" s="193" t="s">
        <v>2607</v>
      </c>
      <c r="H214" s="192" t="s">
        <v>1</v>
      </c>
      <c r="I214" s="194"/>
      <c r="L214" s="190"/>
      <c r="M214" s="195"/>
      <c r="N214" s="196"/>
      <c r="O214" s="196"/>
      <c r="P214" s="196"/>
      <c r="Q214" s="196"/>
      <c r="R214" s="196"/>
      <c r="S214" s="196"/>
      <c r="T214" s="197"/>
      <c r="AT214" s="192" t="s">
        <v>200</v>
      </c>
      <c r="AU214" s="192" t="s">
        <v>83</v>
      </c>
      <c r="AV214" s="12" t="s">
        <v>81</v>
      </c>
      <c r="AW214" s="12" t="s">
        <v>30</v>
      </c>
      <c r="AX214" s="12" t="s">
        <v>73</v>
      </c>
      <c r="AY214" s="192" t="s">
        <v>191</v>
      </c>
    </row>
    <row r="215" s="13" customFormat="1">
      <c r="B215" s="198"/>
      <c r="D215" s="191" t="s">
        <v>200</v>
      </c>
      <c r="E215" s="199" t="s">
        <v>1</v>
      </c>
      <c r="F215" s="200" t="s">
        <v>2606</v>
      </c>
      <c r="H215" s="201">
        <v>1336</v>
      </c>
      <c r="I215" s="202"/>
      <c r="L215" s="198"/>
      <c r="M215" s="203"/>
      <c r="N215" s="204"/>
      <c r="O215" s="204"/>
      <c r="P215" s="204"/>
      <c r="Q215" s="204"/>
      <c r="R215" s="204"/>
      <c r="S215" s="204"/>
      <c r="T215" s="205"/>
      <c r="AT215" s="199" t="s">
        <v>200</v>
      </c>
      <c r="AU215" s="199" t="s">
        <v>83</v>
      </c>
      <c r="AV215" s="13" t="s">
        <v>83</v>
      </c>
      <c r="AW215" s="13" t="s">
        <v>30</v>
      </c>
      <c r="AX215" s="13" t="s">
        <v>73</v>
      </c>
      <c r="AY215" s="199" t="s">
        <v>191</v>
      </c>
    </row>
    <row r="216" s="12" customFormat="1">
      <c r="B216" s="190"/>
      <c r="D216" s="191" t="s">
        <v>200</v>
      </c>
      <c r="E216" s="192" t="s">
        <v>1</v>
      </c>
      <c r="F216" s="193" t="s">
        <v>2608</v>
      </c>
      <c r="H216" s="192" t="s">
        <v>1</v>
      </c>
      <c r="I216" s="194"/>
      <c r="L216" s="190"/>
      <c r="M216" s="195"/>
      <c r="N216" s="196"/>
      <c r="O216" s="196"/>
      <c r="P216" s="196"/>
      <c r="Q216" s="196"/>
      <c r="R216" s="196"/>
      <c r="S216" s="196"/>
      <c r="T216" s="197"/>
      <c r="AT216" s="192" t="s">
        <v>200</v>
      </c>
      <c r="AU216" s="192" t="s">
        <v>83</v>
      </c>
      <c r="AV216" s="12" t="s">
        <v>81</v>
      </c>
      <c r="AW216" s="12" t="s">
        <v>30</v>
      </c>
      <c r="AX216" s="12" t="s">
        <v>73</v>
      </c>
      <c r="AY216" s="192" t="s">
        <v>191</v>
      </c>
    </row>
    <row r="217" s="13" customFormat="1">
      <c r="B217" s="198"/>
      <c r="D217" s="191" t="s">
        <v>200</v>
      </c>
      <c r="E217" s="199" t="s">
        <v>1</v>
      </c>
      <c r="F217" s="200" t="s">
        <v>2609</v>
      </c>
      <c r="H217" s="201">
        <v>80.900000000000006</v>
      </c>
      <c r="I217" s="202"/>
      <c r="L217" s="198"/>
      <c r="M217" s="203"/>
      <c r="N217" s="204"/>
      <c r="O217" s="204"/>
      <c r="P217" s="204"/>
      <c r="Q217" s="204"/>
      <c r="R217" s="204"/>
      <c r="S217" s="204"/>
      <c r="T217" s="205"/>
      <c r="AT217" s="199" t="s">
        <v>200</v>
      </c>
      <c r="AU217" s="199" t="s">
        <v>83</v>
      </c>
      <c r="AV217" s="13" t="s">
        <v>83</v>
      </c>
      <c r="AW217" s="13" t="s">
        <v>30</v>
      </c>
      <c r="AX217" s="13" t="s">
        <v>73</v>
      </c>
      <c r="AY217" s="199" t="s">
        <v>191</v>
      </c>
    </row>
    <row r="218" s="12" customFormat="1">
      <c r="B218" s="190"/>
      <c r="D218" s="191" t="s">
        <v>200</v>
      </c>
      <c r="E218" s="192" t="s">
        <v>1</v>
      </c>
      <c r="F218" s="193" t="s">
        <v>2610</v>
      </c>
      <c r="H218" s="192" t="s">
        <v>1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2" t="s">
        <v>200</v>
      </c>
      <c r="AU218" s="192" t="s">
        <v>83</v>
      </c>
      <c r="AV218" s="12" t="s">
        <v>81</v>
      </c>
      <c r="AW218" s="12" t="s">
        <v>30</v>
      </c>
      <c r="AX218" s="12" t="s">
        <v>73</v>
      </c>
      <c r="AY218" s="192" t="s">
        <v>191</v>
      </c>
    </row>
    <row r="219" s="13" customFormat="1">
      <c r="B219" s="198"/>
      <c r="D219" s="191" t="s">
        <v>200</v>
      </c>
      <c r="E219" s="199" t="s">
        <v>1</v>
      </c>
      <c r="F219" s="200" t="s">
        <v>2611</v>
      </c>
      <c r="H219" s="201">
        <v>81.799999999999997</v>
      </c>
      <c r="I219" s="202"/>
      <c r="L219" s="198"/>
      <c r="M219" s="203"/>
      <c r="N219" s="204"/>
      <c r="O219" s="204"/>
      <c r="P219" s="204"/>
      <c r="Q219" s="204"/>
      <c r="R219" s="204"/>
      <c r="S219" s="204"/>
      <c r="T219" s="205"/>
      <c r="AT219" s="199" t="s">
        <v>200</v>
      </c>
      <c r="AU219" s="199" t="s">
        <v>83</v>
      </c>
      <c r="AV219" s="13" t="s">
        <v>83</v>
      </c>
      <c r="AW219" s="13" t="s">
        <v>30</v>
      </c>
      <c r="AX219" s="13" t="s">
        <v>73</v>
      </c>
      <c r="AY219" s="199" t="s">
        <v>191</v>
      </c>
    </row>
    <row r="220" s="14" customFormat="1">
      <c r="B220" s="206"/>
      <c r="D220" s="191" t="s">
        <v>200</v>
      </c>
      <c r="E220" s="207" t="s">
        <v>1</v>
      </c>
      <c r="F220" s="208" t="s">
        <v>204</v>
      </c>
      <c r="H220" s="209">
        <v>2834.7000000000003</v>
      </c>
      <c r="I220" s="210"/>
      <c r="L220" s="206"/>
      <c r="M220" s="211"/>
      <c r="N220" s="212"/>
      <c r="O220" s="212"/>
      <c r="P220" s="212"/>
      <c r="Q220" s="212"/>
      <c r="R220" s="212"/>
      <c r="S220" s="212"/>
      <c r="T220" s="213"/>
      <c r="AT220" s="207" t="s">
        <v>200</v>
      </c>
      <c r="AU220" s="207" t="s">
        <v>83</v>
      </c>
      <c r="AV220" s="14" t="s">
        <v>198</v>
      </c>
      <c r="AW220" s="14" t="s">
        <v>30</v>
      </c>
      <c r="AX220" s="14" t="s">
        <v>81</v>
      </c>
      <c r="AY220" s="207" t="s">
        <v>191</v>
      </c>
    </row>
    <row r="221" s="1" customFormat="1" ht="24" customHeight="1">
      <c r="B221" s="177"/>
      <c r="C221" s="178" t="s">
        <v>8</v>
      </c>
      <c r="D221" s="178" t="s">
        <v>194</v>
      </c>
      <c r="E221" s="179" t="s">
        <v>296</v>
      </c>
      <c r="F221" s="180" t="s">
        <v>297</v>
      </c>
      <c r="G221" s="181" t="s">
        <v>197</v>
      </c>
      <c r="H221" s="182">
        <v>1336</v>
      </c>
      <c r="I221" s="183"/>
      <c r="J221" s="182">
        <f>ROUND(I221*H221,2)</f>
        <v>0</v>
      </c>
      <c r="K221" s="180" t="s">
        <v>274</v>
      </c>
      <c r="L221" s="37"/>
      <c r="M221" s="184" t="s">
        <v>1</v>
      </c>
      <c r="N221" s="185" t="s">
        <v>38</v>
      </c>
      <c r="O221" s="73"/>
      <c r="P221" s="186">
        <f>O221*H221</f>
        <v>0</v>
      </c>
      <c r="Q221" s="186">
        <v>0.00010000000000000001</v>
      </c>
      <c r="R221" s="186">
        <f>Q221*H221</f>
        <v>0.1336</v>
      </c>
      <c r="S221" s="186">
        <v>0</v>
      </c>
      <c r="T221" s="187">
        <f>S221*H221</f>
        <v>0</v>
      </c>
      <c r="AR221" s="188" t="s">
        <v>198</v>
      </c>
      <c r="AT221" s="188" t="s">
        <v>194</v>
      </c>
      <c r="AU221" s="188" t="s">
        <v>83</v>
      </c>
      <c r="AY221" s="18" t="s">
        <v>191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8" t="s">
        <v>81</v>
      </c>
      <c r="BK221" s="189">
        <f>ROUND(I221*H221,2)</f>
        <v>0</v>
      </c>
      <c r="BL221" s="18" t="s">
        <v>198</v>
      </c>
      <c r="BM221" s="188" t="s">
        <v>2612</v>
      </c>
    </row>
    <row r="222" s="12" customFormat="1">
      <c r="B222" s="190"/>
      <c r="D222" s="191" t="s">
        <v>200</v>
      </c>
      <c r="E222" s="192" t="s">
        <v>1</v>
      </c>
      <c r="F222" s="193" t="s">
        <v>2613</v>
      </c>
      <c r="H222" s="192" t="s">
        <v>1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2" t="s">
        <v>200</v>
      </c>
      <c r="AU222" s="192" t="s">
        <v>83</v>
      </c>
      <c r="AV222" s="12" t="s">
        <v>81</v>
      </c>
      <c r="AW222" s="12" t="s">
        <v>30</v>
      </c>
      <c r="AX222" s="12" t="s">
        <v>73</v>
      </c>
      <c r="AY222" s="192" t="s">
        <v>191</v>
      </c>
    </row>
    <row r="223" s="12" customFormat="1">
      <c r="B223" s="190"/>
      <c r="D223" s="191" t="s">
        <v>200</v>
      </c>
      <c r="E223" s="192" t="s">
        <v>1</v>
      </c>
      <c r="F223" s="193" t="s">
        <v>2614</v>
      </c>
      <c r="H223" s="192" t="s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2" t="s">
        <v>200</v>
      </c>
      <c r="AU223" s="192" t="s">
        <v>83</v>
      </c>
      <c r="AV223" s="12" t="s">
        <v>81</v>
      </c>
      <c r="AW223" s="12" t="s">
        <v>30</v>
      </c>
      <c r="AX223" s="12" t="s">
        <v>73</v>
      </c>
      <c r="AY223" s="192" t="s">
        <v>191</v>
      </c>
    </row>
    <row r="224" s="13" customFormat="1">
      <c r="B224" s="198"/>
      <c r="D224" s="191" t="s">
        <v>200</v>
      </c>
      <c r="E224" s="199" t="s">
        <v>1</v>
      </c>
      <c r="F224" s="200" t="s">
        <v>2615</v>
      </c>
      <c r="H224" s="201">
        <v>1336</v>
      </c>
      <c r="I224" s="202"/>
      <c r="L224" s="198"/>
      <c r="M224" s="203"/>
      <c r="N224" s="204"/>
      <c r="O224" s="204"/>
      <c r="P224" s="204"/>
      <c r="Q224" s="204"/>
      <c r="R224" s="204"/>
      <c r="S224" s="204"/>
      <c r="T224" s="205"/>
      <c r="AT224" s="199" t="s">
        <v>200</v>
      </c>
      <c r="AU224" s="199" t="s">
        <v>83</v>
      </c>
      <c r="AV224" s="13" t="s">
        <v>83</v>
      </c>
      <c r="AW224" s="13" t="s">
        <v>30</v>
      </c>
      <c r="AX224" s="13" t="s">
        <v>73</v>
      </c>
      <c r="AY224" s="199" t="s">
        <v>191</v>
      </c>
    </row>
    <row r="225" s="14" customFormat="1">
      <c r="B225" s="206"/>
      <c r="D225" s="191" t="s">
        <v>200</v>
      </c>
      <c r="E225" s="207" t="s">
        <v>1</v>
      </c>
      <c r="F225" s="208" t="s">
        <v>204</v>
      </c>
      <c r="H225" s="209">
        <v>1336</v>
      </c>
      <c r="I225" s="210"/>
      <c r="L225" s="206"/>
      <c r="M225" s="211"/>
      <c r="N225" s="212"/>
      <c r="O225" s="212"/>
      <c r="P225" s="212"/>
      <c r="Q225" s="212"/>
      <c r="R225" s="212"/>
      <c r="S225" s="212"/>
      <c r="T225" s="213"/>
      <c r="AT225" s="207" t="s">
        <v>200</v>
      </c>
      <c r="AU225" s="207" t="s">
        <v>83</v>
      </c>
      <c r="AV225" s="14" t="s">
        <v>198</v>
      </c>
      <c r="AW225" s="14" t="s">
        <v>30</v>
      </c>
      <c r="AX225" s="14" t="s">
        <v>81</v>
      </c>
      <c r="AY225" s="207" t="s">
        <v>191</v>
      </c>
    </row>
    <row r="226" s="1" customFormat="1" ht="16.5" customHeight="1">
      <c r="B226" s="177"/>
      <c r="C226" s="214" t="s">
        <v>314</v>
      </c>
      <c r="D226" s="214" t="s">
        <v>335</v>
      </c>
      <c r="E226" s="215" t="s">
        <v>336</v>
      </c>
      <c r="F226" s="216" t="s">
        <v>337</v>
      </c>
      <c r="G226" s="217" t="s">
        <v>197</v>
      </c>
      <c r="H226" s="218">
        <v>1336</v>
      </c>
      <c r="I226" s="219"/>
      <c r="J226" s="218">
        <f>ROUND(I226*H226,2)</f>
        <v>0</v>
      </c>
      <c r="K226" s="216" t="s">
        <v>1</v>
      </c>
      <c r="L226" s="220"/>
      <c r="M226" s="221" t="s">
        <v>1</v>
      </c>
      <c r="N226" s="222" t="s">
        <v>38</v>
      </c>
      <c r="O226" s="73"/>
      <c r="P226" s="186">
        <f>O226*H226</f>
        <v>0</v>
      </c>
      <c r="Q226" s="186">
        <v>0.00031</v>
      </c>
      <c r="R226" s="186">
        <f>Q226*H226</f>
        <v>0.41415999999999997</v>
      </c>
      <c r="S226" s="186">
        <v>0</v>
      </c>
      <c r="T226" s="187">
        <f>S226*H226</f>
        <v>0</v>
      </c>
      <c r="AR226" s="188" t="s">
        <v>254</v>
      </c>
      <c r="AT226" s="188" t="s">
        <v>335</v>
      </c>
      <c r="AU226" s="188" t="s">
        <v>83</v>
      </c>
      <c r="AY226" s="18" t="s">
        <v>191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18" t="s">
        <v>81</v>
      </c>
      <c r="BK226" s="189">
        <f>ROUND(I226*H226,2)</f>
        <v>0</v>
      </c>
      <c r="BL226" s="18" t="s">
        <v>198</v>
      </c>
      <c r="BM226" s="188" t="s">
        <v>2616</v>
      </c>
    </row>
    <row r="227" s="12" customFormat="1">
      <c r="B227" s="190"/>
      <c r="D227" s="191" t="s">
        <v>200</v>
      </c>
      <c r="E227" s="192" t="s">
        <v>1</v>
      </c>
      <c r="F227" s="193" t="s">
        <v>2614</v>
      </c>
      <c r="H227" s="192" t="s">
        <v>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2" t="s">
        <v>200</v>
      </c>
      <c r="AU227" s="192" t="s">
        <v>83</v>
      </c>
      <c r="AV227" s="12" t="s">
        <v>81</v>
      </c>
      <c r="AW227" s="12" t="s">
        <v>30</v>
      </c>
      <c r="AX227" s="12" t="s">
        <v>73</v>
      </c>
      <c r="AY227" s="192" t="s">
        <v>191</v>
      </c>
    </row>
    <row r="228" s="13" customFormat="1">
      <c r="B228" s="198"/>
      <c r="D228" s="191" t="s">
        <v>200</v>
      </c>
      <c r="E228" s="199" t="s">
        <v>1</v>
      </c>
      <c r="F228" s="200" t="s">
        <v>2606</v>
      </c>
      <c r="H228" s="201">
        <v>1336</v>
      </c>
      <c r="I228" s="202"/>
      <c r="L228" s="198"/>
      <c r="M228" s="203"/>
      <c r="N228" s="204"/>
      <c r="O228" s="204"/>
      <c r="P228" s="204"/>
      <c r="Q228" s="204"/>
      <c r="R228" s="204"/>
      <c r="S228" s="204"/>
      <c r="T228" s="205"/>
      <c r="AT228" s="199" t="s">
        <v>200</v>
      </c>
      <c r="AU228" s="199" t="s">
        <v>83</v>
      </c>
      <c r="AV228" s="13" t="s">
        <v>83</v>
      </c>
      <c r="AW228" s="13" t="s">
        <v>30</v>
      </c>
      <c r="AX228" s="13" t="s">
        <v>73</v>
      </c>
      <c r="AY228" s="199" t="s">
        <v>191</v>
      </c>
    </row>
    <row r="229" s="14" customFormat="1">
      <c r="B229" s="206"/>
      <c r="D229" s="191" t="s">
        <v>200</v>
      </c>
      <c r="E229" s="207" t="s">
        <v>1</v>
      </c>
      <c r="F229" s="208" t="s">
        <v>204</v>
      </c>
      <c r="H229" s="209">
        <v>1336</v>
      </c>
      <c r="I229" s="210"/>
      <c r="L229" s="206"/>
      <c r="M229" s="211"/>
      <c r="N229" s="212"/>
      <c r="O229" s="212"/>
      <c r="P229" s="212"/>
      <c r="Q229" s="212"/>
      <c r="R229" s="212"/>
      <c r="S229" s="212"/>
      <c r="T229" s="213"/>
      <c r="AT229" s="207" t="s">
        <v>200</v>
      </c>
      <c r="AU229" s="207" t="s">
        <v>83</v>
      </c>
      <c r="AV229" s="14" t="s">
        <v>198</v>
      </c>
      <c r="AW229" s="14" t="s">
        <v>30</v>
      </c>
      <c r="AX229" s="14" t="s">
        <v>81</v>
      </c>
      <c r="AY229" s="207" t="s">
        <v>191</v>
      </c>
    </row>
    <row r="230" s="1" customFormat="1" ht="24" customHeight="1">
      <c r="B230" s="177"/>
      <c r="C230" s="178" t="s">
        <v>322</v>
      </c>
      <c r="D230" s="178" t="s">
        <v>194</v>
      </c>
      <c r="E230" s="179" t="s">
        <v>315</v>
      </c>
      <c r="F230" s="180" t="s">
        <v>316</v>
      </c>
      <c r="G230" s="181" t="s">
        <v>310</v>
      </c>
      <c r="H230" s="182">
        <v>18.550000000000001</v>
      </c>
      <c r="I230" s="183"/>
      <c r="J230" s="182">
        <f>ROUND(I230*H230,2)</f>
        <v>0</v>
      </c>
      <c r="K230" s="180" t="s">
        <v>1</v>
      </c>
      <c r="L230" s="37"/>
      <c r="M230" s="184" t="s">
        <v>1</v>
      </c>
      <c r="N230" s="185" t="s">
        <v>38</v>
      </c>
      <c r="O230" s="73"/>
      <c r="P230" s="186">
        <f>O230*H230</f>
        <v>0</v>
      </c>
      <c r="Q230" s="186">
        <v>0</v>
      </c>
      <c r="R230" s="186">
        <f>Q230*H230</f>
        <v>0</v>
      </c>
      <c r="S230" s="186">
        <v>0.065000000000000002</v>
      </c>
      <c r="T230" s="187">
        <f>S230*H230</f>
        <v>1.2057500000000001</v>
      </c>
      <c r="AR230" s="188" t="s">
        <v>198</v>
      </c>
      <c r="AT230" s="188" t="s">
        <v>194</v>
      </c>
      <c r="AU230" s="188" t="s">
        <v>83</v>
      </c>
      <c r="AY230" s="18" t="s">
        <v>191</v>
      </c>
      <c r="BE230" s="189">
        <f>IF(N230="základní",J230,0)</f>
        <v>0</v>
      </c>
      <c r="BF230" s="189">
        <f>IF(N230="snížená",J230,0)</f>
        <v>0</v>
      </c>
      <c r="BG230" s="189">
        <f>IF(N230="zákl. přenesená",J230,0)</f>
        <v>0</v>
      </c>
      <c r="BH230" s="189">
        <f>IF(N230="sníž. přenesená",J230,0)</f>
        <v>0</v>
      </c>
      <c r="BI230" s="189">
        <f>IF(N230="nulová",J230,0)</f>
        <v>0</v>
      </c>
      <c r="BJ230" s="18" t="s">
        <v>81</v>
      </c>
      <c r="BK230" s="189">
        <f>ROUND(I230*H230,2)</f>
        <v>0</v>
      </c>
      <c r="BL230" s="18" t="s">
        <v>198</v>
      </c>
      <c r="BM230" s="188" t="s">
        <v>2617</v>
      </c>
    </row>
    <row r="231" s="12" customFormat="1">
      <c r="B231" s="190"/>
      <c r="D231" s="191" t="s">
        <v>200</v>
      </c>
      <c r="E231" s="192" t="s">
        <v>1</v>
      </c>
      <c r="F231" s="193" t="s">
        <v>2618</v>
      </c>
      <c r="H231" s="192" t="s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2" t="s">
        <v>200</v>
      </c>
      <c r="AU231" s="192" t="s">
        <v>83</v>
      </c>
      <c r="AV231" s="12" t="s">
        <v>81</v>
      </c>
      <c r="AW231" s="12" t="s">
        <v>30</v>
      </c>
      <c r="AX231" s="12" t="s">
        <v>73</v>
      </c>
      <c r="AY231" s="192" t="s">
        <v>191</v>
      </c>
    </row>
    <row r="232" s="12" customFormat="1">
      <c r="B232" s="190"/>
      <c r="D232" s="191" t="s">
        <v>200</v>
      </c>
      <c r="E232" s="192" t="s">
        <v>1</v>
      </c>
      <c r="F232" s="193" t="s">
        <v>259</v>
      </c>
      <c r="H232" s="192" t="s">
        <v>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2" t="s">
        <v>200</v>
      </c>
      <c r="AU232" s="192" t="s">
        <v>83</v>
      </c>
      <c r="AV232" s="12" t="s">
        <v>81</v>
      </c>
      <c r="AW232" s="12" t="s">
        <v>30</v>
      </c>
      <c r="AX232" s="12" t="s">
        <v>73</v>
      </c>
      <c r="AY232" s="192" t="s">
        <v>191</v>
      </c>
    </row>
    <row r="233" s="12" customFormat="1">
      <c r="B233" s="190"/>
      <c r="D233" s="191" t="s">
        <v>200</v>
      </c>
      <c r="E233" s="192" t="s">
        <v>1</v>
      </c>
      <c r="F233" s="193" t="s">
        <v>2619</v>
      </c>
      <c r="H233" s="192" t="s">
        <v>1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2" t="s">
        <v>200</v>
      </c>
      <c r="AU233" s="192" t="s">
        <v>83</v>
      </c>
      <c r="AV233" s="12" t="s">
        <v>81</v>
      </c>
      <c r="AW233" s="12" t="s">
        <v>30</v>
      </c>
      <c r="AX233" s="12" t="s">
        <v>73</v>
      </c>
      <c r="AY233" s="192" t="s">
        <v>191</v>
      </c>
    </row>
    <row r="234" s="13" customFormat="1">
      <c r="B234" s="198"/>
      <c r="D234" s="191" t="s">
        <v>200</v>
      </c>
      <c r="E234" s="199" t="s">
        <v>1</v>
      </c>
      <c r="F234" s="200" t="s">
        <v>2620</v>
      </c>
      <c r="H234" s="201">
        <v>18.550000000000001</v>
      </c>
      <c r="I234" s="202"/>
      <c r="L234" s="198"/>
      <c r="M234" s="203"/>
      <c r="N234" s="204"/>
      <c r="O234" s="204"/>
      <c r="P234" s="204"/>
      <c r="Q234" s="204"/>
      <c r="R234" s="204"/>
      <c r="S234" s="204"/>
      <c r="T234" s="205"/>
      <c r="AT234" s="199" t="s">
        <v>200</v>
      </c>
      <c r="AU234" s="199" t="s">
        <v>83</v>
      </c>
      <c r="AV234" s="13" t="s">
        <v>83</v>
      </c>
      <c r="AW234" s="13" t="s">
        <v>30</v>
      </c>
      <c r="AX234" s="13" t="s">
        <v>73</v>
      </c>
      <c r="AY234" s="199" t="s">
        <v>191</v>
      </c>
    </row>
    <row r="235" s="14" customFormat="1">
      <c r="B235" s="206"/>
      <c r="D235" s="191" t="s">
        <v>200</v>
      </c>
      <c r="E235" s="207" t="s">
        <v>1</v>
      </c>
      <c r="F235" s="208" t="s">
        <v>204</v>
      </c>
      <c r="H235" s="209">
        <v>18.550000000000001</v>
      </c>
      <c r="I235" s="210"/>
      <c r="L235" s="206"/>
      <c r="M235" s="211"/>
      <c r="N235" s="212"/>
      <c r="O235" s="212"/>
      <c r="P235" s="212"/>
      <c r="Q235" s="212"/>
      <c r="R235" s="212"/>
      <c r="S235" s="212"/>
      <c r="T235" s="213"/>
      <c r="AT235" s="207" t="s">
        <v>200</v>
      </c>
      <c r="AU235" s="207" t="s">
        <v>83</v>
      </c>
      <c r="AV235" s="14" t="s">
        <v>198</v>
      </c>
      <c r="AW235" s="14" t="s">
        <v>30</v>
      </c>
      <c r="AX235" s="14" t="s">
        <v>81</v>
      </c>
      <c r="AY235" s="207" t="s">
        <v>191</v>
      </c>
    </row>
    <row r="236" s="1" customFormat="1" ht="16.5" customHeight="1">
      <c r="B236" s="177"/>
      <c r="C236" s="178" t="s">
        <v>328</v>
      </c>
      <c r="D236" s="178" t="s">
        <v>194</v>
      </c>
      <c r="E236" s="179" t="s">
        <v>512</v>
      </c>
      <c r="F236" s="180" t="s">
        <v>513</v>
      </c>
      <c r="G236" s="181" t="s">
        <v>310</v>
      </c>
      <c r="H236" s="182">
        <v>406.30000000000001</v>
      </c>
      <c r="I236" s="183"/>
      <c r="J236" s="182">
        <f>ROUND(I236*H236,2)</f>
        <v>0</v>
      </c>
      <c r="K236" s="180" t="s">
        <v>1</v>
      </c>
      <c r="L236" s="37"/>
      <c r="M236" s="184" t="s">
        <v>1</v>
      </c>
      <c r="N236" s="185" t="s">
        <v>38</v>
      </c>
      <c r="O236" s="73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AR236" s="188" t="s">
        <v>198</v>
      </c>
      <c r="AT236" s="188" t="s">
        <v>194</v>
      </c>
      <c r="AU236" s="188" t="s">
        <v>83</v>
      </c>
      <c r="AY236" s="18" t="s">
        <v>191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8" t="s">
        <v>81</v>
      </c>
      <c r="BK236" s="189">
        <f>ROUND(I236*H236,2)</f>
        <v>0</v>
      </c>
      <c r="BL236" s="18" t="s">
        <v>198</v>
      </c>
      <c r="BM236" s="188" t="s">
        <v>2621</v>
      </c>
    </row>
    <row r="237" s="12" customFormat="1">
      <c r="B237" s="190"/>
      <c r="D237" s="191" t="s">
        <v>200</v>
      </c>
      <c r="E237" s="192" t="s">
        <v>1</v>
      </c>
      <c r="F237" s="193" t="s">
        <v>2622</v>
      </c>
      <c r="H237" s="192" t="s">
        <v>1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2" t="s">
        <v>200</v>
      </c>
      <c r="AU237" s="192" t="s">
        <v>83</v>
      </c>
      <c r="AV237" s="12" t="s">
        <v>81</v>
      </c>
      <c r="AW237" s="12" t="s">
        <v>30</v>
      </c>
      <c r="AX237" s="12" t="s">
        <v>73</v>
      </c>
      <c r="AY237" s="192" t="s">
        <v>191</v>
      </c>
    </row>
    <row r="238" s="12" customFormat="1">
      <c r="B238" s="190"/>
      <c r="D238" s="191" t="s">
        <v>200</v>
      </c>
      <c r="E238" s="192" t="s">
        <v>1</v>
      </c>
      <c r="F238" s="193" t="s">
        <v>2623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200</v>
      </c>
      <c r="AU238" s="192" t="s">
        <v>83</v>
      </c>
      <c r="AV238" s="12" t="s">
        <v>81</v>
      </c>
      <c r="AW238" s="12" t="s">
        <v>30</v>
      </c>
      <c r="AX238" s="12" t="s">
        <v>73</v>
      </c>
      <c r="AY238" s="192" t="s">
        <v>191</v>
      </c>
    </row>
    <row r="239" s="13" customFormat="1">
      <c r="B239" s="198"/>
      <c r="D239" s="191" t="s">
        <v>200</v>
      </c>
      <c r="E239" s="199" t="s">
        <v>1</v>
      </c>
      <c r="F239" s="200" t="s">
        <v>2624</v>
      </c>
      <c r="H239" s="201">
        <v>406.30000000000001</v>
      </c>
      <c r="I239" s="202"/>
      <c r="L239" s="198"/>
      <c r="M239" s="203"/>
      <c r="N239" s="204"/>
      <c r="O239" s="204"/>
      <c r="P239" s="204"/>
      <c r="Q239" s="204"/>
      <c r="R239" s="204"/>
      <c r="S239" s="204"/>
      <c r="T239" s="205"/>
      <c r="AT239" s="199" t="s">
        <v>200</v>
      </c>
      <c r="AU239" s="199" t="s">
        <v>83</v>
      </c>
      <c r="AV239" s="13" t="s">
        <v>83</v>
      </c>
      <c r="AW239" s="13" t="s">
        <v>30</v>
      </c>
      <c r="AX239" s="13" t="s">
        <v>73</v>
      </c>
      <c r="AY239" s="199" t="s">
        <v>191</v>
      </c>
    </row>
    <row r="240" s="14" customFormat="1">
      <c r="B240" s="206"/>
      <c r="D240" s="191" t="s">
        <v>200</v>
      </c>
      <c r="E240" s="207" t="s">
        <v>1</v>
      </c>
      <c r="F240" s="208" t="s">
        <v>204</v>
      </c>
      <c r="H240" s="209">
        <v>406.30000000000001</v>
      </c>
      <c r="I240" s="210"/>
      <c r="L240" s="206"/>
      <c r="M240" s="211"/>
      <c r="N240" s="212"/>
      <c r="O240" s="212"/>
      <c r="P240" s="212"/>
      <c r="Q240" s="212"/>
      <c r="R240" s="212"/>
      <c r="S240" s="212"/>
      <c r="T240" s="213"/>
      <c r="AT240" s="207" t="s">
        <v>200</v>
      </c>
      <c r="AU240" s="207" t="s">
        <v>83</v>
      </c>
      <c r="AV240" s="14" t="s">
        <v>198</v>
      </c>
      <c r="AW240" s="14" t="s">
        <v>30</v>
      </c>
      <c r="AX240" s="14" t="s">
        <v>81</v>
      </c>
      <c r="AY240" s="207" t="s">
        <v>191</v>
      </c>
    </row>
    <row r="241" s="1" customFormat="1" ht="24" customHeight="1">
      <c r="B241" s="177"/>
      <c r="C241" s="178" t="s">
        <v>334</v>
      </c>
      <c r="D241" s="178" t="s">
        <v>194</v>
      </c>
      <c r="E241" s="179" t="s">
        <v>875</v>
      </c>
      <c r="F241" s="180" t="s">
        <v>876</v>
      </c>
      <c r="G241" s="181" t="s">
        <v>343</v>
      </c>
      <c r="H241" s="182">
        <v>69.150000000000006</v>
      </c>
      <c r="I241" s="183"/>
      <c r="J241" s="182">
        <f>ROUND(I241*H241,2)</f>
        <v>0</v>
      </c>
      <c r="K241" s="180" t="s">
        <v>274</v>
      </c>
      <c r="L241" s="37"/>
      <c r="M241" s="184" t="s">
        <v>1</v>
      </c>
      <c r="N241" s="185" t="s">
        <v>38</v>
      </c>
      <c r="O241" s="73"/>
      <c r="P241" s="186">
        <f>O241*H241</f>
        <v>0</v>
      </c>
      <c r="Q241" s="186">
        <v>0</v>
      </c>
      <c r="R241" s="186">
        <f>Q241*H241</f>
        <v>0</v>
      </c>
      <c r="S241" s="186">
        <v>0</v>
      </c>
      <c r="T241" s="187">
        <f>S241*H241</f>
        <v>0</v>
      </c>
      <c r="AR241" s="188" t="s">
        <v>198</v>
      </c>
      <c r="AT241" s="188" t="s">
        <v>194</v>
      </c>
      <c r="AU241" s="188" t="s">
        <v>83</v>
      </c>
      <c r="AY241" s="18" t="s">
        <v>191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8" t="s">
        <v>81</v>
      </c>
      <c r="BK241" s="189">
        <f>ROUND(I241*H241,2)</f>
        <v>0</v>
      </c>
      <c r="BL241" s="18" t="s">
        <v>198</v>
      </c>
      <c r="BM241" s="188" t="s">
        <v>2625</v>
      </c>
    </row>
    <row r="242" s="12" customFormat="1">
      <c r="B242" s="190"/>
      <c r="D242" s="191" t="s">
        <v>200</v>
      </c>
      <c r="E242" s="192" t="s">
        <v>1</v>
      </c>
      <c r="F242" s="193" t="s">
        <v>2626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200</v>
      </c>
      <c r="AU242" s="192" t="s">
        <v>83</v>
      </c>
      <c r="AV242" s="12" t="s">
        <v>81</v>
      </c>
      <c r="AW242" s="12" t="s">
        <v>30</v>
      </c>
      <c r="AX242" s="12" t="s">
        <v>73</v>
      </c>
      <c r="AY242" s="192" t="s">
        <v>191</v>
      </c>
    </row>
    <row r="243" s="13" customFormat="1">
      <c r="B243" s="198"/>
      <c r="D243" s="191" t="s">
        <v>200</v>
      </c>
      <c r="E243" s="199" t="s">
        <v>1</v>
      </c>
      <c r="F243" s="200" t="s">
        <v>2627</v>
      </c>
      <c r="H243" s="201">
        <v>34.710000000000001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200</v>
      </c>
      <c r="AU243" s="199" t="s">
        <v>83</v>
      </c>
      <c r="AV243" s="13" t="s">
        <v>83</v>
      </c>
      <c r="AW243" s="13" t="s">
        <v>30</v>
      </c>
      <c r="AX243" s="13" t="s">
        <v>73</v>
      </c>
      <c r="AY243" s="199" t="s">
        <v>191</v>
      </c>
    </row>
    <row r="244" s="13" customFormat="1">
      <c r="B244" s="198"/>
      <c r="D244" s="191" t="s">
        <v>200</v>
      </c>
      <c r="E244" s="199" t="s">
        <v>1</v>
      </c>
      <c r="F244" s="200" t="s">
        <v>2628</v>
      </c>
      <c r="H244" s="201">
        <v>17.16</v>
      </c>
      <c r="I244" s="202"/>
      <c r="L244" s="198"/>
      <c r="M244" s="203"/>
      <c r="N244" s="204"/>
      <c r="O244" s="204"/>
      <c r="P244" s="204"/>
      <c r="Q244" s="204"/>
      <c r="R244" s="204"/>
      <c r="S244" s="204"/>
      <c r="T244" s="205"/>
      <c r="AT244" s="199" t="s">
        <v>200</v>
      </c>
      <c r="AU244" s="199" t="s">
        <v>83</v>
      </c>
      <c r="AV244" s="13" t="s">
        <v>83</v>
      </c>
      <c r="AW244" s="13" t="s">
        <v>30</v>
      </c>
      <c r="AX244" s="13" t="s">
        <v>73</v>
      </c>
      <c r="AY244" s="199" t="s">
        <v>191</v>
      </c>
    </row>
    <row r="245" s="12" customFormat="1">
      <c r="B245" s="190"/>
      <c r="D245" s="191" t="s">
        <v>200</v>
      </c>
      <c r="E245" s="192" t="s">
        <v>1</v>
      </c>
      <c r="F245" s="193" t="s">
        <v>2629</v>
      </c>
      <c r="H245" s="192" t="s">
        <v>1</v>
      </c>
      <c r="I245" s="194"/>
      <c r="L245" s="190"/>
      <c r="M245" s="195"/>
      <c r="N245" s="196"/>
      <c r="O245" s="196"/>
      <c r="P245" s="196"/>
      <c r="Q245" s="196"/>
      <c r="R245" s="196"/>
      <c r="S245" s="196"/>
      <c r="T245" s="197"/>
      <c r="AT245" s="192" t="s">
        <v>200</v>
      </c>
      <c r="AU245" s="192" t="s">
        <v>83</v>
      </c>
      <c r="AV245" s="12" t="s">
        <v>81</v>
      </c>
      <c r="AW245" s="12" t="s">
        <v>30</v>
      </c>
      <c r="AX245" s="12" t="s">
        <v>73</v>
      </c>
      <c r="AY245" s="192" t="s">
        <v>191</v>
      </c>
    </row>
    <row r="246" s="13" customFormat="1">
      <c r="B246" s="198"/>
      <c r="D246" s="191" t="s">
        <v>200</v>
      </c>
      <c r="E246" s="199" t="s">
        <v>1</v>
      </c>
      <c r="F246" s="200" t="s">
        <v>2630</v>
      </c>
      <c r="H246" s="201">
        <v>0.67000000000000004</v>
      </c>
      <c r="I246" s="202"/>
      <c r="L246" s="198"/>
      <c r="M246" s="203"/>
      <c r="N246" s="204"/>
      <c r="O246" s="204"/>
      <c r="P246" s="204"/>
      <c r="Q246" s="204"/>
      <c r="R246" s="204"/>
      <c r="S246" s="204"/>
      <c r="T246" s="205"/>
      <c r="AT246" s="199" t="s">
        <v>200</v>
      </c>
      <c r="AU246" s="199" t="s">
        <v>83</v>
      </c>
      <c r="AV246" s="13" t="s">
        <v>83</v>
      </c>
      <c r="AW246" s="13" t="s">
        <v>30</v>
      </c>
      <c r="AX246" s="13" t="s">
        <v>73</v>
      </c>
      <c r="AY246" s="199" t="s">
        <v>191</v>
      </c>
    </row>
    <row r="247" s="12" customFormat="1">
      <c r="B247" s="190"/>
      <c r="D247" s="191" t="s">
        <v>200</v>
      </c>
      <c r="E247" s="192" t="s">
        <v>1</v>
      </c>
      <c r="F247" s="193" t="s">
        <v>2631</v>
      </c>
      <c r="H247" s="192" t="s">
        <v>1</v>
      </c>
      <c r="I247" s="194"/>
      <c r="L247" s="190"/>
      <c r="M247" s="195"/>
      <c r="N247" s="196"/>
      <c r="O247" s="196"/>
      <c r="P247" s="196"/>
      <c r="Q247" s="196"/>
      <c r="R247" s="196"/>
      <c r="S247" s="196"/>
      <c r="T247" s="197"/>
      <c r="AT247" s="192" t="s">
        <v>200</v>
      </c>
      <c r="AU247" s="192" t="s">
        <v>83</v>
      </c>
      <c r="AV247" s="12" t="s">
        <v>81</v>
      </c>
      <c r="AW247" s="12" t="s">
        <v>30</v>
      </c>
      <c r="AX247" s="12" t="s">
        <v>73</v>
      </c>
      <c r="AY247" s="192" t="s">
        <v>191</v>
      </c>
    </row>
    <row r="248" s="13" customFormat="1">
      <c r="B248" s="198"/>
      <c r="D248" s="191" t="s">
        <v>200</v>
      </c>
      <c r="E248" s="199" t="s">
        <v>1</v>
      </c>
      <c r="F248" s="200" t="s">
        <v>2632</v>
      </c>
      <c r="H248" s="201">
        <v>7.04</v>
      </c>
      <c r="I248" s="202"/>
      <c r="L248" s="198"/>
      <c r="M248" s="203"/>
      <c r="N248" s="204"/>
      <c r="O248" s="204"/>
      <c r="P248" s="204"/>
      <c r="Q248" s="204"/>
      <c r="R248" s="204"/>
      <c r="S248" s="204"/>
      <c r="T248" s="205"/>
      <c r="AT248" s="199" t="s">
        <v>200</v>
      </c>
      <c r="AU248" s="199" t="s">
        <v>83</v>
      </c>
      <c r="AV248" s="13" t="s">
        <v>83</v>
      </c>
      <c r="AW248" s="13" t="s">
        <v>30</v>
      </c>
      <c r="AX248" s="13" t="s">
        <v>73</v>
      </c>
      <c r="AY248" s="199" t="s">
        <v>191</v>
      </c>
    </row>
    <row r="249" s="12" customFormat="1">
      <c r="B249" s="190"/>
      <c r="D249" s="191" t="s">
        <v>200</v>
      </c>
      <c r="E249" s="192" t="s">
        <v>1</v>
      </c>
      <c r="F249" s="193" t="s">
        <v>2633</v>
      </c>
      <c r="H249" s="192" t="s">
        <v>1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2" t="s">
        <v>200</v>
      </c>
      <c r="AU249" s="192" t="s">
        <v>83</v>
      </c>
      <c r="AV249" s="12" t="s">
        <v>81</v>
      </c>
      <c r="AW249" s="12" t="s">
        <v>30</v>
      </c>
      <c r="AX249" s="12" t="s">
        <v>73</v>
      </c>
      <c r="AY249" s="192" t="s">
        <v>191</v>
      </c>
    </row>
    <row r="250" s="13" customFormat="1">
      <c r="B250" s="198"/>
      <c r="D250" s="191" t="s">
        <v>200</v>
      </c>
      <c r="E250" s="199" t="s">
        <v>1</v>
      </c>
      <c r="F250" s="200" t="s">
        <v>2634</v>
      </c>
      <c r="H250" s="201">
        <v>6.0300000000000002</v>
      </c>
      <c r="I250" s="202"/>
      <c r="L250" s="198"/>
      <c r="M250" s="203"/>
      <c r="N250" s="204"/>
      <c r="O250" s="204"/>
      <c r="P250" s="204"/>
      <c r="Q250" s="204"/>
      <c r="R250" s="204"/>
      <c r="S250" s="204"/>
      <c r="T250" s="205"/>
      <c r="AT250" s="199" t="s">
        <v>200</v>
      </c>
      <c r="AU250" s="199" t="s">
        <v>83</v>
      </c>
      <c r="AV250" s="13" t="s">
        <v>83</v>
      </c>
      <c r="AW250" s="13" t="s">
        <v>30</v>
      </c>
      <c r="AX250" s="13" t="s">
        <v>73</v>
      </c>
      <c r="AY250" s="199" t="s">
        <v>191</v>
      </c>
    </row>
    <row r="251" s="12" customFormat="1">
      <c r="B251" s="190"/>
      <c r="D251" s="191" t="s">
        <v>200</v>
      </c>
      <c r="E251" s="192" t="s">
        <v>1</v>
      </c>
      <c r="F251" s="193" t="s">
        <v>2635</v>
      </c>
      <c r="H251" s="192" t="s">
        <v>1</v>
      </c>
      <c r="I251" s="194"/>
      <c r="L251" s="190"/>
      <c r="M251" s="195"/>
      <c r="N251" s="196"/>
      <c r="O251" s="196"/>
      <c r="P251" s="196"/>
      <c r="Q251" s="196"/>
      <c r="R251" s="196"/>
      <c r="S251" s="196"/>
      <c r="T251" s="197"/>
      <c r="AT251" s="192" t="s">
        <v>200</v>
      </c>
      <c r="AU251" s="192" t="s">
        <v>83</v>
      </c>
      <c r="AV251" s="12" t="s">
        <v>81</v>
      </c>
      <c r="AW251" s="12" t="s">
        <v>30</v>
      </c>
      <c r="AX251" s="12" t="s">
        <v>73</v>
      </c>
      <c r="AY251" s="192" t="s">
        <v>191</v>
      </c>
    </row>
    <row r="252" s="13" customFormat="1">
      <c r="B252" s="198"/>
      <c r="D252" s="191" t="s">
        <v>200</v>
      </c>
      <c r="E252" s="199" t="s">
        <v>1</v>
      </c>
      <c r="F252" s="200" t="s">
        <v>2636</v>
      </c>
      <c r="H252" s="201">
        <v>3.54</v>
      </c>
      <c r="I252" s="202"/>
      <c r="L252" s="198"/>
      <c r="M252" s="203"/>
      <c r="N252" s="204"/>
      <c r="O252" s="204"/>
      <c r="P252" s="204"/>
      <c r="Q252" s="204"/>
      <c r="R252" s="204"/>
      <c r="S252" s="204"/>
      <c r="T252" s="205"/>
      <c r="AT252" s="199" t="s">
        <v>200</v>
      </c>
      <c r="AU252" s="199" t="s">
        <v>83</v>
      </c>
      <c r="AV252" s="13" t="s">
        <v>83</v>
      </c>
      <c r="AW252" s="13" t="s">
        <v>30</v>
      </c>
      <c r="AX252" s="13" t="s">
        <v>73</v>
      </c>
      <c r="AY252" s="199" t="s">
        <v>191</v>
      </c>
    </row>
    <row r="253" s="14" customFormat="1">
      <c r="B253" s="206"/>
      <c r="D253" s="191" t="s">
        <v>200</v>
      </c>
      <c r="E253" s="207" t="s">
        <v>1</v>
      </c>
      <c r="F253" s="208" t="s">
        <v>204</v>
      </c>
      <c r="H253" s="209">
        <v>69.150000000000006</v>
      </c>
      <c r="I253" s="210"/>
      <c r="L253" s="206"/>
      <c r="M253" s="211"/>
      <c r="N253" s="212"/>
      <c r="O253" s="212"/>
      <c r="P253" s="212"/>
      <c r="Q253" s="212"/>
      <c r="R253" s="212"/>
      <c r="S253" s="212"/>
      <c r="T253" s="213"/>
      <c r="AT253" s="207" t="s">
        <v>200</v>
      </c>
      <c r="AU253" s="207" t="s">
        <v>83</v>
      </c>
      <c r="AV253" s="14" t="s">
        <v>198</v>
      </c>
      <c r="AW253" s="14" t="s">
        <v>30</v>
      </c>
      <c r="AX253" s="14" t="s">
        <v>81</v>
      </c>
      <c r="AY253" s="207" t="s">
        <v>191</v>
      </c>
    </row>
    <row r="254" s="1" customFormat="1" ht="24" customHeight="1">
      <c r="B254" s="177"/>
      <c r="C254" s="178" t="s">
        <v>340</v>
      </c>
      <c r="D254" s="178" t="s">
        <v>194</v>
      </c>
      <c r="E254" s="179" t="s">
        <v>880</v>
      </c>
      <c r="F254" s="180" t="s">
        <v>700</v>
      </c>
      <c r="G254" s="181" t="s">
        <v>343</v>
      </c>
      <c r="H254" s="182">
        <v>494.27999999999997</v>
      </c>
      <c r="I254" s="183"/>
      <c r="J254" s="182">
        <f>ROUND(I254*H254,2)</f>
        <v>0</v>
      </c>
      <c r="K254" s="180" t="s">
        <v>274</v>
      </c>
      <c r="L254" s="37"/>
      <c r="M254" s="184" t="s">
        <v>1</v>
      </c>
      <c r="N254" s="185" t="s">
        <v>38</v>
      </c>
      <c r="O254" s="73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AR254" s="188" t="s">
        <v>198</v>
      </c>
      <c r="AT254" s="188" t="s">
        <v>194</v>
      </c>
      <c r="AU254" s="188" t="s">
        <v>83</v>
      </c>
      <c r="AY254" s="18" t="s">
        <v>191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8" t="s">
        <v>81</v>
      </c>
      <c r="BK254" s="189">
        <f>ROUND(I254*H254,2)</f>
        <v>0</v>
      </c>
      <c r="BL254" s="18" t="s">
        <v>198</v>
      </c>
      <c r="BM254" s="188" t="s">
        <v>2637</v>
      </c>
    </row>
    <row r="255" s="12" customFormat="1">
      <c r="B255" s="190"/>
      <c r="D255" s="191" t="s">
        <v>200</v>
      </c>
      <c r="E255" s="192" t="s">
        <v>1</v>
      </c>
      <c r="F255" s="193" t="s">
        <v>2638</v>
      </c>
      <c r="H255" s="192" t="s">
        <v>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2" t="s">
        <v>200</v>
      </c>
      <c r="AU255" s="192" t="s">
        <v>83</v>
      </c>
      <c r="AV255" s="12" t="s">
        <v>81</v>
      </c>
      <c r="AW255" s="12" t="s">
        <v>30</v>
      </c>
      <c r="AX255" s="12" t="s">
        <v>73</v>
      </c>
      <c r="AY255" s="192" t="s">
        <v>191</v>
      </c>
    </row>
    <row r="256" s="13" customFormat="1">
      <c r="B256" s="198"/>
      <c r="D256" s="191" t="s">
        <v>200</v>
      </c>
      <c r="E256" s="199" t="s">
        <v>1</v>
      </c>
      <c r="F256" s="200" t="s">
        <v>2639</v>
      </c>
      <c r="H256" s="201">
        <v>494.27999999999997</v>
      </c>
      <c r="I256" s="202"/>
      <c r="L256" s="198"/>
      <c r="M256" s="203"/>
      <c r="N256" s="204"/>
      <c r="O256" s="204"/>
      <c r="P256" s="204"/>
      <c r="Q256" s="204"/>
      <c r="R256" s="204"/>
      <c r="S256" s="204"/>
      <c r="T256" s="205"/>
      <c r="AT256" s="199" t="s">
        <v>200</v>
      </c>
      <c r="AU256" s="199" t="s">
        <v>83</v>
      </c>
      <c r="AV256" s="13" t="s">
        <v>83</v>
      </c>
      <c r="AW256" s="13" t="s">
        <v>30</v>
      </c>
      <c r="AX256" s="13" t="s">
        <v>73</v>
      </c>
      <c r="AY256" s="199" t="s">
        <v>191</v>
      </c>
    </row>
    <row r="257" s="14" customFormat="1">
      <c r="B257" s="206"/>
      <c r="D257" s="191" t="s">
        <v>200</v>
      </c>
      <c r="E257" s="207" t="s">
        <v>1</v>
      </c>
      <c r="F257" s="208" t="s">
        <v>204</v>
      </c>
      <c r="H257" s="209">
        <v>494.27999999999997</v>
      </c>
      <c r="I257" s="210"/>
      <c r="L257" s="206"/>
      <c r="M257" s="211"/>
      <c r="N257" s="212"/>
      <c r="O257" s="212"/>
      <c r="P257" s="212"/>
      <c r="Q257" s="212"/>
      <c r="R257" s="212"/>
      <c r="S257" s="212"/>
      <c r="T257" s="213"/>
      <c r="AT257" s="207" t="s">
        <v>200</v>
      </c>
      <c r="AU257" s="207" t="s">
        <v>83</v>
      </c>
      <c r="AV257" s="14" t="s">
        <v>198</v>
      </c>
      <c r="AW257" s="14" t="s">
        <v>30</v>
      </c>
      <c r="AX257" s="14" t="s">
        <v>81</v>
      </c>
      <c r="AY257" s="207" t="s">
        <v>191</v>
      </c>
    </row>
    <row r="258" s="1" customFormat="1" ht="24" customHeight="1">
      <c r="B258" s="177"/>
      <c r="C258" s="178" t="s">
        <v>7</v>
      </c>
      <c r="D258" s="178" t="s">
        <v>194</v>
      </c>
      <c r="E258" s="179" t="s">
        <v>706</v>
      </c>
      <c r="F258" s="180" t="s">
        <v>707</v>
      </c>
      <c r="G258" s="181" t="s">
        <v>343</v>
      </c>
      <c r="H258" s="182">
        <v>2904.79</v>
      </c>
      <c r="I258" s="183"/>
      <c r="J258" s="182">
        <f>ROUND(I258*H258,2)</f>
        <v>0</v>
      </c>
      <c r="K258" s="180" t="s">
        <v>274</v>
      </c>
      <c r="L258" s="37"/>
      <c r="M258" s="184" t="s">
        <v>1</v>
      </c>
      <c r="N258" s="185" t="s">
        <v>38</v>
      </c>
      <c r="O258" s="73"/>
      <c r="P258" s="186">
        <f>O258*H258</f>
        <v>0</v>
      </c>
      <c r="Q258" s="186">
        <v>0</v>
      </c>
      <c r="R258" s="186">
        <f>Q258*H258</f>
        <v>0</v>
      </c>
      <c r="S258" s="186">
        <v>0</v>
      </c>
      <c r="T258" s="187">
        <f>S258*H258</f>
        <v>0</v>
      </c>
      <c r="AR258" s="188" t="s">
        <v>198</v>
      </c>
      <c r="AT258" s="188" t="s">
        <v>194</v>
      </c>
      <c r="AU258" s="188" t="s">
        <v>83</v>
      </c>
      <c r="AY258" s="18" t="s">
        <v>191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18" t="s">
        <v>81</v>
      </c>
      <c r="BK258" s="189">
        <f>ROUND(I258*H258,2)</f>
        <v>0</v>
      </c>
      <c r="BL258" s="18" t="s">
        <v>198</v>
      </c>
      <c r="BM258" s="188" t="s">
        <v>2640</v>
      </c>
    </row>
    <row r="259" s="12" customFormat="1">
      <c r="B259" s="190"/>
      <c r="D259" s="191" t="s">
        <v>200</v>
      </c>
      <c r="E259" s="192" t="s">
        <v>1</v>
      </c>
      <c r="F259" s="193" t="s">
        <v>2641</v>
      </c>
      <c r="H259" s="192" t="s">
        <v>1</v>
      </c>
      <c r="I259" s="194"/>
      <c r="L259" s="190"/>
      <c r="M259" s="195"/>
      <c r="N259" s="196"/>
      <c r="O259" s="196"/>
      <c r="P259" s="196"/>
      <c r="Q259" s="196"/>
      <c r="R259" s="196"/>
      <c r="S259" s="196"/>
      <c r="T259" s="197"/>
      <c r="AT259" s="192" t="s">
        <v>200</v>
      </c>
      <c r="AU259" s="192" t="s">
        <v>83</v>
      </c>
      <c r="AV259" s="12" t="s">
        <v>81</v>
      </c>
      <c r="AW259" s="12" t="s">
        <v>30</v>
      </c>
      <c r="AX259" s="12" t="s">
        <v>73</v>
      </c>
      <c r="AY259" s="192" t="s">
        <v>191</v>
      </c>
    </row>
    <row r="260" s="13" customFormat="1">
      <c r="B260" s="198"/>
      <c r="D260" s="191" t="s">
        <v>200</v>
      </c>
      <c r="E260" s="199" t="s">
        <v>1</v>
      </c>
      <c r="F260" s="200" t="s">
        <v>2642</v>
      </c>
      <c r="H260" s="201">
        <v>0.68999999999999995</v>
      </c>
      <c r="I260" s="202"/>
      <c r="L260" s="198"/>
      <c r="M260" s="203"/>
      <c r="N260" s="204"/>
      <c r="O260" s="204"/>
      <c r="P260" s="204"/>
      <c r="Q260" s="204"/>
      <c r="R260" s="204"/>
      <c r="S260" s="204"/>
      <c r="T260" s="205"/>
      <c r="AT260" s="199" t="s">
        <v>200</v>
      </c>
      <c r="AU260" s="199" t="s">
        <v>83</v>
      </c>
      <c r="AV260" s="13" t="s">
        <v>83</v>
      </c>
      <c r="AW260" s="13" t="s">
        <v>30</v>
      </c>
      <c r="AX260" s="13" t="s">
        <v>73</v>
      </c>
      <c r="AY260" s="199" t="s">
        <v>191</v>
      </c>
    </row>
    <row r="261" s="12" customFormat="1">
      <c r="B261" s="190"/>
      <c r="D261" s="191" t="s">
        <v>200</v>
      </c>
      <c r="E261" s="192" t="s">
        <v>1</v>
      </c>
      <c r="F261" s="193" t="s">
        <v>2643</v>
      </c>
      <c r="H261" s="192" t="s">
        <v>1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2" t="s">
        <v>200</v>
      </c>
      <c r="AU261" s="192" t="s">
        <v>83</v>
      </c>
      <c r="AV261" s="12" t="s">
        <v>81</v>
      </c>
      <c r="AW261" s="12" t="s">
        <v>30</v>
      </c>
      <c r="AX261" s="12" t="s">
        <v>73</v>
      </c>
      <c r="AY261" s="192" t="s">
        <v>191</v>
      </c>
    </row>
    <row r="262" s="13" customFormat="1">
      <c r="B262" s="198"/>
      <c r="D262" s="191" t="s">
        <v>200</v>
      </c>
      <c r="E262" s="199" t="s">
        <v>1</v>
      </c>
      <c r="F262" s="200" t="s">
        <v>2644</v>
      </c>
      <c r="H262" s="201">
        <v>0.83999999999999997</v>
      </c>
      <c r="I262" s="202"/>
      <c r="L262" s="198"/>
      <c r="M262" s="203"/>
      <c r="N262" s="204"/>
      <c r="O262" s="204"/>
      <c r="P262" s="204"/>
      <c r="Q262" s="204"/>
      <c r="R262" s="204"/>
      <c r="S262" s="204"/>
      <c r="T262" s="205"/>
      <c r="AT262" s="199" t="s">
        <v>200</v>
      </c>
      <c r="AU262" s="199" t="s">
        <v>83</v>
      </c>
      <c r="AV262" s="13" t="s">
        <v>83</v>
      </c>
      <c r="AW262" s="13" t="s">
        <v>30</v>
      </c>
      <c r="AX262" s="13" t="s">
        <v>73</v>
      </c>
      <c r="AY262" s="199" t="s">
        <v>191</v>
      </c>
    </row>
    <row r="263" s="12" customFormat="1">
      <c r="B263" s="190"/>
      <c r="D263" s="191" t="s">
        <v>200</v>
      </c>
      <c r="E263" s="192" t="s">
        <v>1</v>
      </c>
      <c r="F263" s="193" t="s">
        <v>2645</v>
      </c>
      <c r="H263" s="192" t="s">
        <v>1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2" t="s">
        <v>200</v>
      </c>
      <c r="AU263" s="192" t="s">
        <v>83</v>
      </c>
      <c r="AV263" s="12" t="s">
        <v>81</v>
      </c>
      <c r="AW263" s="12" t="s">
        <v>30</v>
      </c>
      <c r="AX263" s="12" t="s">
        <v>73</v>
      </c>
      <c r="AY263" s="192" t="s">
        <v>191</v>
      </c>
    </row>
    <row r="264" s="13" customFormat="1">
      <c r="B264" s="198"/>
      <c r="D264" s="191" t="s">
        <v>200</v>
      </c>
      <c r="E264" s="199" t="s">
        <v>1</v>
      </c>
      <c r="F264" s="200" t="s">
        <v>2646</v>
      </c>
      <c r="H264" s="201">
        <v>1.28</v>
      </c>
      <c r="I264" s="202"/>
      <c r="L264" s="198"/>
      <c r="M264" s="203"/>
      <c r="N264" s="204"/>
      <c r="O264" s="204"/>
      <c r="P264" s="204"/>
      <c r="Q264" s="204"/>
      <c r="R264" s="204"/>
      <c r="S264" s="204"/>
      <c r="T264" s="205"/>
      <c r="AT264" s="199" t="s">
        <v>200</v>
      </c>
      <c r="AU264" s="199" t="s">
        <v>83</v>
      </c>
      <c r="AV264" s="13" t="s">
        <v>83</v>
      </c>
      <c r="AW264" s="13" t="s">
        <v>30</v>
      </c>
      <c r="AX264" s="13" t="s">
        <v>73</v>
      </c>
      <c r="AY264" s="199" t="s">
        <v>191</v>
      </c>
    </row>
    <row r="265" s="12" customFormat="1">
      <c r="B265" s="190"/>
      <c r="D265" s="191" t="s">
        <v>200</v>
      </c>
      <c r="E265" s="192" t="s">
        <v>1</v>
      </c>
      <c r="F265" s="193" t="s">
        <v>2647</v>
      </c>
      <c r="H265" s="192" t="s">
        <v>1</v>
      </c>
      <c r="I265" s="194"/>
      <c r="L265" s="190"/>
      <c r="M265" s="195"/>
      <c r="N265" s="196"/>
      <c r="O265" s="196"/>
      <c r="P265" s="196"/>
      <c r="Q265" s="196"/>
      <c r="R265" s="196"/>
      <c r="S265" s="196"/>
      <c r="T265" s="197"/>
      <c r="AT265" s="192" t="s">
        <v>200</v>
      </c>
      <c r="AU265" s="192" t="s">
        <v>83</v>
      </c>
      <c r="AV265" s="12" t="s">
        <v>81</v>
      </c>
      <c r="AW265" s="12" t="s">
        <v>30</v>
      </c>
      <c r="AX265" s="12" t="s">
        <v>73</v>
      </c>
      <c r="AY265" s="192" t="s">
        <v>191</v>
      </c>
    </row>
    <row r="266" s="13" customFormat="1">
      <c r="B266" s="198"/>
      <c r="D266" s="191" t="s">
        <v>200</v>
      </c>
      <c r="E266" s="199" t="s">
        <v>1</v>
      </c>
      <c r="F266" s="200" t="s">
        <v>2648</v>
      </c>
      <c r="H266" s="201">
        <v>2901.98</v>
      </c>
      <c r="I266" s="202"/>
      <c r="L266" s="198"/>
      <c r="M266" s="203"/>
      <c r="N266" s="204"/>
      <c r="O266" s="204"/>
      <c r="P266" s="204"/>
      <c r="Q266" s="204"/>
      <c r="R266" s="204"/>
      <c r="S266" s="204"/>
      <c r="T266" s="205"/>
      <c r="AT266" s="199" t="s">
        <v>200</v>
      </c>
      <c r="AU266" s="199" t="s">
        <v>83</v>
      </c>
      <c r="AV266" s="13" t="s">
        <v>83</v>
      </c>
      <c r="AW266" s="13" t="s">
        <v>30</v>
      </c>
      <c r="AX266" s="13" t="s">
        <v>73</v>
      </c>
      <c r="AY266" s="199" t="s">
        <v>191</v>
      </c>
    </row>
    <row r="267" s="14" customFormat="1">
      <c r="B267" s="206"/>
      <c r="D267" s="191" t="s">
        <v>200</v>
      </c>
      <c r="E267" s="207" t="s">
        <v>1</v>
      </c>
      <c r="F267" s="208" t="s">
        <v>204</v>
      </c>
      <c r="H267" s="209">
        <v>2904.79</v>
      </c>
      <c r="I267" s="210"/>
      <c r="L267" s="206"/>
      <c r="M267" s="211"/>
      <c r="N267" s="212"/>
      <c r="O267" s="212"/>
      <c r="P267" s="212"/>
      <c r="Q267" s="212"/>
      <c r="R267" s="212"/>
      <c r="S267" s="212"/>
      <c r="T267" s="213"/>
      <c r="AT267" s="207" t="s">
        <v>200</v>
      </c>
      <c r="AU267" s="207" t="s">
        <v>83</v>
      </c>
      <c r="AV267" s="14" t="s">
        <v>198</v>
      </c>
      <c r="AW267" s="14" t="s">
        <v>30</v>
      </c>
      <c r="AX267" s="14" t="s">
        <v>81</v>
      </c>
      <c r="AY267" s="207" t="s">
        <v>191</v>
      </c>
    </row>
    <row r="268" s="11" customFormat="1" ht="22.8" customHeight="1">
      <c r="B268" s="164"/>
      <c r="D268" s="165" t="s">
        <v>72</v>
      </c>
      <c r="E268" s="175" t="s">
        <v>228</v>
      </c>
      <c r="F268" s="175" t="s">
        <v>356</v>
      </c>
      <c r="I268" s="167"/>
      <c r="J268" s="176">
        <f>BK268</f>
        <v>0</v>
      </c>
      <c r="L268" s="164"/>
      <c r="M268" s="169"/>
      <c r="N268" s="170"/>
      <c r="O268" s="170"/>
      <c r="P268" s="171">
        <f>P269+P330</f>
        <v>0</v>
      </c>
      <c r="Q268" s="170"/>
      <c r="R268" s="171">
        <f>R269+R330</f>
        <v>558.91937200000007</v>
      </c>
      <c r="S268" s="170"/>
      <c r="T268" s="172">
        <f>T269+T330</f>
        <v>0</v>
      </c>
      <c r="AR268" s="165" t="s">
        <v>81</v>
      </c>
      <c r="AT268" s="173" t="s">
        <v>72</v>
      </c>
      <c r="AU268" s="173" t="s">
        <v>81</v>
      </c>
      <c r="AY268" s="165" t="s">
        <v>191</v>
      </c>
      <c r="BK268" s="174">
        <f>BK269+BK330</f>
        <v>0</v>
      </c>
    </row>
    <row r="269" s="11" customFormat="1" ht="20.88" customHeight="1">
      <c r="B269" s="164"/>
      <c r="D269" s="165" t="s">
        <v>72</v>
      </c>
      <c r="E269" s="175" t="s">
        <v>357</v>
      </c>
      <c r="F269" s="175" t="s">
        <v>358</v>
      </c>
      <c r="I269" s="167"/>
      <c r="J269" s="176">
        <f>BK269</f>
        <v>0</v>
      </c>
      <c r="L269" s="164"/>
      <c r="M269" s="169"/>
      <c r="N269" s="170"/>
      <c r="O269" s="170"/>
      <c r="P269" s="171">
        <f>SUM(P270:P329)</f>
        <v>0</v>
      </c>
      <c r="Q269" s="170"/>
      <c r="R269" s="171">
        <f>SUM(R270:R329)</f>
        <v>526.36500000000001</v>
      </c>
      <c r="S269" s="170"/>
      <c r="T269" s="172">
        <f>SUM(T270:T329)</f>
        <v>0</v>
      </c>
      <c r="AR269" s="165" t="s">
        <v>81</v>
      </c>
      <c r="AT269" s="173" t="s">
        <v>72</v>
      </c>
      <c r="AU269" s="173" t="s">
        <v>83</v>
      </c>
      <c r="AY269" s="165" t="s">
        <v>191</v>
      </c>
      <c r="BK269" s="174">
        <f>SUM(BK270:BK329)</f>
        <v>0</v>
      </c>
    </row>
    <row r="270" s="1" customFormat="1" ht="16.5" customHeight="1">
      <c r="B270" s="177"/>
      <c r="C270" s="178" t="s">
        <v>359</v>
      </c>
      <c r="D270" s="178" t="s">
        <v>194</v>
      </c>
      <c r="E270" s="179" t="s">
        <v>2649</v>
      </c>
      <c r="F270" s="180" t="s">
        <v>2650</v>
      </c>
      <c r="G270" s="181" t="s">
        <v>397</v>
      </c>
      <c r="H270" s="182">
        <v>24</v>
      </c>
      <c r="I270" s="183"/>
      <c r="J270" s="182">
        <f>ROUND(I270*H270,2)</f>
        <v>0</v>
      </c>
      <c r="K270" s="180" t="s">
        <v>1</v>
      </c>
      <c r="L270" s="37"/>
      <c r="M270" s="184" t="s">
        <v>1</v>
      </c>
      <c r="N270" s="185" t="s">
        <v>38</v>
      </c>
      <c r="O270" s="73"/>
      <c r="P270" s="186">
        <f>O270*H270</f>
        <v>0</v>
      </c>
      <c r="Q270" s="186">
        <v>0</v>
      </c>
      <c r="R270" s="186">
        <f>Q270*H270</f>
        <v>0</v>
      </c>
      <c r="S270" s="186">
        <v>0</v>
      </c>
      <c r="T270" s="187">
        <f>S270*H270</f>
        <v>0</v>
      </c>
      <c r="AR270" s="188" t="s">
        <v>198</v>
      </c>
      <c r="AT270" s="188" t="s">
        <v>194</v>
      </c>
      <c r="AU270" s="188" t="s">
        <v>211</v>
      </c>
      <c r="AY270" s="18" t="s">
        <v>191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8" t="s">
        <v>81</v>
      </c>
      <c r="BK270" s="189">
        <f>ROUND(I270*H270,2)</f>
        <v>0</v>
      </c>
      <c r="BL270" s="18" t="s">
        <v>198</v>
      </c>
      <c r="BM270" s="188" t="s">
        <v>2651</v>
      </c>
    </row>
    <row r="271" s="12" customFormat="1">
      <c r="B271" s="190"/>
      <c r="D271" s="191" t="s">
        <v>200</v>
      </c>
      <c r="E271" s="192" t="s">
        <v>1</v>
      </c>
      <c r="F271" s="193" t="s">
        <v>2652</v>
      </c>
      <c r="H271" s="192" t="s">
        <v>1</v>
      </c>
      <c r="I271" s="194"/>
      <c r="L271" s="190"/>
      <c r="M271" s="195"/>
      <c r="N271" s="196"/>
      <c r="O271" s="196"/>
      <c r="P271" s="196"/>
      <c r="Q271" s="196"/>
      <c r="R271" s="196"/>
      <c r="S271" s="196"/>
      <c r="T271" s="197"/>
      <c r="AT271" s="192" t="s">
        <v>200</v>
      </c>
      <c r="AU271" s="192" t="s">
        <v>211</v>
      </c>
      <c r="AV271" s="12" t="s">
        <v>81</v>
      </c>
      <c r="AW271" s="12" t="s">
        <v>30</v>
      </c>
      <c r="AX271" s="12" t="s">
        <v>73</v>
      </c>
      <c r="AY271" s="192" t="s">
        <v>191</v>
      </c>
    </row>
    <row r="272" s="13" customFormat="1">
      <c r="B272" s="198"/>
      <c r="D272" s="191" t="s">
        <v>200</v>
      </c>
      <c r="E272" s="199" t="s">
        <v>1</v>
      </c>
      <c r="F272" s="200" t="s">
        <v>374</v>
      </c>
      <c r="H272" s="201">
        <v>24</v>
      </c>
      <c r="I272" s="202"/>
      <c r="L272" s="198"/>
      <c r="M272" s="203"/>
      <c r="N272" s="204"/>
      <c r="O272" s="204"/>
      <c r="P272" s="204"/>
      <c r="Q272" s="204"/>
      <c r="R272" s="204"/>
      <c r="S272" s="204"/>
      <c r="T272" s="205"/>
      <c r="AT272" s="199" t="s">
        <v>200</v>
      </c>
      <c r="AU272" s="199" t="s">
        <v>211</v>
      </c>
      <c r="AV272" s="13" t="s">
        <v>83</v>
      </c>
      <c r="AW272" s="13" t="s">
        <v>30</v>
      </c>
      <c r="AX272" s="13" t="s">
        <v>73</v>
      </c>
      <c r="AY272" s="199" t="s">
        <v>191</v>
      </c>
    </row>
    <row r="273" s="14" customFormat="1">
      <c r="B273" s="206"/>
      <c r="D273" s="191" t="s">
        <v>200</v>
      </c>
      <c r="E273" s="207" t="s">
        <v>1</v>
      </c>
      <c r="F273" s="208" t="s">
        <v>204</v>
      </c>
      <c r="H273" s="209">
        <v>24</v>
      </c>
      <c r="I273" s="210"/>
      <c r="L273" s="206"/>
      <c r="M273" s="211"/>
      <c r="N273" s="212"/>
      <c r="O273" s="212"/>
      <c r="P273" s="212"/>
      <c r="Q273" s="212"/>
      <c r="R273" s="212"/>
      <c r="S273" s="212"/>
      <c r="T273" s="213"/>
      <c r="AT273" s="207" t="s">
        <v>200</v>
      </c>
      <c r="AU273" s="207" t="s">
        <v>211</v>
      </c>
      <c r="AV273" s="14" t="s">
        <v>198</v>
      </c>
      <c r="AW273" s="14" t="s">
        <v>30</v>
      </c>
      <c r="AX273" s="14" t="s">
        <v>81</v>
      </c>
      <c r="AY273" s="207" t="s">
        <v>191</v>
      </c>
    </row>
    <row r="274" s="1" customFormat="1" ht="16.5" customHeight="1">
      <c r="B274" s="177"/>
      <c r="C274" s="178" t="s">
        <v>368</v>
      </c>
      <c r="D274" s="178" t="s">
        <v>194</v>
      </c>
      <c r="E274" s="179" t="s">
        <v>2653</v>
      </c>
      <c r="F274" s="180" t="s">
        <v>2654</v>
      </c>
      <c r="G274" s="181" t="s">
        <v>214</v>
      </c>
      <c r="H274" s="182">
        <v>3.8900000000000001</v>
      </c>
      <c r="I274" s="183"/>
      <c r="J274" s="182">
        <f>ROUND(I274*H274,2)</f>
        <v>0</v>
      </c>
      <c r="K274" s="180" t="s">
        <v>1</v>
      </c>
      <c r="L274" s="37"/>
      <c r="M274" s="184" t="s">
        <v>1</v>
      </c>
      <c r="N274" s="185" t="s">
        <v>38</v>
      </c>
      <c r="O274" s="73"/>
      <c r="P274" s="186">
        <f>O274*H274</f>
        <v>0</v>
      </c>
      <c r="Q274" s="186">
        <v>0</v>
      </c>
      <c r="R274" s="186">
        <f>Q274*H274</f>
        <v>0</v>
      </c>
      <c r="S274" s="186">
        <v>0</v>
      </c>
      <c r="T274" s="187">
        <f>S274*H274</f>
        <v>0</v>
      </c>
      <c r="AR274" s="188" t="s">
        <v>198</v>
      </c>
      <c r="AT274" s="188" t="s">
        <v>194</v>
      </c>
      <c r="AU274" s="188" t="s">
        <v>211</v>
      </c>
      <c r="AY274" s="18" t="s">
        <v>191</v>
      </c>
      <c r="BE274" s="189">
        <f>IF(N274="základní",J274,0)</f>
        <v>0</v>
      </c>
      <c r="BF274" s="189">
        <f>IF(N274="snížená",J274,0)</f>
        <v>0</v>
      </c>
      <c r="BG274" s="189">
        <f>IF(N274="zákl. přenesená",J274,0)</f>
        <v>0</v>
      </c>
      <c r="BH274" s="189">
        <f>IF(N274="sníž. přenesená",J274,0)</f>
        <v>0</v>
      </c>
      <c r="BI274" s="189">
        <f>IF(N274="nulová",J274,0)</f>
        <v>0</v>
      </c>
      <c r="BJ274" s="18" t="s">
        <v>81</v>
      </c>
      <c r="BK274" s="189">
        <f>ROUND(I274*H274,2)</f>
        <v>0</v>
      </c>
      <c r="BL274" s="18" t="s">
        <v>198</v>
      </c>
      <c r="BM274" s="188" t="s">
        <v>2655</v>
      </c>
    </row>
    <row r="275" s="12" customFormat="1">
      <c r="B275" s="190"/>
      <c r="D275" s="191" t="s">
        <v>200</v>
      </c>
      <c r="E275" s="192" t="s">
        <v>1</v>
      </c>
      <c r="F275" s="193" t="s">
        <v>2656</v>
      </c>
      <c r="H275" s="192" t="s">
        <v>1</v>
      </c>
      <c r="I275" s="194"/>
      <c r="L275" s="190"/>
      <c r="M275" s="195"/>
      <c r="N275" s="196"/>
      <c r="O275" s="196"/>
      <c r="P275" s="196"/>
      <c r="Q275" s="196"/>
      <c r="R275" s="196"/>
      <c r="S275" s="196"/>
      <c r="T275" s="197"/>
      <c r="AT275" s="192" t="s">
        <v>200</v>
      </c>
      <c r="AU275" s="192" t="s">
        <v>211</v>
      </c>
      <c r="AV275" s="12" t="s">
        <v>81</v>
      </c>
      <c r="AW275" s="12" t="s">
        <v>30</v>
      </c>
      <c r="AX275" s="12" t="s">
        <v>73</v>
      </c>
      <c r="AY275" s="192" t="s">
        <v>191</v>
      </c>
    </row>
    <row r="276" s="13" customFormat="1">
      <c r="B276" s="198"/>
      <c r="D276" s="191" t="s">
        <v>200</v>
      </c>
      <c r="E276" s="199" t="s">
        <v>1</v>
      </c>
      <c r="F276" s="200" t="s">
        <v>2657</v>
      </c>
      <c r="H276" s="201">
        <v>3.8900000000000001</v>
      </c>
      <c r="I276" s="202"/>
      <c r="L276" s="198"/>
      <c r="M276" s="203"/>
      <c r="N276" s="204"/>
      <c r="O276" s="204"/>
      <c r="P276" s="204"/>
      <c r="Q276" s="204"/>
      <c r="R276" s="204"/>
      <c r="S276" s="204"/>
      <c r="T276" s="205"/>
      <c r="AT276" s="199" t="s">
        <v>200</v>
      </c>
      <c r="AU276" s="199" t="s">
        <v>211</v>
      </c>
      <c r="AV276" s="13" t="s">
        <v>83</v>
      </c>
      <c r="AW276" s="13" t="s">
        <v>30</v>
      </c>
      <c r="AX276" s="13" t="s">
        <v>73</v>
      </c>
      <c r="AY276" s="199" t="s">
        <v>191</v>
      </c>
    </row>
    <row r="277" s="14" customFormat="1">
      <c r="B277" s="206"/>
      <c r="D277" s="191" t="s">
        <v>200</v>
      </c>
      <c r="E277" s="207" t="s">
        <v>1</v>
      </c>
      <c r="F277" s="208" t="s">
        <v>204</v>
      </c>
      <c r="H277" s="209">
        <v>3.8900000000000001</v>
      </c>
      <c r="I277" s="210"/>
      <c r="L277" s="206"/>
      <c r="M277" s="211"/>
      <c r="N277" s="212"/>
      <c r="O277" s="212"/>
      <c r="P277" s="212"/>
      <c r="Q277" s="212"/>
      <c r="R277" s="212"/>
      <c r="S277" s="212"/>
      <c r="T277" s="213"/>
      <c r="AT277" s="207" t="s">
        <v>200</v>
      </c>
      <c r="AU277" s="207" t="s">
        <v>211</v>
      </c>
      <c r="AV277" s="14" t="s">
        <v>198</v>
      </c>
      <c r="AW277" s="14" t="s">
        <v>30</v>
      </c>
      <c r="AX277" s="14" t="s">
        <v>81</v>
      </c>
      <c r="AY277" s="207" t="s">
        <v>191</v>
      </c>
    </row>
    <row r="278" s="1" customFormat="1" ht="24" customHeight="1">
      <c r="B278" s="177"/>
      <c r="C278" s="178" t="s">
        <v>374</v>
      </c>
      <c r="D278" s="178" t="s">
        <v>194</v>
      </c>
      <c r="E278" s="179" t="s">
        <v>2658</v>
      </c>
      <c r="F278" s="180" t="s">
        <v>2659</v>
      </c>
      <c r="G278" s="181" t="s">
        <v>214</v>
      </c>
      <c r="H278" s="182">
        <v>668</v>
      </c>
      <c r="I278" s="183"/>
      <c r="J278" s="182">
        <f>ROUND(I278*H278,2)</f>
        <v>0</v>
      </c>
      <c r="K278" s="180" t="s">
        <v>1</v>
      </c>
      <c r="L278" s="37"/>
      <c r="M278" s="184" t="s">
        <v>1</v>
      </c>
      <c r="N278" s="185" t="s">
        <v>38</v>
      </c>
      <c r="O278" s="73"/>
      <c r="P278" s="186">
        <f>O278*H278</f>
        <v>0</v>
      </c>
      <c r="Q278" s="186">
        <v>0</v>
      </c>
      <c r="R278" s="186">
        <f>Q278*H278</f>
        <v>0</v>
      </c>
      <c r="S278" s="186">
        <v>0</v>
      </c>
      <c r="T278" s="187">
        <f>S278*H278</f>
        <v>0</v>
      </c>
      <c r="AR278" s="188" t="s">
        <v>198</v>
      </c>
      <c r="AT278" s="188" t="s">
        <v>194</v>
      </c>
      <c r="AU278" s="188" t="s">
        <v>211</v>
      </c>
      <c r="AY278" s="18" t="s">
        <v>191</v>
      </c>
      <c r="BE278" s="189">
        <f>IF(N278="základní",J278,0)</f>
        <v>0</v>
      </c>
      <c r="BF278" s="189">
        <f>IF(N278="snížená",J278,0)</f>
        <v>0</v>
      </c>
      <c r="BG278" s="189">
        <f>IF(N278="zákl. přenesená",J278,0)</f>
        <v>0</v>
      </c>
      <c r="BH278" s="189">
        <f>IF(N278="sníž. přenesená",J278,0)</f>
        <v>0</v>
      </c>
      <c r="BI278" s="189">
        <f>IF(N278="nulová",J278,0)</f>
        <v>0</v>
      </c>
      <c r="BJ278" s="18" t="s">
        <v>81</v>
      </c>
      <c r="BK278" s="189">
        <f>ROUND(I278*H278,2)</f>
        <v>0</v>
      </c>
      <c r="BL278" s="18" t="s">
        <v>198</v>
      </c>
      <c r="BM278" s="188" t="s">
        <v>2660</v>
      </c>
    </row>
    <row r="279" s="12" customFormat="1">
      <c r="B279" s="190"/>
      <c r="D279" s="191" t="s">
        <v>200</v>
      </c>
      <c r="E279" s="192" t="s">
        <v>1</v>
      </c>
      <c r="F279" s="193" t="s">
        <v>2661</v>
      </c>
      <c r="H279" s="192" t="s">
        <v>1</v>
      </c>
      <c r="I279" s="194"/>
      <c r="L279" s="190"/>
      <c r="M279" s="195"/>
      <c r="N279" s="196"/>
      <c r="O279" s="196"/>
      <c r="P279" s="196"/>
      <c r="Q279" s="196"/>
      <c r="R279" s="196"/>
      <c r="S279" s="196"/>
      <c r="T279" s="197"/>
      <c r="AT279" s="192" t="s">
        <v>200</v>
      </c>
      <c r="AU279" s="192" t="s">
        <v>211</v>
      </c>
      <c r="AV279" s="12" t="s">
        <v>81</v>
      </c>
      <c r="AW279" s="12" t="s">
        <v>30</v>
      </c>
      <c r="AX279" s="12" t="s">
        <v>73</v>
      </c>
      <c r="AY279" s="192" t="s">
        <v>191</v>
      </c>
    </row>
    <row r="280" s="12" customFormat="1">
      <c r="B280" s="190"/>
      <c r="D280" s="191" t="s">
        <v>200</v>
      </c>
      <c r="E280" s="192" t="s">
        <v>1</v>
      </c>
      <c r="F280" s="193" t="s">
        <v>2662</v>
      </c>
      <c r="H280" s="192" t="s">
        <v>1</v>
      </c>
      <c r="I280" s="194"/>
      <c r="L280" s="190"/>
      <c r="M280" s="195"/>
      <c r="N280" s="196"/>
      <c r="O280" s="196"/>
      <c r="P280" s="196"/>
      <c r="Q280" s="196"/>
      <c r="R280" s="196"/>
      <c r="S280" s="196"/>
      <c r="T280" s="197"/>
      <c r="AT280" s="192" t="s">
        <v>200</v>
      </c>
      <c r="AU280" s="192" t="s">
        <v>211</v>
      </c>
      <c r="AV280" s="12" t="s">
        <v>81</v>
      </c>
      <c r="AW280" s="12" t="s">
        <v>30</v>
      </c>
      <c r="AX280" s="12" t="s">
        <v>73</v>
      </c>
      <c r="AY280" s="192" t="s">
        <v>191</v>
      </c>
    </row>
    <row r="281" s="12" customFormat="1">
      <c r="B281" s="190"/>
      <c r="D281" s="191" t="s">
        <v>200</v>
      </c>
      <c r="E281" s="192" t="s">
        <v>1</v>
      </c>
      <c r="F281" s="193" t="s">
        <v>2663</v>
      </c>
      <c r="H281" s="192" t="s">
        <v>1</v>
      </c>
      <c r="I281" s="194"/>
      <c r="L281" s="190"/>
      <c r="M281" s="195"/>
      <c r="N281" s="196"/>
      <c r="O281" s="196"/>
      <c r="P281" s="196"/>
      <c r="Q281" s="196"/>
      <c r="R281" s="196"/>
      <c r="S281" s="196"/>
      <c r="T281" s="197"/>
      <c r="AT281" s="192" t="s">
        <v>200</v>
      </c>
      <c r="AU281" s="192" t="s">
        <v>211</v>
      </c>
      <c r="AV281" s="12" t="s">
        <v>81</v>
      </c>
      <c r="AW281" s="12" t="s">
        <v>30</v>
      </c>
      <c r="AX281" s="12" t="s">
        <v>73</v>
      </c>
      <c r="AY281" s="192" t="s">
        <v>191</v>
      </c>
    </row>
    <row r="282" s="12" customFormat="1">
      <c r="B282" s="190"/>
      <c r="D282" s="191" t="s">
        <v>200</v>
      </c>
      <c r="E282" s="192" t="s">
        <v>1</v>
      </c>
      <c r="F282" s="193" t="s">
        <v>2664</v>
      </c>
      <c r="H282" s="192" t="s">
        <v>1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2" t="s">
        <v>200</v>
      </c>
      <c r="AU282" s="192" t="s">
        <v>211</v>
      </c>
      <c r="AV282" s="12" t="s">
        <v>81</v>
      </c>
      <c r="AW282" s="12" t="s">
        <v>30</v>
      </c>
      <c r="AX282" s="12" t="s">
        <v>73</v>
      </c>
      <c r="AY282" s="192" t="s">
        <v>191</v>
      </c>
    </row>
    <row r="283" s="12" customFormat="1">
      <c r="B283" s="190"/>
      <c r="D283" s="191" t="s">
        <v>200</v>
      </c>
      <c r="E283" s="192" t="s">
        <v>1</v>
      </c>
      <c r="F283" s="193" t="s">
        <v>2665</v>
      </c>
      <c r="H283" s="192" t="s">
        <v>1</v>
      </c>
      <c r="I283" s="194"/>
      <c r="L283" s="190"/>
      <c r="M283" s="195"/>
      <c r="N283" s="196"/>
      <c r="O283" s="196"/>
      <c r="P283" s="196"/>
      <c r="Q283" s="196"/>
      <c r="R283" s="196"/>
      <c r="S283" s="196"/>
      <c r="T283" s="197"/>
      <c r="AT283" s="192" t="s">
        <v>200</v>
      </c>
      <c r="AU283" s="192" t="s">
        <v>211</v>
      </c>
      <c r="AV283" s="12" t="s">
        <v>81</v>
      </c>
      <c r="AW283" s="12" t="s">
        <v>30</v>
      </c>
      <c r="AX283" s="12" t="s">
        <v>73</v>
      </c>
      <c r="AY283" s="192" t="s">
        <v>191</v>
      </c>
    </row>
    <row r="284" s="13" customFormat="1">
      <c r="B284" s="198"/>
      <c r="D284" s="191" t="s">
        <v>200</v>
      </c>
      <c r="E284" s="199" t="s">
        <v>1</v>
      </c>
      <c r="F284" s="200" t="s">
        <v>2666</v>
      </c>
      <c r="H284" s="201">
        <v>668</v>
      </c>
      <c r="I284" s="202"/>
      <c r="L284" s="198"/>
      <c r="M284" s="203"/>
      <c r="N284" s="204"/>
      <c r="O284" s="204"/>
      <c r="P284" s="204"/>
      <c r="Q284" s="204"/>
      <c r="R284" s="204"/>
      <c r="S284" s="204"/>
      <c r="T284" s="205"/>
      <c r="AT284" s="199" t="s">
        <v>200</v>
      </c>
      <c r="AU284" s="199" t="s">
        <v>211</v>
      </c>
      <c r="AV284" s="13" t="s">
        <v>83</v>
      </c>
      <c r="AW284" s="13" t="s">
        <v>30</v>
      </c>
      <c r="AX284" s="13" t="s">
        <v>73</v>
      </c>
      <c r="AY284" s="199" t="s">
        <v>191</v>
      </c>
    </row>
    <row r="285" s="14" customFormat="1">
      <c r="B285" s="206"/>
      <c r="D285" s="191" t="s">
        <v>200</v>
      </c>
      <c r="E285" s="207" t="s">
        <v>1</v>
      </c>
      <c r="F285" s="208" t="s">
        <v>204</v>
      </c>
      <c r="H285" s="209">
        <v>668</v>
      </c>
      <c r="I285" s="210"/>
      <c r="L285" s="206"/>
      <c r="M285" s="211"/>
      <c r="N285" s="212"/>
      <c r="O285" s="212"/>
      <c r="P285" s="212"/>
      <c r="Q285" s="212"/>
      <c r="R285" s="212"/>
      <c r="S285" s="212"/>
      <c r="T285" s="213"/>
      <c r="AT285" s="207" t="s">
        <v>200</v>
      </c>
      <c r="AU285" s="207" t="s">
        <v>211</v>
      </c>
      <c r="AV285" s="14" t="s">
        <v>198</v>
      </c>
      <c r="AW285" s="14" t="s">
        <v>30</v>
      </c>
      <c r="AX285" s="14" t="s">
        <v>81</v>
      </c>
      <c r="AY285" s="207" t="s">
        <v>191</v>
      </c>
    </row>
    <row r="286" s="1" customFormat="1" ht="16.5" customHeight="1">
      <c r="B286" s="177"/>
      <c r="C286" s="178" t="s">
        <v>381</v>
      </c>
      <c r="D286" s="178" t="s">
        <v>194</v>
      </c>
      <c r="E286" s="179" t="s">
        <v>2667</v>
      </c>
      <c r="F286" s="180" t="s">
        <v>2668</v>
      </c>
      <c r="G286" s="181" t="s">
        <v>197</v>
      </c>
      <c r="H286" s="182">
        <v>76.5</v>
      </c>
      <c r="I286" s="183"/>
      <c r="J286" s="182">
        <f>ROUND(I286*H286,2)</f>
        <v>0</v>
      </c>
      <c r="K286" s="180" t="s">
        <v>274</v>
      </c>
      <c r="L286" s="37"/>
      <c r="M286" s="184" t="s">
        <v>1</v>
      </c>
      <c r="N286" s="185" t="s">
        <v>38</v>
      </c>
      <c r="O286" s="73"/>
      <c r="P286" s="186">
        <f>O286*H286</f>
        <v>0</v>
      </c>
      <c r="Q286" s="186">
        <v>0</v>
      </c>
      <c r="R286" s="186">
        <f>Q286*H286</f>
        <v>0</v>
      </c>
      <c r="S286" s="186">
        <v>0</v>
      </c>
      <c r="T286" s="187">
        <f>S286*H286</f>
        <v>0</v>
      </c>
      <c r="AR286" s="188" t="s">
        <v>198</v>
      </c>
      <c r="AT286" s="188" t="s">
        <v>194</v>
      </c>
      <c r="AU286" s="188" t="s">
        <v>211</v>
      </c>
      <c r="AY286" s="18" t="s">
        <v>191</v>
      </c>
      <c r="BE286" s="189">
        <f>IF(N286="základní",J286,0)</f>
        <v>0</v>
      </c>
      <c r="BF286" s="189">
        <f>IF(N286="snížená",J286,0)</f>
        <v>0</v>
      </c>
      <c r="BG286" s="189">
        <f>IF(N286="zákl. přenesená",J286,0)</f>
        <v>0</v>
      </c>
      <c r="BH286" s="189">
        <f>IF(N286="sníž. přenesená",J286,0)</f>
        <v>0</v>
      </c>
      <c r="BI286" s="189">
        <f>IF(N286="nulová",J286,0)</f>
        <v>0</v>
      </c>
      <c r="BJ286" s="18" t="s">
        <v>81</v>
      </c>
      <c r="BK286" s="189">
        <f>ROUND(I286*H286,2)</f>
        <v>0</v>
      </c>
      <c r="BL286" s="18" t="s">
        <v>198</v>
      </c>
      <c r="BM286" s="188" t="s">
        <v>2669</v>
      </c>
    </row>
    <row r="287" s="12" customFormat="1">
      <c r="B287" s="190"/>
      <c r="D287" s="191" t="s">
        <v>200</v>
      </c>
      <c r="E287" s="192" t="s">
        <v>1</v>
      </c>
      <c r="F287" s="193" t="s">
        <v>2670</v>
      </c>
      <c r="H287" s="192" t="s">
        <v>1</v>
      </c>
      <c r="I287" s="194"/>
      <c r="L287" s="190"/>
      <c r="M287" s="195"/>
      <c r="N287" s="196"/>
      <c r="O287" s="196"/>
      <c r="P287" s="196"/>
      <c r="Q287" s="196"/>
      <c r="R287" s="196"/>
      <c r="S287" s="196"/>
      <c r="T287" s="197"/>
      <c r="AT287" s="192" t="s">
        <v>200</v>
      </c>
      <c r="AU287" s="192" t="s">
        <v>211</v>
      </c>
      <c r="AV287" s="12" t="s">
        <v>81</v>
      </c>
      <c r="AW287" s="12" t="s">
        <v>30</v>
      </c>
      <c r="AX287" s="12" t="s">
        <v>73</v>
      </c>
      <c r="AY287" s="192" t="s">
        <v>191</v>
      </c>
    </row>
    <row r="288" s="13" customFormat="1">
      <c r="B288" s="198"/>
      <c r="D288" s="191" t="s">
        <v>200</v>
      </c>
      <c r="E288" s="199" t="s">
        <v>1</v>
      </c>
      <c r="F288" s="200" t="s">
        <v>2671</v>
      </c>
      <c r="H288" s="201">
        <v>76.5</v>
      </c>
      <c r="I288" s="202"/>
      <c r="L288" s="198"/>
      <c r="M288" s="203"/>
      <c r="N288" s="204"/>
      <c r="O288" s="204"/>
      <c r="P288" s="204"/>
      <c r="Q288" s="204"/>
      <c r="R288" s="204"/>
      <c r="S288" s="204"/>
      <c r="T288" s="205"/>
      <c r="AT288" s="199" t="s">
        <v>200</v>
      </c>
      <c r="AU288" s="199" t="s">
        <v>211</v>
      </c>
      <c r="AV288" s="13" t="s">
        <v>83</v>
      </c>
      <c r="AW288" s="13" t="s">
        <v>30</v>
      </c>
      <c r="AX288" s="13" t="s">
        <v>73</v>
      </c>
      <c r="AY288" s="199" t="s">
        <v>191</v>
      </c>
    </row>
    <row r="289" s="14" customFormat="1">
      <c r="B289" s="206"/>
      <c r="D289" s="191" t="s">
        <v>200</v>
      </c>
      <c r="E289" s="207" t="s">
        <v>1</v>
      </c>
      <c r="F289" s="208" t="s">
        <v>204</v>
      </c>
      <c r="H289" s="209">
        <v>76.5</v>
      </c>
      <c r="I289" s="210"/>
      <c r="L289" s="206"/>
      <c r="M289" s="211"/>
      <c r="N289" s="212"/>
      <c r="O289" s="212"/>
      <c r="P289" s="212"/>
      <c r="Q289" s="212"/>
      <c r="R289" s="212"/>
      <c r="S289" s="212"/>
      <c r="T289" s="213"/>
      <c r="AT289" s="207" t="s">
        <v>200</v>
      </c>
      <c r="AU289" s="207" t="s">
        <v>211</v>
      </c>
      <c r="AV289" s="14" t="s">
        <v>198</v>
      </c>
      <c r="AW289" s="14" t="s">
        <v>30</v>
      </c>
      <c r="AX289" s="14" t="s">
        <v>81</v>
      </c>
      <c r="AY289" s="207" t="s">
        <v>191</v>
      </c>
    </row>
    <row r="290" s="1" customFormat="1" ht="16.5" customHeight="1">
      <c r="B290" s="177"/>
      <c r="C290" s="178" t="s">
        <v>388</v>
      </c>
      <c r="D290" s="178" t="s">
        <v>194</v>
      </c>
      <c r="E290" s="179" t="s">
        <v>2672</v>
      </c>
      <c r="F290" s="180" t="s">
        <v>2673</v>
      </c>
      <c r="G290" s="181" t="s">
        <v>197</v>
      </c>
      <c r="H290" s="182">
        <v>80.900000000000006</v>
      </c>
      <c r="I290" s="183"/>
      <c r="J290" s="182">
        <f>ROUND(I290*H290,2)</f>
        <v>0</v>
      </c>
      <c r="K290" s="180" t="s">
        <v>274</v>
      </c>
      <c r="L290" s="37"/>
      <c r="M290" s="184" t="s">
        <v>1</v>
      </c>
      <c r="N290" s="185" t="s">
        <v>38</v>
      </c>
      <c r="O290" s="73"/>
      <c r="P290" s="186">
        <f>O290*H290</f>
        <v>0</v>
      </c>
      <c r="Q290" s="186">
        <v>0</v>
      </c>
      <c r="R290" s="186">
        <f>Q290*H290</f>
        <v>0</v>
      </c>
      <c r="S290" s="186">
        <v>0</v>
      </c>
      <c r="T290" s="187">
        <f>S290*H290</f>
        <v>0</v>
      </c>
      <c r="AR290" s="188" t="s">
        <v>198</v>
      </c>
      <c r="AT290" s="188" t="s">
        <v>194</v>
      </c>
      <c r="AU290" s="188" t="s">
        <v>211</v>
      </c>
      <c r="AY290" s="18" t="s">
        <v>191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8" t="s">
        <v>81</v>
      </c>
      <c r="BK290" s="189">
        <f>ROUND(I290*H290,2)</f>
        <v>0</v>
      </c>
      <c r="BL290" s="18" t="s">
        <v>198</v>
      </c>
      <c r="BM290" s="188" t="s">
        <v>2674</v>
      </c>
    </row>
    <row r="291" s="12" customFormat="1">
      <c r="B291" s="190"/>
      <c r="D291" s="191" t="s">
        <v>200</v>
      </c>
      <c r="E291" s="192" t="s">
        <v>1</v>
      </c>
      <c r="F291" s="193" t="s">
        <v>2675</v>
      </c>
      <c r="H291" s="192" t="s">
        <v>1</v>
      </c>
      <c r="I291" s="194"/>
      <c r="L291" s="190"/>
      <c r="M291" s="195"/>
      <c r="N291" s="196"/>
      <c r="O291" s="196"/>
      <c r="P291" s="196"/>
      <c r="Q291" s="196"/>
      <c r="R291" s="196"/>
      <c r="S291" s="196"/>
      <c r="T291" s="197"/>
      <c r="AT291" s="192" t="s">
        <v>200</v>
      </c>
      <c r="AU291" s="192" t="s">
        <v>211</v>
      </c>
      <c r="AV291" s="12" t="s">
        <v>81</v>
      </c>
      <c r="AW291" s="12" t="s">
        <v>30</v>
      </c>
      <c r="AX291" s="12" t="s">
        <v>73</v>
      </c>
      <c r="AY291" s="192" t="s">
        <v>191</v>
      </c>
    </row>
    <row r="292" s="12" customFormat="1">
      <c r="B292" s="190"/>
      <c r="D292" s="191" t="s">
        <v>200</v>
      </c>
      <c r="E292" s="192" t="s">
        <v>1</v>
      </c>
      <c r="F292" s="193" t="s">
        <v>2676</v>
      </c>
      <c r="H292" s="192" t="s">
        <v>1</v>
      </c>
      <c r="I292" s="194"/>
      <c r="L292" s="190"/>
      <c r="M292" s="195"/>
      <c r="N292" s="196"/>
      <c r="O292" s="196"/>
      <c r="P292" s="196"/>
      <c r="Q292" s="196"/>
      <c r="R292" s="196"/>
      <c r="S292" s="196"/>
      <c r="T292" s="197"/>
      <c r="AT292" s="192" t="s">
        <v>200</v>
      </c>
      <c r="AU292" s="192" t="s">
        <v>211</v>
      </c>
      <c r="AV292" s="12" t="s">
        <v>81</v>
      </c>
      <c r="AW292" s="12" t="s">
        <v>30</v>
      </c>
      <c r="AX292" s="12" t="s">
        <v>73</v>
      </c>
      <c r="AY292" s="192" t="s">
        <v>191</v>
      </c>
    </row>
    <row r="293" s="13" customFormat="1">
      <c r="B293" s="198"/>
      <c r="D293" s="191" t="s">
        <v>200</v>
      </c>
      <c r="E293" s="199" t="s">
        <v>1</v>
      </c>
      <c r="F293" s="200" t="s">
        <v>2677</v>
      </c>
      <c r="H293" s="201">
        <v>80.900000000000006</v>
      </c>
      <c r="I293" s="202"/>
      <c r="L293" s="198"/>
      <c r="M293" s="203"/>
      <c r="N293" s="204"/>
      <c r="O293" s="204"/>
      <c r="P293" s="204"/>
      <c r="Q293" s="204"/>
      <c r="R293" s="204"/>
      <c r="S293" s="204"/>
      <c r="T293" s="205"/>
      <c r="AT293" s="199" t="s">
        <v>200</v>
      </c>
      <c r="AU293" s="199" t="s">
        <v>211</v>
      </c>
      <c r="AV293" s="13" t="s">
        <v>83</v>
      </c>
      <c r="AW293" s="13" t="s">
        <v>30</v>
      </c>
      <c r="AX293" s="13" t="s">
        <v>73</v>
      </c>
      <c r="AY293" s="199" t="s">
        <v>191</v>
      </c>
    </row>
    <row r="294" s="14" customFormat="1">
      <c r="B294" s="206"/>
      <c r="D294" s="191" t="s">
        <v>200</v>
      </c>
      <c r="E294" s="207" t="s">
        <v>1</v>
      </c>
      <c r="F294" s="208" t="s">
        <v>204</v>
      </c>
      <c r="H294" s="209">
        <v>80.900000000000006</v>
      </c>
      <c r="I294" s="210"/>
      <c r="L294" s="206"/>
      <c r="M294" s="211"/>
      <c r="N294" s="212"/>
      <c r="O294" s="212"/>
      <c r="P294" s="212"/>
      <c r="Q294" s="212"/>
      <c r="R294" s="212"/>
      <c r="S294" s="212"/>
      <c r="T294" s="213"/>
      <c r="AT294" s="207" t="s">
        <v>200</v>
      </c>
      <c r="AU294" s="207" t="s">
        <v>211</v>
      </c>
      <c r="AV294" s="14" t="s">
        <v>198</v>
      </c>
      <c r="AW294" s="14" t="s">
        <v>30</v>
      </c>
      <c r="AX294" s="14" t="s">
        <v>81</v>
      </c>
      <c r="AY294" s="207" t="s">
        <v>191</v>
      </c>
    </row>
    <row r="295" s="1" customFormat="1" ht="16.5" customHeight="1">
      <c r="B295" s="177"/>
      <c r="C295" s="178" t="s">
        <v>394</v>
      </c>
      <c r="D295" s="178" t="s">
        <v>194</v>
      </c>
      <c r="E295" s="179" t="s">
        <v>2678</v>
      </c>
      <c r="F295" s="180" t="s">
        <v>2679</v>
      </c>
      <c r="G295" s="181" t="s">
        <v>197</v>
      </c>
      <c r="H295" s="182">
        <v>1336</v>
      </c>
      <c r="I295" s="183"/>
      <c r="J295" s="182">
        <f>ROUND(I295*H295,2)</f>
        <v>0</v>
      </c>
      <c r="K295" s="180" t="s">
        <v>274</v>
      </c>
      <c r="L295" s="37"/>
      <c r="M295" s="184" t="s">
        <v>1</v>
      </c>
      <c r="N295" s="185" t="s">
        <v>38</v>
      </c>
      <c r="O295" s="73"/>
      <c r="P295" s="186">
        <f>O295*H295</f>
        <v>0</v>
      </c>
      <c r="Q295" s="186">
        <v>0</v>
      </c>
      <c r="R295" s="186">
        <f>Q295*H295</f>
        <v>0</v>
      </c>
      <c r="S295" s="186">
        <v>0</v>
      </c>
      <c r="T295" s="187">
        <f>S295*H295</f>
        <v>0</v>
      </c>
      <c r="AR295" s="188" t="s">
        <v>198</v>
      </c>
      <c r="AT295" s="188" t="s">
        <v>194</v>
      </c>
      <c r="AU295" s="188" t="s">
        <v>211</v>
      </c>
      <c r="AY295" s="18" t="s">
        <v>191</v>
      </c>
      <c r="BE295" s="189">
        <f>IF(N295="základní",J295,0)</f>
        <v>0</v>
      </c>
      <c r="BF295" s="189">
        <f>IF(N295="snížená",J295,0)</f>
        <v>0</v>
      </c>
      <c r="BG295" s="189">
        <f>IF(N295="zákl. přenesená",J295,0)</f>
        <v>0</v>
      </c>
      <c r="BH295" s="189">
        <f>IF(N295="sníž. přenesená",J295,0)</f>
        <v>0</v>
      </c>
      <c r="BI295" s="189">
        <f>IF(N295="nulová",J295,0)</f>
        <v>0</v>
      </c>
      <c r="BJ295" s="18" t="s">
        <v>81</v>
      </c>
      <c r="BK295" s="189">
        <f>ROUND(I295*H295,2)</f>
        <v>0</v>
      </c>
      <c r="BL295" s="18" t="s">
        <v>198</v>
      </c>
      <c r="BM295" s="188" t="s">
        <v>2680</v>
      </c>
    </row>
    <row r="296" s="12" customFormat="1">
      <c r="B296" s="190"/>
      <c r="D296" s="191" t="s">
        <v>200</v>
      </c>
      <c r="E296" s="192" t="s">
        <v>1</v>
      </c>
      <c r="F296" s="193" t="s">
        <v>2681</v>
      </c>
      <c r="H296" s="192" t="s">
        <v>1</v>
      </c>
      <c r="I296" s="194"/>
      <c r="L296" s="190"/>
      <c r="M296" s="195"/>
      <c r="N296" s="196"/>
      <c r="O296" s="196"/>
      <c r="P296" s="196"/>
      <c r="Q296" s="196"/>
      <c r="R296" s="196"/>
      <c r="S296" s="196"/>
      <c r="T296" s="197"/>
      <c r="AT296" s="192" t="s">
        <v>200</v>
      </c>
      <c r="AU296" s="192" t="s">
        <v>211</v>
      </c>
      <c r="AV296" s="12" t="s">
        <v>81</v>
      </c>
      <c r="AW296" s="12" t="s">
        <v>30</v>
      </c>
      <c r="AX296" s="12" t="s">
        <v>73</v>
      </c>
      <c r="AY296" s="192" t="s">
        <v>191</v>
      </c>
    </row>
    <row r="297" s="12" customFormat="1">
      <c r="B297" s="190"/>
      <c r="D297" s="191" t="s">
        <v>200</v>
      </c>
      <c r="E297" s="192" t="s">
        <v>1</v>
      </c>
      <c r="F297" s="193" t="s">
        <v>2676</v>
      </c>
      <c r="H297" s="192" t="s">
        <v>1</v>
      </c>
      <c r="I297" s="194"/>
      <c r="L297" s="190"/>
      <c r="M297" s="195"/>
      <c r="N297" s="196"/>
      <c r="O297" s="196"/>
      <c r="P297" s="196"/>
      <c r="Q297" s="196"/>
      <c r="R297" s="196"/>
      <c r="S297" s="196"/>
      <c r="T297" s="197"/>
      <c r="AT297" s="192" t="s">
        <v>200</v>
      </c>
      <c r="AU297" s="192" t="s">
        <v>211</v>
      </c>
      <c r="AV297" s="12" t="s">
        <v>81</v>
      </c>
      <c r="AW297" s="12" t="s">
        <v>30</v>
      </c>
      <c r="AX297" s="12" t="s">
        <v>73</v>
      </c>
      <c r="AY297" s="192" t="s">
        <v>191</v>
      </c>
    </row>
    <row r="298" s="13" customFormat="1">
      <c r="B298" s="198"/>
      <c r="D298" s="191" t="s">
        <v>200</v>
      </c>
      <c r="E298" s="199" t="s">
        <v>1</v>
      </c>
      <c r="F298" s="200" t="s">
        <v>2606</v>
      </c>
      <c r="H298" s="201">
        <v>1336</v>
      </c>
      <c r="I298" s="202"/>
      <c r="L298" s="198"/>
      <c r="M298" s="203"/>
      <c r="N298" s="204"/>
      <c r="O298" s="204"/>
      <c r="P298" s="204"/>
      <c r="Q298" s="204"/>
      <c r="R298" s="204"/>
      <c r="S298" s="204"/>
      <c r="T298" s="205"/>
      <c r="AT298" s="199" t="s">
        <v>200</v>
      </c>
      <c r="AU298" s="199" t="s">
        <v>211</v>
      </c>
      <c r="AV298" s="13" t="s">
        <v>83</v>
      </c>
      <c r="AW298" s="13" t="s">
        <v>30</v>
      </c>
      <c r="AX298" s="13" t="s">
        <v>73</v>
      </c>
      <c r="AY298" s="199" t="s">
        <v>191</v>
      </c>
    </row>
    <row r="299" s="14" customFormat="1">
      <c r="B299" s="206"/>
      <c r="D299" s="191" t="s">
        <v>200</v>
      </c>
      <c r="E299" s="207" t="s">
        <v>1</v>
      </c>
      <c r="F299" s="208" t="s">
        <v>204</v>
      </c>
      <c r="H299" s="209">
        <v>1336</v>
      </c>
      <c r="I299" s="210"/>
      <c r="L299" s="206"/>
      <c r="M299" s="211"/>
      <c r="N299" s="212"/>
      <c r="O299" s="212"/>
      <c r="P299" s="212"/>
      <c r="Q299" s="212"/>
      <c r="R299" s="212"/>
      <c r="S299" s="212"/>
      <c r="T299" s="213"/>
      <c r="AT299" s="207" t="s">
        <v>200</v>
      </c>
      <c r="AU299" s="207" t="s">
        <v>211</v>
      </c>
      <c r="AV299" s="14" t="s">
        <v>198</v>
      </c>
      <c r="AW299" s="14" t="s">
        <v>30</v>
      </c>
      <c r="AX299" s="14" t="s">
        <v>81</v>
      </c>
      <c r="AY299" s="207" t="s">
        <v>191</v>
      </c>
    </row>
    <row r="300" s="1" customFormat="1" ht="16.5" customHeight="1">
      <c r="B300" s="177"/>
      <c r="C300" s="178" t="s">
        <v>400</v>
      </c>
      <c r="D300" s="178" t="s">
        <v>194</v>
      </c>
      <c r="E300" s="179" t="s">
        <v>912</v>
      </c>
      <c r="F300" s="180" t="s">
        <v>913</v>
      </c>
      <c r="G300" s="181" t="s">
        <v>197</v>
      </c>
      <c r="H300" s="182">
        <v>1392.5</v>
      </c>
      <c r="I300" s="183"/>
      <c r="J300" s="182">
        <f>ROUND(I300*H300,2)</f>
        <v>0</v>
      </c>
      <c r="K300" s="180" t="s">
        <v>1</v>
      </c>
      <c r="L300" s="37"/>
      <c r="M300" s="184" t="s">
        <v>1</v>
      </c>
      <c r="N300" s="185" t="s">
        <v>38</v>
      </c>
      <c r="O300" s="73"/>
      <c r="P300" s="186">
        <f>O300*H300</f>
        <v>0</v>
      </c>
      <c r="Q300" s="186">
        <v>0.378</v>
      </c>
      <c r="R300" s="186">
        <f>Q300*H300</f>
        <v>526.36500000000001</v>
      </c>
      <c r="S300" s="186">
        <v>0</v>
      </c>
      <c r="T300" s="187">
        <f>S300*H300</f>
        <v>0</v>
      </c>
      <c r="AR300" s="188" t="s">
        <v>198</v>
      </c>
      <c r="AT300" s="188" t="s">
        <v>194</v>
      </c>
      <c r="AU300" s="188" t="s">
        <v>211</v>
      </c>
      <c r="AY300" s="18" t="s">
        <v>191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8" t="s">
        <v>81</v>
      </c>
      <c r="BK300" s="189">
        <f>ROUND(I300*H300,2)</f>
        <v>0</v>
      </c>
      <c r="BL300" s="18" t="s">
        <v>198</v>
      </c>
      <c r="BM300" s="188" t="s">
        <v>2682</v>
      </c>
    </row>
    <row r="301" s="12" customFormat="1">
      <c r="B301" s="190"/>
      <c r="D301" s="191" t="s">
        <v>200</v>
      </c>
      <c r="E301" s="192" t="s">
        <v>1</v>
      </c>
      <c r="F301" s="193" t="s">
        <v>2683</v>
      </c>
      <c r="H301" s="192" t="s">
        <v>1</v>
      </c>
      <c r="I301" s="194"/>
      <c r="L301" s="190"/>
      <c r="M301" s="195"/>
      <c r="N301" s="196"/>
      <c r="O301" s="196"/>
      <c r="P301" s="196"/>
      <c r="Q301" s="196"/>
      <c r="R301" s="196"/>
      <c r="S301" s="196"/>
      <c r="T301" s="197"/>
      <c r="AT301" s="192" t="s">
        <v>200</v>
      </c>
      <c r="AU301" s="192" t="s">
        <v>211</v>
      </c>
      <c r="AV301" s="12" t="s">
        <v>81</v>
      </c>
      <c r="AW301" s="12" t="s">
        <v>30</v>
      </c>
      <c r="AX301" s="12" t="s">
        <v>73</v>
      </c>
      <c r="AY301" s="192" t="s">
        <v>191</v>
      </c>
    </row>
    <row r="302" s="13" customFormat="1">
      <c r="B302" s="198"/>
      <c r="D302" s="191" t="s">
        <v>200</v>
      </c>
      <c r="E302" s="199" t="s">
        <v>1</v>
      </c>
      <c r="F302" s="200" t="s">
        <v>2671</v>
      </c>
      <c r="H302" s="201">
        <v>76.5</v>
      </c>
      <c r="I302" s="202"/>
      <c r="L302" s="198"/>
      <c r="M302" s="203"/>
      <c r="N302" s="204"/>
      <c r="O302" s="204"/>
      <c r="P302" s="204"/>
      <c r="Q302" s="204"/>
      <c r="R302" s="204"/>
      <c r="S302" s="204"/>
      <c r="T302" s="205"/>
      <c r="AT302" s="199" t="s">
        <v>200</v>
      </c>
      <c r="AU302" s="199" t="s">
        <v>211</v>
      </c>
      <c r="AV302" s="13" t="s">
        <v>83</v>
      </c>
      <c r="AW302" s="13" t="s">
        <v>30</v>
      </c>
      <c r="AX302" s="13" t="s">
        <v>73</v>
      </c>
      <c r="AY302" s="199" t="s">
        <v>191</v>
      </c>
    </row>
    <row r="303" s="12" customFormat="1">
      <c r="B303" s="190"/>
      <c r="D303" s="191" t="s">
        <v>200</v>
      </c>
      <c r="E303" s="192" t="s">
        <v>1</v>
      </c>
      <c r="F303" s="193" t="s">
        <v>2684</v>
      </c>
      <c r="H303" s="192" t="s">
        <v>1</v>
      </c>
      <c r="I303" s="194"/>
      <c r="L303" s="190"/>
      <c r="M303" s="195"/>
      <c r="N303" s="196"/>
      <c r="O303" s="196"/>
      <c r="P303" s="196"/>
      <c r="Q303" s="196"/>
      <c r="R303" s="196"/>
      <c r="S303" s="196"/>
      <c r="T303" s="197"/>
      <c r="AT303" s="192" t="s">
        <v>200</v>
      </c>
      <c r="AU303" s="192" t="s">
        <v>211</v>
      </c>
      <c r="AV303" s="12" t="s">
        <v>81</v>
      </c>
      <c r="AW303" s="12" t="s">
        <v>30</v>
      </c>
      <c r="AX303" s="12" t="s">
        <v>73</v>
      </c>
      <c r="AY303" s="192" t="s">
        <v>191</v>
      </c>
    </row>
    <row r="304" s="13" customFormat="1">
      <c r="B304" s="198"/>
      <c r="D304" s="191" t="s">
        <v>200</v>
      </c>
      <c r="E304" s="199" t="s">
        <v>1</v>
      </c>
      <c r="F304" s="200" t="s">
        <v>2685</v>
      </c>
      <c r="H304" s="201">
        <v>1316</v>
      </c>
      <c r="I304" s="202"/>
      <c r="L304" s="198"/>
      <c r="M304" s="203"/>
      <c r="N304" s="204"/>
      <c r="O304" s="204"/>
      <c r="P304" s="204"/>
      <c r="Q304" s="204"/>
      <c r="R304" s="204"/>
      <c r="S304" s="204"/>
      <c r="T304" s="205"/>
      <c r="AT304" s="199" t="s">
        <v>200</v>
      </c>
      <c r="AU304" s="199" t="s">
        <v>211</v>
      </c>
      <c r="AV304" s="13" t="s">
        <v>83</v>
      </c>
      <c r="AW304" s="13" t="s">
        <v>30</v>
      </c>
      <c r="AX304" s="13" t="s">
        <v>73</v>
      </c>
      <c r="AY304" s="199" t="s">
        <v>191</v>
      </c>
    </row>
    <row r="305" s="14" customFormat="1">
      <c r="B305" s="206"/>
      <c r="D305" s="191" t="s">
        <v>200</v>
      </c>
      <c r="E305" s="207" t="s">
        <v>1</v>
      </c>
      <c r="F305" s="208" t="s">
        <v>204</v>
      </c>
      <c r="H305" s="209">
        <v>1392.5</v>
      </c>
      <c r="I305" s="210"/>
      <c r="L305" s="206"/>
      <c r="M305" s="211"/>
      <c r="N305" s="212"/>
      <c r="O305" s="212"/>
      <c r="P305" s="212"/>
      <c r="Q305" s="212"/>
      <c r="R305" s="212"/>
      <c r="S305" s="212"/>
      <c r="T305" s="213"/>
      <c r="AT305" s="207" t="s">
        <v>200</v>
      </c>
      <c r="AU305" s="207" t="s">
        <v>211</v>
      </c>
      <c r="AV305" s="14" t="s">
        <v>198</v>
      </c>
      <c r="AW305" s="14" t="s">
        <v>30</v>
      </c>
      <c r="AX305" s="14" t="s">
        <v>81</v>
      </c>
      <c r="AY305" s="207" t="s">
        <v>191</v>
      </c>
    </row>
    <row r="306" s="1" customFormat="1" ht="24" customHeight="1">
      <c r="B306" s="177"/>
      <c r="C306" s="178" t="s">
        <v>406</v>
      </c>
      <c r="D306" s="178" t="s">
        <v>194</v>
      </c>
      <c r="E306" s="179" t="s">
        <v>2686</v>
      </c>
      <c r="F306" s="180" t="s">
        <v>2687</v>
      </c>
      <c r="G306" s="181" t="s">
        <v>197</v>
      </c>
      <c r="H306" s="182">
        <v>1316</v>
      </c>
      <c r="I306" s="183"/>
      <c r="J306" s="182">
        <f>ROUND(I306*H306,2)</f>
        <v>0</v>
      </c>
      <c r="K306" s="180" t="s">
        <v>274</v>
      </c>
      <c r="L306" s="37"/>
      <c r="M306" s="184" t="s">
        <v>1</v>
      </c>
      <c r="N306" s="185" t="s">
        <v>38</v>
      </c>
      <c r="O306" s="73"/>
      <c r="P306" s="186">
        <f>O306*H306</f>
        <v>0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AR306" s="188" t="s">
        <v>198</v>
      </c>
      <c r="AT306" s="188" t="s">
        <v>194</v>
      </c>
      <c r="AU306" s="188" t="s">
        <v>211</v>
      </c>
      <c r="AY306" s="18" t="s">
        <v>191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8" t="s">
        <v>81</v>
      </c>
      <c r="BK306" s="189">
        <f>ROUND(I306*H306,2)</f>
        <v>0</v>
      </c>
      <c r="BL306" s="18" t="s">
        <v>198</v>
      </c>
      <c r="BM306" s="188" t="s">
        <v>2688</v>
      </c>
    </row>
    <row r="307" s="12" customFormat="1">
      <c r="B307" s="190"/>
      <c r="D307" s="191" t="s">
        <v>200</v>
      </c>
      <c r="E307" s="192" t="s">
        <v>1</v>
      </c>
      <c r="F307" s="193" t="s">
        <v>2689</v>
      </c>
      <c r="H307" s="192" t="s">
        <v>1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2" t="s">
        <v>200</v>
      </c>
      <c r="AU307" s="192" t="s">
        <v>211</v>
      </c>
      <c r="AV307" s="12" t="s">
        <v>81</v>
      </c>
      <c r="AW307" s="12" t="s">
        <v>30</v>
      </c>
      <c r="AX307" s="12" t="s">
        <v>73</v>
      </c>
      <c r="AY307" s="192" t="s">
        <v>191</v>
      </c>
    </row>
    <row r="308" s="13" customFormat="1">
      <c r="B308" s="198"/>
      <c r="D308" s="191" t="s">
        <v>200</v>
      </c>
      <c r="E308" s="199" t="s">
        <v>1</v>
      </c>
      <c r="F308" s="200" t="s">
        <v>2685</v>
      </c>
      <c r="H308" s="201">
        <v>1316</v>
      </c>
      <c r="I308" s="202"/>
      <c r="L308" s="198"/>
      <c r="M308" s="203"/>
      <c r="N308" s="204"/>
      <c r="O308" s="204"/>
      <c r="P308" s="204"/>
      <c r="Q308" s="204"/>
      <c r="R308" s="204"/>
      <c r="S308" s="204"/>
      <c r="T308" s="205"/>
      <c r="AT308" s="199" t="s">
        <v>200</v>
      </c>
      <c r="AU308" s="199" t="s">
        <v>211</v>
      </c>
      <c r="AV308" s="13" t="s">
        <v>83</v>
      </c>
      <c r="AW308" s="13" t="s">
        <v>30</v>
      </c>
      <c r="AX308" s="13" t="s">
        <v>73</v>
      </c>
      <c r="AY308" s="199" t="s">
        <v>191</v>
      </c>
    </row>
    <row r="309" s="14" customFormat="1">
      <c r="B309" s="206"/>
      <c r="D309" s="191" t="s">
        <v>200</v>
      </c>
      <c r="E309" s="207" t="s">
        <v>1</v>
      </c>
      <c r="F309" s="208" t="s">
        <v>204</v>
      </c>
      <c r="H309" s="209">
        <v>1316</v>
      </c>
      <c r="I309" s="210"/>
      <c r="L309" s="206"/>
      <c r="M309" s="211"/>
      <c r="N309" s="212"/>
      <c r="O309" s="212"/>
      <c r="P309" s="212"/>
      <c r="Q309" s="212"/>
      <c r="R309" s="212"/>
      <c r="S309" s="212"/>
      <c r="T309" s="213"/>
      <c r="AT309" s="207" t="s">
        <v>200</v>
      </c>
      <c r="AU309" s="207" t="s">
        <v>211</v>
      </c>
      <c r="AV309" s="14" t="s">
        <v>198</v>
      </c>
      <c r="AW309" s="14" t="s">
        <v>30</v>
      </c>
      <c r="AX309" s="14" t="s">
        <v>81</v>
      </c>
      <c r="AY309" s="207" t="s">
        <v>191</v>
      </c>
    </row>
    <row r="310" s="1" customFormat="1" ht="24" customHeight="1">
      <c r="B310" s="177"/>
      <c r="C310" s="178" t="s">
        <v>413</v>
      </c>
      <c r="D310" s="178" t="s">
        <v>194</v>
      </c>
      <c r="E310" s="179" t="s">
        <v>2690</v>
      </c>
      <c r="F310" s="180" t="s">
        <v>2691</v>
      </c>
      <c r="G310" s="181" t="s">
        <v>197</v>
      </c>
      <c r="H310" s="182">
        <v>4.4299999999999997</v>
      </c>
      <c r="I310" s="183"/>
      <c r="J310" s="182">
        <f>ROUND(I310*H310,2)</f>
        <v>0</v>
      </c>
      <c r="K310" s="180" t="s">
        <v>1</v>
      </c>
      <c r="L310" s="37"/>
      <c r="M310" s="184" t="s">
        <v>1</v>
      </c>
      <c r="N310" s="185" t="s">
        <v>38</v>
      </c>
      <c r="O310" s="73"/>
      <c r="P310" s="186">
        <f>O310*H310</f>
        <v>0</v>
      </c>
      <c r="Q310" s="186">
        <v>0</v>
      </c>
      <c r="R310" s="186">
        <f>Q310*H310</f>
        <v>0</v>
      </c>
      <c r="S310" s="186">
        <v>0</v>
      </c>
      <c r="T310" s="187">
        <f>S310*H310</f>
        <v>0</v>
      </c>
      <c r="AR310" s="188" t="s">
        <v>198</v>
      </c>
      <c r="AT310" s="188" t="s">
        <v>194</v>
      </c>
      <c r="AU310" s="188" t="s">
        <v>211</v>
      </c>
      <c r="AY310" s="18" t="s">
        <v>191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18" t="s">
        <v>81</v>
      </c>
      <c r="BK310" s="189">
        <f>ROUND(I310*H310,2)</f>
        <v>0</v>
      </c>
      <c r="BL310" s="18" t="s">
        <v>198</v>
      </c>
      <c r="BM310" s="188" t="s">
        <v>2692</v>
      </c>
    </row>
    <row r="311" s="12" customFormat="1">
      <c r="B311" s="190"/>
      <c r="D311" s="191" t="s">
        <v>200</v>
      </c>
      <c r="E311" s="192" t="s">
        <v>1</v>
      </c>
      <c r="F311" s="193" t="s">
        <v>2693</v>
      </c>
      <c r="H311" s="192" t="s">
        <v>1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2" t="s">
        <v>200</v>
      </c>
      <c r="AU311" s="192" t="s">
        <v>211</v>
      </c>
      <c r="AV311" s="12" t="s">
        <v>81</v>
      </c>
      <c r="AW311" s="12" t="s">
        <v>30</v>
      </c>
      <c r="AX311" s="12" t="s">
        <v>73</v>
      </c>
      <c r="AY311" s="192" t="s">
        <v>191</v>
      </c>
    </row>
    <row r="312" s="13" customFormat="1">
      <c r="B312" s="198"/>
      <c r="D312" s="191" t="s">
        <v>200</v>
      </c>
      <c r="E312" s="199" t="s">
        <v>1</v>
      </c>
      <c r="F312" s="200" t="s">
        <v>2694</v>
      </c>
      <c r="H312" s="201">
        <v>4.4299999999999997</v>
      </c>
      <c r="I312" s="202"/>
      <c r="L312" s="198"/>
      <c r="M312" s="203"/>
      <c r="N312" s="204"/>
      <c r="O312" s="204"/>
      <c r="P312" s="204"/>
      <c r="Q312" s="204"/>
      <c r="R312" s="204"/>
      <c r="S312" s="204"/>
      <c r="T312" s="205"/>
      <c r="AT312" s="199" t="s">
        <v>200</v>
      </c>
      <c r="AU312" s="199" t="s">
        <v>211</v>
      </c>
      <c r="AV312" s="13" t="s">
        <v>83</v>
      </c>
      <c r="AW312" s="13" t="s">
        <v>30</v>
      </c>
      <c r="AX312" s="13" t="s">
        <v>73</v>
      </c>
      <c r="AY312" s="199" t="s">
        <v>191</v>
      </c>
    </row>
    <row r="313" s="14" customFormat="1">
      <c r="B313" s="206"/>
      <c r="D313" s="191" t="s">
        <v>200</v>
      </c>
      <c r="E313" s="207" t="s">
        <v>1</v>
      </c>
      <c r="F313" s="208" t="s">
        <v>204</v>
      </c>
      <c r="H313" s="209">
        <v>4.4299999999999997</v>
      </c>
      <c r="I313" s="210"/>
      <c r="L313" s="206"/>
      <c r="M313" s="211"/>
      <c r="N313" s="212"/>
      <c r="O313" s="212"/>
      <c r="P313" s="212"/>
      <c r="Q313" s="212"/>
      <c r="R313" s="212"/>
      <c r="S313" s="212"/>
      <c r="T313" s="213"/>
      <c r="AT313" s="207" t="s">
        <v>200</v>
      </c>
      <c r="AU313" s="207" t="s">
        <v>211</v>
      </c>
      <c r="AV313" s="14" t="s">
        <v>198</v>
      </c>
      <c r="AW313" s="14" t="s">
        <v>30</v>
      </c>
      <c r="AX313" s="14" t="s">
        <v>81</v>
      </c>
      <c r="AY313" s="207" t="s">
        <v>191</v>
      </c>
    </row>
    <row r="314" s="1" customFormat="1" ht="24" customHeight="1">
      <c r="B314" s="177"/>
      <c r="C314" s="178" t="s">
        <v>422</v>
      </c>
      <c r="D314" s="178" t="s">
        <v>194</v>
      </c>
      <c r="E314" s="179" t="s">
        <v>2695</v>
      </c>
      <c r="F314" s="180" t="s">
        <v>2696</v>
      </c>
      <c r="G314" s="181" t="s">
        <v>197</v>
      </c>
      <c r="H314" s="182">
        <v>1316</v>
      </c>
      <c r="I314" s="183"/>
      <c r="J314" s="182">
        <f>ROUND(I314*H314,2)</f>
        <v>0</v>
      </c>
      <c r="K314" s="180" t="s">
        <v>274</v>
      </c>
      <c r="L314" s="37"/>
      <c r="M314" s="184" t="s">
        <v>1</v>
      </c>
      <c r="N314" s="185" t="s">
        <v>38</v>
      </c>
      <c r="O314" s="73"/>
      <c r="P314" s="186">
        <f>O314*H314</f>
        <v>0</v>
      </c>
      <c r="Q314" s="186">
        <v>0</v>
      </c>
      <c r="R314" s="186">
        <f>Q314*H314</f>
        <v>0</v>
      </c>
      <c r="S314" s="186">
        <v>0</v>
      </c>
      <c r="T314" s="187">
        <f>S314*H314</f>
        <v>0</v>
      </c>
      <c r="AR314" s="188" t="s">
        <v>198</v>
      </c>
      <c r="AT314" s="188" t="s">
        <v>194</v>
      </c>
      <c r="AU314" s="188" t="s">
        <v>211</v>
      </c>
      <c r="AY314" s="18" t="s">
        <v>191</v>
      </c>
      <c r="BE314" s="189">
        <f>IF(N314="základní",J314,0)</f>
        <v>0</v>
      </c>
      <c r="BF314" s="189">
        <f>IF(N314="snížená",J314,0)</f>
        <v>0</v>
      </c>
      <c r="BG314" s="189">
        <f>IF(N314="zákl. přenesená",J314,0)</f>
        <v>0</v>
      </c>
      <c r="BH314" s="189">
        <f>IF(N314="sníž. přenesená",J314,0)</f>
        <v>0</v>
      </c>
      <c r="BI314" s="189">
        <f>IF(N314="nulová",J314,0)</f>
        <v>0</v>
      </c>
      <c r="BJ314" s="18" t="s">
        <v>81</v>
      </c>
      <c r="BK314" s="189">
        <f>ROUND(I314*H314,2)</f>
        <v>0</v>
      </c>
      <c r="BL314" s="18" t="s">
        <v>198</v>
      </c>
      <c r="BM314" s="188" t="s">
        <v>2697</v>
      </c>
    </row>
    <row r="315" s="12" customFormat="1">
      <c r="B315" s="190"/>
      <c r="D315" s="191" t="s">
        <v>200</v>
      </c>
      <c r="E315" s="192" t="s">
        <v>1</v>
      </c>
      <c r="F315" s="193" t="s">
        <v>2698</v>
      </c>
      <c r="H315" s="192" t="s">
        <v>1</v>
      </c>
      <c r="I315" s="194"/>
      <c r="L315" s="190"/>
      <c r="M315" s="195"/>
      <c r="N315" s="196"/>
      <c r="O315" s="196"/>
      <c r="P315" s="196"/>
      <c r="Q315" s="196"/>
      <c r="R315" s="196"/>
      <c r="S315" s="196"/>
      <c r="T315" s="197"/>
      <c r="AT315" s="192" t="s">
        <v>200</v>
      </c>
      <c r="AU315" s="192" t="s">
        <v>211</v>
      </c>
      <c r="AV315" s="12" t="s">
        <v>81</v>
      </c>
      <c r="AW315" s="12" t="s">
        <v>30</v>
      </c>
      <c r="AX315" s="12" t="s">
        <v>73</v>
      </c>
      <c r="AY315" s="192" t="s">
        <v>191</v>
      </c>
    </row>
    <row r="316" s="13" customFormat="1">
      <c r="B316" s="198"/>
      <c r="D316" s="191" t="s">
        <v>200</v>
      </c>
      <c r="E316" s="199" t="s">
        <v>1</v>
      </c>
      <c r="F316" s="200" t="s">
        <v>2685</v>
      </c>
      <c r="H316" s="201">
        <v>1316</v>
      </c>
      <c r="I316" s="202"/>
      <c r="L316" s="198"/>
      <c r="M316" s="203"/>
      <c r="N316" s="204"/>
      <c r="O316" s="204"/>
      <c r="P316" s="204"/>
      <c r="Q316" s="204"/>
      <c r="R316" s="204"/>
      <c r="S316" s="204"/>
      <c r="T316" s="205"/>
      <c r="AT316" s="199" t="s">
        <v>200</v>
      </c>
      <c r="AU316" s="199" t="s">
        <v>211</v>
      </c>
      <c r="AV316" s="13" t="s">
        <v>83</v>
      </c>
      <c r="AW316" s="13" t="s">
        <v>30</v>
      </c>
      <c r="AX316" s="13" t="s">
        <v>73</v>
      </c>
      <c r="AY316" s="199" t="s">
        <v>191</v>
      </c>
    </row>
    <row r="317" s="14" customFormat="1">
      <c r="B317" s="206"/>
      <c r="D317" s="191" t="s">
        <v>200</v>
      </c>
      <c r="E317" s="207" t="s">
        <v>1</v>
      </c>
      <c r="F317" s="208" t="s">
        <v>204</v>
      </c>
      <c r="H317" s="209">
        <v>1316</v>
      </c>
      <c r="I317" s="210"/>
      <c r="L317" s="206"/>
      <c r="M317" s="211"/>
      <c r="N317" s="212"/>
      <c r="O317" s="212"/>
      <c r="P317" s="212"/>
      <c r="Q317" s="212"/>
      <c r="R317" s="212"/>
      <c r="S317" s="212"/>
      <c r="T317" s="213"/>
      <c r="AT317" s="207" t="s">
        <v>200</v>
      </c>
      <c r="AU317" s="207" t="s">
        <v>211</v>
      </c>
      <c r="AV317" s="14" t="s">
        <v>198</v>
      </c>
      <c r="AW317" s="14" t="s">
        <v>30</v>
      </c>
      <c r="AX317" s="14" t="s">
        <v>81</v>
      </c>
      <c r="AY317" s="207" t="s">
        <v>191</v>
      </c>
    </row>
    <row r="318" s="1" customFormat="1" ht="24" customHeight="1">
      <c r="B318" s="177"/>
      <c r="C318" s="178" t="s">
        <v>427</v>
      </c>
      <c r="D318" s="178" t="s">
        <v>194</v>
      </c>
      <c r="E318" s="179" t="s">
        <v>2699</v>
      </c>
      <c r="F318" s="180" t="s">
        <v>2700</v>
      </c>
      <c r="G318" s="181" t="s">
        <v>197</v>
      </c>
      <c r="H318" s="182">
        <v>2922.5999999999999</v>
      </c>
      <c r="I318" s="183"/>
      <c r="J318" s="182">
        <f>ROUND(I318*H318,2)</f>
        <v>0</v>
      </c>
      <c r="K318" s="180" t="s">
        <v>1</v>
      </c>
      <c r="L318" s="37"/>
      <c r="M318" s="184" t="s">
        <v>1</v>
      </c>
      <c r="N318" s="185" t="s">
        <v>38</v>
      </c>
      <c r="O318" s="73"/>
      <c r="P318" s="186">
        <f>O318*H318</f>
        <v>0</v>
      </c>
      <c r="Q318" s="186">
        <v>0</v>
      </c>
      <c r="R318" s="186">
        <f>Q318*H318</f>
        <v>0</v>
      </c>
      <c r="S318" s="186">
        <v>0</v>
      </c>
      <c r="T318" s="187">
        <f>S318*H318</f>
        <v>0</v>
      </c>
      <c r="AR318" s="188" t="s">
        <v>198</v>
      </c>
      <c r="AT318" s="188" t="s">
        <v>194</v>
      </c>
      <c r="AU318" s="188" t="s">
        <v>211</v>
      </c>
      <c r="AY318" s="18" t="s">
        <v>191</v>
      </c>
      <c r="BE318" s="189">
        <f>IF(N318="základní",J318,0)</f>
        <v>0</v>
      </c>
      <c r="BF318" s="189">
        <f>IF(N318="snížená",J318,0)</f>
        <v>0</v>
      </c>
      <c r="BG318" s="189">
        <f>IF(N318="zákl. přenesená",J318,0)</f>
        <v>0</v>
      </c>
      <c r="BH318" s="189">
        <f>IF(N318="sníž. přenesená",J318,0)</f>
        <v>0</v>
      </c>
      <c r="BI318" s="189">
        <f>IF(N318="nulová",J318,0)</f>
        <v>0</v>
      </c>
      <c r="BJ318" s="18" t="s">
        <v>81</v>
      </c>
      <c r="BK318" s="189">
        <f>ROUND(I318*H318,2)</f>
        <v>0</v>
      </c>
      <c r="BL318" s="18" t="s">
        <v>198</v>
      </c>
      <c r="BM318" s="188" t="s">
        <v>2701</v>
      </c>
    </row>
    <row r="319" s="12" customFormat="1">
      <c r="B319" s="190"/>
      <c r="D319" s="191" t="s">
        <v>200</v>
      </c>
      <c r="E319" s="192" t="s">
        <v>1</v>
      </c>
      <c r="F319" s="193" t="s">
        <v>2702</v>
      </c>
      <c r="H319" s="192" t="s">
        <v>1</v>
      </c>
      <c r="I319" s="194"/>
      <c r="L319" s="190"/>
      <c r="M319" s="195"/>
      <c r="N319" s="196"/>
      <c r="O319" s="196"/>
      <c r="P319" s="196"/>
      <c r="Q319" s="196"/>
      <c r="R319" s="196"/>
      <c r="S319" s="196"/>
      <c r="T319" s="197"/>
      <c r="AT319" s="192" t="s">
        <v>200</v>
      </c>
      <c r="AU319" s="192" t="s">
        <v>211</v>
      </c>
      <c r="AV319" s="12" t="s">
        <v>81</v>
      </c>
      <c r="AW319" s="12" t="s">
        <v>30</v>
      </c>
      <c r="AX319" s="12" t="s">
        <v>73</v>
      </c>
      <c r="AY319" s="192" t="s">
        <v>191</v>
      </c>
    </row>
    <row r="320" s="13" customFormat="1">
      <c r="B320" s="198"/>
      <c r="D320" s="191" t="s">
        <v>200</v>
      </c>
      <c r="E320" s="199" t="s">
        <v>1</v>
      </c>
      <c r="F320" s="200" t="s">
        <v>2703</v>
      </c>
      <c r="H320" s="201">
        <v>2922.5999999999999</v>
      </c>
      <c r="I320" s="202"/>
      <c r="L320" s="198"/>
      <c r="M320" s="203"/>
      <c r="N320" s="204"/>
      <c r="O320" s="204"/>
      <c r="P320" s="204"/>
      <c r="Q320" s="204"/>
      <c r="R320" s="204"/>
      <c r="S320" s="204"/>
      <c r="T320" s="205"/>
      <c r="AT320" s="199" t="s">
        <v>200</v>
      </c>
      <c r="AU320" s="199" t="s">
        <v>211</v>
      </c>
      <c r="AV320" s="13" t="s">
        <v>83</v>
      </c>
      <c r="AW320" s="13" t="s">
        <v>30</v>
      </c>
      <c r="AX320" s="13" t="s">
        <v>73</v>
      </c>
      <c r="AY320" s="199" t="s">
        <v>191</v>
      </c>
    </row>
    <row r="321" s="14" customFormat="1">
      <c r="B321" s="206"/>
      <c r="D321" s="191" t="s">
        <v>200</v>
      </c>
      <c r="E321" s="207" t="s">
        <v>1</v>
      </c>
      <c r="F321" s="208" t="s">
        <v>204</v>
      </c>
      <c r="H321" s="209">
        <v>2922.5999999999999</v>
      </c>
      <c r="I321" s="210"/>
      <c r="L321" s="206"/>
      <c r="M321" s="211"/>
      <c r="N321" s="212"/>
      <c r="O321" s="212"/>
      <c r="P321" s="212"/>
      <c r="Q321" s="212"/>
      <c r="R321" s="212"/>
      <c r="S321" s="212"/>
      <c r="T321" s="213"/>
      <c r="AT321" s="207" t="s">
        <v>200</v>
      </c>
      <c r="AU321" s="207" t="s">
        <v>211</v>
      </c>
      <c r="AV321" s="14" t="s">
        <v>198</v>
      </c>
      <c r="AW321" s="14" t="s">
        <v>30</v>
      </c>
      <c r="AX321" s="14" t="s">
        <v>81</v>
      </c>
      <c r="AY321" s="207" t="s">
        <v>191</v>
      </c>
    </row>
    <row r="322" s="1" customFormat="1" ht="24" customHeight="1">
      <c r="B322" s="177"/>
      <c r="C322" s="178" t="s">
        <v>436</v>
      </c>
      <c r="D322" s="178" t="s">
        <v>194</v>
      </c>
      <c r="E322" s="179" t="s">
        <v>466</v>
      </c>
      <c r="F322" s="180" t="s">
        <v>467</v>
      </c>
      <c r="G322" s="181" t="s">
        <v>197</v>
      </c>
      <c r="H322" s="182">
        <v>1461.3</v>
      </c>
      <c r="I322" s="183"/>
      <c r="J322" s="182">
        <f>ROUND(I322*H322,2)</f>
        <v>0</v>
      </c>
      <c r="K322" s="180" t="s">
        <v>1</v>
      </c>
      <c r="L322" s="37"/>
      <c r="M322" s="184" t="s">
        <v>1</v>
      </c>
      <c r="N322" s="185" t="s">
        <v>38</v>
      </c>
      <c r="O322" s="73"/>
      <c r="P322" s="186">
        <f>O322*H322</f>
        <v>0</v>
      </c>
      <c r="Q322" s="186">
        <v>0</v>
      </c>
      <c r="R322" s="186">
        <f>Q322*H322</f>
        <v>0</v>
      </c>
      <c r="S322" s="186">
        <v>0</v>
      </c>
      <c r="T322" s="187">
        <f>S322*H322</f>
        <v>0</v>
      </c>
      <c r="AR322" s="188" t="s">
        <v>198</v>
      </c>
      <c r="AT322" s="188" t="s">
        <v>194</v>
      </c>
      <c r="AU322" s="188" t="s">
        <v>211</v>
      </c>
      <c r="AY322" s="18" t="s">
        <v>191</v>
      </c>
      <c r="BE322" s="189">
        <f>IF(N322="základní",J322,0)</f>
        <v>0</v>
      </c>
      <c r="BF322" s="189">
        <f>IF(N322="snížená",J322,0)</f>
        <v>0</v>
      </c>
      <c r="BG322" s="189">
        <f>IF(N322="zákl. přenesená",J322,0)</f>
        <v>0</v>
      </c>
      <c r="BH322" s="189">
        <f>IF(N322="sníž. přenesená",J322,0)</f>
        <v>0</v>
      </c>
      <c r="BI322" s="189">
        <f>IF(N322="nulová",J322,0)</f>
        <v>0</v>
      </c>
      <c r="BJ322" s="18" t="s">
        <v>81</v>
      </c>
      <c r="BK322" s="189">
        <f>ROUND(I322*H322,2)</f>
        <v>0</v>
      </c>
      <c r="BL322" s="18" t="s">
        <v>198</v>
      </c>
      <c r="BM322" s="188" t="s">
        <v>2704</v>
      </c>
    </row>
    <row r="323" s="12" customFormat="1">
      <c r="B323" s="190"/>
      <c r="D323" s="191" t="s">
        <v>200</v>
      </c>
      <c r="E323" s="192" t="s">
        <v>1</v>
      </c>
      <c r="F323" s="193" t="s">
        <v>2705</v>
      </c>
      <c r="H323" s="192" t="s">
        <v>1</v>
      </c>
      <c r="I323" s="194"/>
      <c r="L323" s="190"/>
      <c r="M323" s="195"/>
      <c r="N323" s="196"/>
      <c r="O323" s="196"/>
      <c r="P323" s="196"/>
      <c r="Q323" s="196"/>
      <c r="R323" s="196"/>
      <c r="S323" s="196"/>
      <c r="T323" s="197"/>
      <c r="AT323" s="192" t="s">
        <v>200</v>
      </c>
      <c r="AU323" s="192" t="s">
        <v>211</v>
      </c>
      <c r="AV323" s="12" t="s">
        <v>81</v>
      </c>
      <c r="AW323" s="12" t="s">
        <v>30</v>
      </c>
      <c r="AX323" s="12" t="s">
        <v>73</v>
      </c>
      <c r="AY323" s="192" t="s">
        <v>191</v>
      </c>
    </row>
    <row r="324" s="13" customFormat="1">
      <c r="B324" s="198"/>
      <c r="D324" s="191" t="s">
        <v>200</v>
      </c>
      <c r="E324" s="199" t="s">
        <v>1</v>
      </c>
      <c r="F324" s="200" t="s">
        <v>2706</v>
      </c>
      <c r="H324" s="201">
        <v>1461.3</v>
      </c>
      <c r="I324" s="202"/>
      <c r="L324" s="198"/>
      <c r="M324" s="203"/>
      <c r="N324" s="204"/>
      <c r="O324" s="204"/>
      <c r="P324" s="204"/>
      <c r="Q324" s="204"/>
      <c r="R324" s="204"/>
      <c r="S324" s="204"/>
      <c r="T324" s="205"/>
      <c r="AT324" s="199" t="s">
        <v>200</v>
      </c>
      <c r="AU324" s="199" t="s">
        <v>211</v>
      </c>
      <c r="AV324" s="13" t="s">
        <v>83</v>
      </c>
      <c r="AW324" s="13" t="s">
        <v>30</v>
      </c>
      <c r="AX324" s="13" t="s">
        <v>73</v>
      </c>
      <c r="AY324" s="199" t="s">
        <v>191</v>
      </c>
    </row>
    <row r="325" s="14" customFormat="1">
      <c r="B325" s="206"/>
      <c r="D325" s="191" t="s">
        <v>200</v>
      </c>
      <c r="E325" s="207" t="s">
        <v>1</v>
      </c>
      <c r="F325" s="208" t="s">
        <v>204</v>
      </c>
      <c r="H325" s="209">
        <v>1461.3</v>
      </c>
      <c r="I325" s="210"/>
      <c r="L325" s="206"/>
      <c r="M325" s="211"/>
      <c r="N325" s="212"/>
      <c r="O325" s="212"/>
      <c r="P325" s="212"/>
      <c r="Q325" s="212"/>
      <c r="R325" s="212"/>
      <c r="S325" s="212"/>
      <c r="T325" s="213"/>
      <c r="AT325" s="207" t="s">
        <v>200</v>
      </c>
      <c r="AU325" s="207" t="s">
        <v>211</v>
      </c>
      <c r="AV325" s="14" t="s">
        <v>198</v>
      </c>
      <c r="AW325" s="14" t="s">
        <v>30</v>
      </c>
      <c r="AX325" s="14" t="s">
        <v>81</v>
      </c>
      <c r="AY325" s="207" t="s">
        <v>191</v>
      </c>
    </row>
    <row r="326" s="1" customFormat="1" ht="24" customHeight="1">
      <c r="B326" s="177"/>
      <c r="C326" s="178" t="s">
        <v>365</v>
      </c>
      <c r="D326" s="178" t="s">
        <v>194</v>
      </c>
      <c r="E326" s="179" t="s">
        <v>2707</v>
      </c>
      <c r="F326" s="180" t="s">
        <v>2708</v>
      </c>
      <c r="G326" s="181" t="s">
        <v>197</v>
      </c>
      <c r="H326" s="182">
        <v>1461.3</v>
      </c>
      <c r="I326" s="183"/>
      <c r="J326" s="182">
        <f>ROUND(I326*H326,2)</f>
        <v>0</v>
      </c>
      <c r="K326" s="180" t="s">
        <v>274</v>
      </c>
      <c r="L326" s="37"/>
      <c r="M326" s="184" t="s">
        <v>1</v>
      </c>
      <c r="N326" s="185" t="s">
        <v>38</v>
      </c>
      <c r="O326" s="73"/>
      <c r="P326" s="186">
        <f>O326*H326</f>
        <v>0</v>
      </c>
      <c r="Q326" s="186">
        <v>0</v>
      </c>
      <c r="R326" s="186">
        <f>Q326*H326</f>
        <v>0</v>
      </c>
      <c r="S326" s="186">
        <v>0</v>
      </c>
      <c r="T326" s="187">
        <f>S326*H326</f>
        <v>0</v>
      </c>
      <c r="AR326" s="188" t="s">
        <v>198</v>
      </c>
      <c r="AT326" s="188" t="s">
        <v>194</v>
      </c>
      <c r="AU326" s="188" t="s">
        <v>211</v>
      </c>
      <c r="AY326" s="18" t="s">
        <v>191</v>
      </c>
      <c r="BE326" s="189">
        <f>IF(N326="základní",J326,0)</f>
        <v>0</v>
      </c>
      <c r="BF326" s="189">
        <f>IF(N326="snížená",J326,0)</f>
        <v>0</v>
      </c>
      <c r="BG326" s="189">
        <f>IF(N326="zákl. přenesená",J326,0)</f>
        <v>0</v>
      </c>
      <c r="BH326" s="189">
        <f>IF(N326="sníž. přenesená",J326,0)</f>
        <v>0</v>
      </c>
      <c r="BI326" s="189">
        <f>IF(N326="nulová",J326,0)</f>
        <v>0</v>
      </c>
      <c r="BJ326" s="18" t="s">
        <v>81</v>
      </c>
      <c r="BK326" s="189">
        <f>ROUND(I326*H326,2)</f>
        <v>0</v>
      </c>
      <c r="BL326" s="18" t="s">
        <v>198</v>
      </c>
      <c r="BM326" s="188" t="s">
        <v>2709</v>
      </c>
    </row>
    <row r="327" s="12" customFormat="1">
      <c r="B327" s="190"/>
      <c r="D327" s="191" t="s">
        <v>200</v>
      </c>
      <c r="E327" s="192" t="s">
        <v>1</v>
      </c>
      <c r="F327" s="193" t="s">
        <v>2710</v>
      </c>
      <c r="H327" s="192" t="s">
        <v>1</v>
      </c>
      <c r="I327" s="194"/>
      <c r="L327" s="190"/>
      <c r="M327" s="195"/>
      <c r="N327" s="196"/>
      <c r="O327" s="196"/>
      <c r="P327" s="196"/>
      <c r="Q327" s="196"/>
      <c r="R327" s="196"/>
      <c r="S327" s="196"/>
      <c r="T327" s="197"/>
      <c r="AT327" s="192" t="s">
        <v>200</v>
      </c>
      <c r="AU327" s="192" t="s">
        <v>211</v>
      </c>
      <c r="AV327" s="12" t="s">
        <v>81</v>
      </c>
      <c r="AW327" s="12" t="s">
        <v>30</v>
      </c>
      <c r="AX327" s="12" t="s">
        <v>73</v>
      </c>
      <c r="AY327" s="192" t="s">
        <v>191</v>
      </c>
    </row>
    <row r="328" s="13" customFormat="1">
      <c r="B328" s="198"/>
      <c r="D328" s="191" t="s">
        <v>200</v>
      </c>
      <c r="E328" s="199" t="s">
        <v>1</v>
      </c>
      <c r="F328" s="200" t="s">
        <v>2706</v>
      </c>
      <c r="H328" s="201">
        <v>1461.3</v>
      </c>
      <c r="I328" s="202"/>
      <c r="L328" s="198"/>
      <c r="M328" s="203"/>
      <c r="N328" s="204"/>
      <c r="O328" s="204"/>
      <c r="P328" s="204"/>
      <c r="Q328" s="204"/>
      <c r="R328" s="204"/>
      <c r="S328" s="204"/>
      <c r="T328" s="205"/>
      <c r="AT328" s="199" t="s">
        <v>200</v>
      </c>
      <c r="AU328" s="199" t="s">
        <v>211</v>
      </c>
      <c r="AV328" s="13" t="s">
        <v>83</v>
      </c>
      <c r="AW328" s="13" t="s">
        <v>30</v>
      </c>
      <c r="AX328" s="13" t="s">
        <v>73</v>
      </c>
      <c r="AY328" s="199" t="s">
        <v>191</v>
      </c>
    </row>
    <row r="329" s="14" customFormat="1">
      <c r="B329" s="206"/>
      <c r="D329" s="191" t="s">
        <v>200</v>
      </c>
      <c r="E329" s="207" t="s">
        <v>1</v>
      </c>
      <c r="F329" s="208" t="s">
        <v>204</v>
      </c>
      <c r="H329" s="209">
        <v>1461.3</v>
      </c>
      <c r="I329" s="210"/>
      <c r="L329" s="206"/>
      <c r="M329" s="211"/>
      <c r="N329" s="212"/>
      <c r="O329" s="212"/>
      <c r="P329" s="212"/>
      <c r="Q329" s="212"/>
      <c r="R329" s="212"/>
      <c r="S329" s="212"/>
      <c r="T329" s="213"/>
      <c r="AT329" s="207" t="s">
        <v>200</v>
      </c>
      <c r="AU329" s="207" t="s">
        <v>211</v>
      </c>
      <c r="AV329" s="14" t="s">
        <v>198</v>
      </c>
      <c r="AW329" s="14" t="s">
        <v>30</v>
      </c>
      <c r="AX329" s="14" t="s">
        <v>81</v>
      </c>
      <c r="AY329" s="207" t="s">
        <v>191</v>
      </c>
    </row>
    <row r="330" s="11" customFormat="1" ht="20.88" customHeight="1">
      <c r="B330" s="164"/>
      <c r="D330" s="165" t="s">
        <v>72</v>
      </c>
      <c r="E330" s="175" t="s">
        <v>488</v>
      </c>
      <c r="F330" s="175" t="s">
        <v>489</v>
      </c>
      <c r="I330" s="167"/>
      <c r="J330" s="176">
        <f>BK330</f>
        <v>0</v>
      </c>
      <c r="L330" s="164"/>
      <c r="M330" s="169"/>
      <c r="N330" s="170"/>
      <c r="O330" s="170"/>
      <c r="P330" s="171">
        <f>SUM(P331:P393)</f>
        <v>0</v>
      </c>
      <c r="Q330" s="170"/>
      <c r="R330" s="171">
        <f>SUM(R331:R393)</f>
        <v>32.554372000000001</v>
      </c>
      <c r="S330" s="170"/>
      <c r="T330" s="172">
        <f>SUM(T331:T393)</f>
        <v>0</v>
      </c>
      <c r="AR330" s="165" t="s">
        <v>81</v>
      </c>
      <c r="AT330" s="173" t="s">
        <v>72</v>
      </c>
      <c r="AU330" s="173" t="s">
        <v>83</v>
      </c>
      <c r="AY330" s="165" t="s">
        <v>191</v>
      </c>
      <c r="BK330" s="174">
        <f>SUM(BK331:BK393)</f>
        <v>0</v>
      </c>
    </row>
    <row r="331" s="1" customFormat="1" ht="24" customHeight="1">
      <c r="B331" s="177"/>
      <c r="C331" s="178" t="s">
        <v>450</v>
      </c>
      <c r="D331" s="178" t="s">
        <v>194</v>
      </c>
      <c r="E331" s="179" t="s">
        <v>2711</v>
      </c>
      <c r="F331" s="180" t="s">
        <v>2712</v>
      </c>
      <c r="G331" s="181" t="s">
        <v>197</v>
      </c>
      <c r="H331" s="182">
        <v>4.4299999999999997</v>
      </c>
      <c r="I331" s="183"/>
      <c r="J331" s="182">
        <f>ROUND(I331*H331,2)</f>
        <v>0</v>
      </c>
      <c r="K331" s="180" t="s">
        <v>274</v>
      </c>
      <c r="L331" s="37"/>
      <c r="M331" s="184" t="s">
        <v>1</v>
      </c>
      <c r="N331" s="185" t="s">
        <v>38</v>
      </c>
      <c r="O331" s="73"/>
      <c r="P331" s="186">
        <f>O331*H331</f>
        <v>0</v>
      </c>
      <c r="Q331" s="186">
        <v>0.1837</v>
      </c>
      <c r="R331" s="186">
        <f>Q331*H331</f>
        <v>0.81379099999999993</v>
      </c>
      <c r="S331" s="186">
        <v>0</v>
      </c>
      <c r="T331" s="187">
        <f>S331*H331</f>
        <v>0</v>
      </c>
      <c r="AR331" s="188" t="s">
        <v>198</v>
      </c>
      <c r="AT331" s="188" t="s">
        <v>194</v>
      </c>
      <c r="AU331" s="188" t="s">
        <v>211</v>
      </c>
      <c r="AY331" s="18" t="s">
        <v>191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8" t="s">
        <v>81</v>
      </c>
      <c r="BK331" s="189">
        <f>ROUND(I331*H331,2)</f>
        <v>0</v>
      </c>
      <c r="BL331" s="18" t="s">
        <v>198</v>
      </c>
      <c r="BM331" s="188" t="s">
        <v>2713</v>
      </c>
    </row>
    <row r="332" s="12" customFormat="1">
      <c r="B332" s="190"/>
      <c r="D332" s="191" t="s">
        <v>200</v>
      </c>
      <c r="E332" s="192" t="s">
        <v>1</v>
      </c>
      <c r="F332" s="193" t="s">
        <v>2714</v>
      </c>
      <c r="H332" s="192" t="s">
        <v>1</v>
      </c>
      <c r="I332" s="194"/>
      <c r="L332" s="190"/>
      <c r="M332" s="195"/>
      <c r="N332" s="196"/>
      <c r="O332" s="196"/>
      <c r="P332" s="196"/>
      <c r="Q332" s="196"/>
      <c r="R332" s="196"/>
      <c r="S332" s="196"/>
      <c r="T332" s="197"/>
      <c r="AT332" s="192" t="s">
        <v>200</v>
      </c>
      <c r="AU332" s="192" t="s">
        <v>211</v>
      </c>
      <c r="AV332" s="12" t="s">
        <v>81</v>
      </c>
      <c r="AW332" s="12" t="s">
        <v>30</v>
      </c>
      <c r="AX332" s="12" t="s">
        <v>73</v>
      </c>
      <c r="AY332" s="192" t="s">
        <v>191</v>
      </c>
    </row>
    <row r="333" s="12" customFormat="1">
      <c r="B333" s="190"/>
      <c r="D333" s="191" t="s">
        <v>200</v>
      </c>
      <c r="E333" s="192" t="s">
        <v>1</v>
      </c>
      <c r="F333" s="193" t="s">
        <v>2715</v>
      </c>
      <c r="H333" s="192" t="s">
        <v>1</v>
      </c>
      <c r="I333" s="194"/>
      <c r="L333" s="190"/>
      <c r="M333" s="195"/>
      <c r="N333" s="196"/>
      <c r="O333" s="196"/>
      <c r="P333" s="196"/>
      <c r="Q333" s="196"/>
      <c r="R333" s="196"/>
      <c r="S333" s="196"/>
      <c r="T333" s="197"/>
      <c r="AT333" s="192" t="s">
        <v>200</v>
      </c>
      <c r="AU333" s="192" t="s">
        <v>211</v>
      </c>
      <c r="AV333" s="12" t="s">
        <v>81</v>
      </c>
      <c r="AW333" s="12" t="s">
        <v>30</v>
      </c>
      <c r="AX333" s="12" t="s">
        <v>73</v>
      </c>
      <c r="AY333" s="192" t="s">
        <v>191</v>
      </c>
    </row>
    <row r="334" s="13" customFormat="1">
      <c r="B334" s="198"/>
      <c r="D334" s="191" t="s">
        <v>200</v>
      </c>
      <c r="E334" s="199" t="s">
        <v>1</v>
      </c>
      <c r="F334" s="200" t="s">
        <v>2716</v>
      </c>
      <c r="H334" s="201">
        <v>3.9900000000000002</v>
      </c>
      <c r="I334" s="202"/>
      <c r="L334" s="198"/>
      <c r="M334" s="203"/>
      <c r="N334" s="204"/>
      <c r="O334" s="204"/>
      <c r="P334" s="204"/>
      <c r="Q334" s="204"/>
      <c r="R334" s="204"/>
      <c r="S334" s="204"/>
      <c r="T334" s="205"/>
      <c r="AT334" s="199" t="s">
        <v>200</v>
      </c>
      <c r="AU334" s="199" t="s">
        <v>211</v>
      </c>
      <c r="AV334" s="13" t="s">
        <v>83</v>
      </c>
      <c r="AW334" s="13" t="s">
        <v>30</v>
      </c>
      <c r="AX334" s="13" t="s">
        <v>73</v>
      </c>
      <c r="AY334" s="199" t="s">
        <v>191</v>
      </c>
    </row>
    <row r="335" s="12" customFormat="1">
      <c r="B335" s="190"/>
      <c r="D335" s="191" t="s">
        <v>200</v>
      </c>
      <c r="E335" s="192" t="s">
        <v>1</v>
      </c>
      <c r="F335" s="193" t="s">
        <v>2714</v>
      </c>
      <c r="H335" s="192" t="s">
        <v>1</v>
      </c>
      <c r="I335" s="194"/>
      <c r="L335" s="190"/>
      <c r="M335" s="195"/>
      <c r="N335" s="196"/>
      <c r="O335" s="196"/>
      <c r="P335" s="196"/>
      <c r="Q335" s="196"/>
      <c r="R335" s="196"/>
      <c r="S335" s="196"/>
      <c r="T335" s="197"/>
      <c r="AT335" s="192" t="s">
        <v>200</v>
      </c>
      <c r="AU335" s="192" t="s">
        <v>211</v>
      </c>
      <c r="AV335" s="12" t="s">
        <v>81</v>
      </c>
      <c r="AW335" s="12" t="s">
        <v>30</v>
      </c>
      <c r="AX335" s="12" t="s">
        <v>73</v>
      </c>
      <c r="AY335" s="192" t="s">
        <v>191</v>
      </c>
    </row>
    <row r="336" s="12" customFormat="1">
      <c r="B336" s="190"/>
      <c r="D336" s="191" t="s">
        <v>200</v>
      </c>
      <c r="E336" s="192" t="s">
        <v>1</v>
      </c>
      <c r="F336" s="193" t="s">
        <v>2717</v>
      </c>
      <c r="H336" s="192" t="s">
        <v>1</v>
      </c>
      <c r="I336" s="194"/>
      <c r="L336" s="190"/>
      <c r="M336" s="195"/>
      <c r="N336" s="196"/>
      <c r="O336" s="196"/>
      <c r="P336" s="196"/>
      <c r="Q336" s="196"/>
      <c r="R336" s="196"/>
      <c r="S336" s="196"/>
      <c r="T336" s="197"/>
      <c r="AT336" s="192" t="s">
        <v>200</v>
      </c>
      <c r="AU336" s="192" t="s">
        <v>211</v>
      </c>
      <c r="AV336" s="12" t="s">
        <v>81</v>
      </c>
      <c r="AW336" s="12" t="s">
        <v>30</v>
      </c>
      <c r="AX336" s="12" t="s">
        <v>73</v>
      </c>
      <c r="AY336" s="192" t="s">
        <v>191</v>
      </c>
    </row>
    <row r="337" s="13" customFormat="1">
      <c r="B337" s="198"/>
      <c r="D337" s="191" t="s">
        <v>200</v>
      </c>
      <c r="E337" s="199" t="s">
        <v>1</v>
      </c>
      <c r="F337" s="200" t="s">
        <v>2718</v>
      </c>
      <c r="H337" s="201">
        <v>0.44</v>
      </c>
      <c r="I337" s="202"/>
      <c r="L337" s="198"/>
      <c r="M337" s="203"/>
      <c r="N337" s="204"/>
      <c r="O337" s="204"/>
      <c r="P337" s="204"/>
      <c r="Q337" s="204"/>
      <c r="R337" s="204"/>
      <c r="S337" s="204"/>
      <c r="T337" s="205"/>
      <c r="AT337" s="199" t="s">
        <v>200</v>
      </c>
      <c r="AU337" s="199" t="s">
        <v>211</v>
      </c>
      <c r="AV337" s="13" t="s">
        <v>83</v>
      </c>
      <c r="AW337" s="13" t="s">
        <v>30</v>
      </c>
      <c r="AX337" s="13" t="s">
        <v>73</v>
      </c>
      <c r="AY337" s="199" t="s">
        <v>191</v>
      </c>
    </row>
    <row r="338" s="14" customFormat="1">
      <c r="B338" s="206"/>
      <c r="D338" s="191" t="s">
        <v>200</v>
      </c>
      <c r="E338" s="207" t="s">
        <v>1</v>
      </c>
      <c r="F338" s="208" t="s">
        <v>204</v>
      </c>
      <c r="H338" s="209">
        <v>4.4300000000000006</v>
      </c>
      <c r="I338" s="210"/>
      <c r="L338" s="206"/>
      <c r="M338" s="211"/>
      <c r="N338" s="212"/>
      <c r="O338" s="212"/>
      <c r="P338" s="212"/>
      <c r="Q338" s="212"/>
      <c r="R338" s="212"/>
      <c r="S338" s="212"/>
      <c r="T338" s="213"/>
      <c r="AT338" s="207" t="s">
        <v>200</v>
      </c>
      <c r="AU338" s="207" t="s">
        <v>211</v>
      </c>
      <c r="AV338" s="14" t="s">
        <v>198</v>
      </c>
      <c r="AW338" s="14" t="s">
        <v>30</v>
      </c>
      <c r="AX338" s="14" t="s">
        <v>81</v>
      </c>
      <c r="AY338" s="207" t="s">
        <v>191</v>
      </c>
    </row>
    <row r="339" s="1" customFormat="1" ht="16.5" customHeight="1">
      <c r="B339" s="177"/>
      <c r="C339" s="214" t="s">
        <v>458</v>
      </c>
      <c r="D339" s="214" t="s">
        <v>335</v>
      </c>
      <c r="E339" s="215" t="s">
        <v>508</v>
      </c>
      <c r="F339" s="216" t="s">
        <v>509</v>
      </c>
      <c r="G339" s="217" t="s">
        <v>197</v>
      </c>
      <c r="H339" s="218">
        <v>4.4299999999999997</v>
      </c>
      <c r="I339" s="219"/>
      <c r="J339" s="218">
        <f>ROUND(I339*H339,2)</f>
        <v>0</v>
      </c>
      <c r="K339" s="216" t="s">
        <v>1</v>
      </c>
      <c r="L339" s="220"/>
      <c r="M339" s="221" t="s">
        <v>1</v>
      </c>
      <c r="N339" s="222" t="s">
        <v>38</v>
      </c>
      <c r="O339" s="73"/>
      <c r="P339" s="186">
        <f>O339*H339</f>
        <v>0</v>
      </c>
      <c r="Q339" s="186">
        <v>0.222</v>
      </c>
      <c r="R339" s="186">
        <f>Q339*H339</f>
        <v>0.98346</v>
      </c>
      <c r="S339" s="186">
        <v>0</v>
      </c>
      <c r="T339" s="187">
        <f>S339*H339</f>
        <v>0</v>
      </c>
      <c r="AR339" s="188" t="s">
        <v>254</v>
      </c>
      <c r="AT339" s="188" t="s">
        <v>335</v>
      </c>
      <c r="AU339" s="188" t="s">
        <v>211</v>
      </c>
      <c r="AY339" s="18" t="s">
        <v>191</v>
      </c>
      <c r="BE339" s="189">
        <f>IF(N339="základní",J339,0)</f>
        <v>0</v>
      </c>
      <c r="BF339" s="189">
        <f>IF(N339="snížená",J339,0)</f>
        <v>0</v>
      </c>
      <c r="BG339" s="189">
        <f>IF(N339="zákl. přenesená",J339,0)</f>
        <v>0</v>
      </c>
      <c r="BH339" s="189">
        <f>IF(N339="sníž. přenesená",J339,0)</f>
        <v>0</v>
      </c>
      <c r="BI339" s="189">
        <f>IF(N339="nulová",J339,0)</f>
        <v>0</v>
      </c>
      <c r="BJ339" s="18" t="s">
        <v>81</v>
      </c>
      <c r="BK339" s="189">
        <f>ROUND(I339*H339,2)</f>
        <v>0</v>
      </c>
      <c r="BL339" s="18" t="s">
        <v>198</v>
      </c>
      <c r="BM339" s="188" t="s">
        <v>2719</v>
      </c>
    </row>
    <row r="340" s="1" customFormat="1" ht="24" customHeight="1">
      <c r="B340" s="177"/>
      <c r="C340" s="178" t="s">
        <v>465</v>
      </c>
      <c r="D340" s="178" t="s">
        <v>194</v>
      </c>
      <c r="E340" s="179" t="s">
        <v>497</v>
      </c>
      <c r="F340" s="180" t="s">
        <v>498</v>
      </c>
      <c r="G340" s="181" t="s">
        <v>197</v>
      </c>
      <c r="H340" s="182">
        <v>53.850000000000001</v>
      </c>
      <c r="I340" s="183"/>
      <c r="J340" s="182">
        <f>ROUND(I340*H340,2)</f>
        <v>0</v>
      </c>
      <c r="K340" s="180" t="s">
        <v>1</v>
      </c>
      <c r="L340" s="37"/>
      <c r="M340" s="184" t="s">
        <v>1</v>
      </c>
      <c r="N340" s="185" t="s">
        <v>38</v>
      </c>
      <c r="O340" s="73"/>
      <c r="P340" s="186">
        <f>O340*H340</f>
        <v>0</v>
      </c>
      <c r="Q340" s="186">
        <v>0.19536000000000001</v>
      </c>
      <c r="R340" s="186">
        <f>Q340*H340</f>
        <v>10.520136000000001</v>
      </c>
      <c r="S340" s="186">
        <v>0</v>
      </c>
      <c r="T340" s="187">
        <f>S340*H340</f>
        <v>0</v>
      </c>
      <c r="AR340" s="188" t="s">
        <v>198</v>
      </c>
      <c r="AT340" s="188" t="s">
        <v>194</v>
      </c>
      <c r="AU340" s="188" t="s">
        <v>211</v>
      </c>
      <c r="AY340" s="18" t="s">
        <v>191</v>
      </c>
      <c r="BE340" s="189">
        <f>IF(N340="základní",J340,0)</f>
        <v>0</v>
      </c>
      <c r="BF340" s="189">
        <f>IF(N340="snížená",J340,0)</f>
        <v>0</v>
      </c>
      <c r="BG340" s="189">
        <f>IF(N340="zákl. přenesená",J340,0)</f>
        <v>0</v>
      </c>
      <c r="BH340" s="189">
        <f>IF(N340="sníž. přenesená",J340,0)</f>
        <v>0</v>
      </c>
      <c r="BI340" s="189">
        <f>IF(N340="nulová",J340,0)</f>
        <v>0</v>
      </c>
      <c r="BJ340" s="18" t="s">
        <v>81</v>
      </c>
      <c r="BK340" s="189">
        <f>ROUND(I340*H340,2)</f>
        <v>0</v>
      </c>
      <c r="BL340" s="18" t="s">
        <v>198</v>
      </c>
      <c r="BM340" s="188" t="s">
        <v>2720</v>
      </c>
    </row>
    <row r="341" s="12" customFormat="1">
      <c r="B341" s="190"/>
      <c r="D341" s="191" t="s">
        <v>200</v>
      </c>
      <c r="E341" s="192" t="s">
        <v>1</v>
      </c>
      <c r="F341" s="193" t="s">
        <v>2721</v>
      </c>
      <c r="H341" s="192" t="s">
        <v>1</v>
      </c>
      <c r="I341" s="194"/>
      <c r="L341" s="190"/>
      <c r="M341" s="195"/>
      <c r="N341" s="196"/>
      <c r="O341" s="196"/>
      <c r="P341" s="196"/>
      <c r="Q341" s="196"/>
      <c r="R341" s="196"/>
      <c r="S341" s="196"/>
      <c r="T341" s="197"/>
      <c r="AT341" s="192" t="s">
        <v>200</v>
      </c>
      <c r="AU341" s="192" t="s">
        <v>211</v>
      </c>
      <c r="AV341" s="12" t="s">
        <v>81</v>
      </c>
      <c r="AW341" s="12" t="s">
        <v>30</v>
      </c>
      <c r="AX341" s="12" t="s">
        <v>73</v>
      </c>
      <c r="AY341" s="192" t="s">
        <v>191</v>
      </c>
    </row>
    <row r="342" s="12" customFormat="1">
      <c r="B342" s="190"/>
      <c r="D342" s="191" t="s">
        <v>200</v>
      </c>
      <c r="E342" s="192" t="s">
        <v>1</v>
      </c>
      <c r="F342" s="193" t="s">
        <v>2722</v>
      </c>
      <c r="H342" s="192" t="s">
        <v>1</v>
      </c>
      <c r="I342" s="194"/>
      <c r="L342" s="190"/>
      <c r="M342" s="195"/>
      <c r="N342" s="196"/>
      <c r="O342" s="196"/>
      <c r="P342" s="196"/>
      <c r="Q342" s="196"/>
      <c r="R342" s="196"/>
      <c r="S342" s="196"/>
      <c r="T342" s="197"/>
      <c r="AT342" s="192" t="s">
        <v>200</v>
      </c>
      <c r="AU342" s="192" t="s">
        <v>211</v>
      </c>
      <c r="AV342" s="12" t="s">
        <v>81</v>
      </c>
      <c r="AW342" s="12" t="s">
        <v>30</v>
      </c>
      <c r="AX342" s="12" t="s">
        <v>73</v>
      </c>
      <c r="AY342" s="192" t="s">
        <v>191</v>
      </c>
    </row>
    <row r="343" s="13" customFormat="1">
      <c r="B343" s="198"/>
      <c r="D343" s="191" t="s">
        <v>200</v>
      </c>
      <c r="E343" s="199" t="s">
        <v>1</v>
      </c>
      <c r="F343" s="200" t="s">
        <v>2723</v>
      </c>
      <c r="H343" s="201">
        <v>31.460000000000001</v>
      </c>
      <c r="I343" s="202"/>
      <c r="L343" s="198"/>
      <c r="M343" s="203"/>
      <c r="N343" s="204"/>
      <c r="O343" s="204"/>
      <c r="P343" s="204"/>
      <c r="Q343" s="204"/>
      <c r="R343" s="204"/>
      <c r="S343" s="204"/>
      <c r="T343" s="205"/>
      <c r="AT343" s="199" t="s">
        <v>200</v>
      </c>
      <c r="AU343" s="199" t="s">
        <v>211</v>
      </c>
      <c r="AV343" s="13" t="s">
        <v>83</v>
      </c>
      <c r="AW343" s="13" t="s">
        <v>30</v>
      </c>
      <c r="AX343" s="13" t="s">
        <v>73</v>
      </c>
      <c r="AY343" s="199" t="s">
        <v>191</v>
      </c>
    </row>
    <row r="344" s="12" customFormat="1">
      <c r="B344" s="190"/>
      <c r="D344" s="191" t="s">
        <v>200</v>
      </c>
      <c r="E344" s="192" t="s">
        <v>1</v>
      </c>
      <c r="F344" s="193" t="s">
        <v>2724</v>
      </c>
      <c r="H344" s="192" t="s">
        <v>1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2" t="s">
        <v>200</v>
      </c>
      <c r="AU344" s="192" t="s">
        <v>211</v>
      </c>
      <c r="AV344" s="12" t="s">
        <v>81</v>
      </c>
      <c r="AW344" s="12" t="s">
        <v>30</v>
      </c>
      <c r="AX344" s="12" t="s">
        <v>73</v>
      </c>
      <c r="AY344" s="192" t="s">
        <v>191</v>
      </c>
    </row>
    <row r="345" s="13" customFormat="1">
      <c r="B345" s="198"/>
      <c r="D345" s="191" t="s">
        <v>200</v>
      </c>
      <c r="E345" s="199" t="s">
        <v>1</v>
      </c>
      <c r="F345" s="200" t="s">
        <v>2725</v>
      </c>
      <c r="H345" s="201">
        <v>22.390000000000001</v>
      </c>
      <c r="I345" s="202"/>
      <c r="L345" s="198"/>
      <c r="M345" s="203"/>
      <c r="N345" s="204"/>
      <c r="O345" s="204"/>
      <c r="P345" s="204"/>
      <c r="Q345" s="204"/>
      <c r="R345" s="204"/>
      <c r="S345" s="204"/>
      <c r="T345" s="205"/>
      <c r="AT345" s="199" t="s">
        <v>200</v>
      </c>
      <c r="AU345" s="199" t="s">
        <v>211</v>
      </c>
      <c r="AV345" s="13" t="s">
        <v>83</v>
      </c>
      <c r="AW345" s="13" t="s">
        <v>30</v>
      </c>
      <c r="AX345" s="13" t="s">
        <v>73</v>
      </c>
      <c r="AY345" s="199" t="s">
        <v>191</v>
      </c>
    </row>
    <row r="346" s="14" customFormat="1">
      <c r="B346" s="206"/>
      <c r="D346" s="191" t="s">
        <v>200</v>
      </c>
      <c r="E346" s="207" t="s">
        <v>1</v>
      </c>
      <c r="F346" s="208" t="s">
        <v>204</v>
      </c>
      <c r="H346" s="209">
        <v>53.850000000000001</v>
      </c>
      <c r="I346" s="210"/>
      <c r="L346" s="206"/>
      <c r="M346" s="211"/>
      <c r="N346" s="212"/>
      <c r="O346" s="212"/>
      <c r="P346" s="212"/>
      <c r="Q346" s="212"/>
      <c r="R346" s="212"/>
      <c r="S346" s="212"/>
      <c r="T346" s="213"/>
      <c r="AT346" s="207" t="s">
        <v>200</v>
      </c>
      <c r="AU346" s="207" t="s">
        <v>211</v>
      </c>
      <c r="AV346" s="14" t="s">
        <v>198</v>
      </c>
      <c r="AW346" s="14" t="s">
        <v>30</v>
      </c>
      <c r="AX346" s="14" t="s">
        <v>81</v>
      </c>
      <c r="AY346" s="207" t="s">
        <v>191</v>
      </c>
    </row>
    <row r="347" s="1" customFormat="1" ht="16.5" customHeight="1">
      <c r="B347" s="177"/>
      <c r="C347" s="214" t="s">
        <v>470</v>
      </c>
      <c r="D347" s="214" t="s">
        <v>335</v>
      </c>
      <c r="E347" s="215" t="s">
        <v>508</v>
      </c>
      <c r="F347" s="216" t="s">
        <v>509</v>
      </c>
      <c r="G347" s="217" t="s">
        <v>197</v>
      </c>
      <c r="H347" s="218">
        <v>22.390000000000001</v>
      </c>
      <c r="I347" s="219"/>
      <c r="J347" s="218">
        <f>ROUND(I347*H347,2)</f>
        <v>0</v>
      </c>
      <c r="K347" s="216" t="s">
        <v>1</v>
      </c>
      <c r="L347" s="220"/>
      <c r="M347" s="221" t="s">
        <v>1</v>
      </c>
      <c r="N347" s="222" t="s">
        <v>38</v>
      </c>
      <c r="O347" s="73"/>
      <c r="P347" s="186">
        <f>O347*H347</f>
        <v>0</v>
      </c>
      <c r="Q347" s="186">
        <v>0.222</v>
      </c>
      <c r="R347" s="186">
        <f>Q347*H347</f>
        <v>4.97058</v>
      </c>
      <c r="S347" s="186">
        <v>0</v>
      </c>
      <c r="T347" s="187">
        <f>S347*H347</f>
        <v>0</v>
      </c>
      <c r="AR347" s="188" t="s">
        <v>254</v>
      </c>
      <c r="AT347" s="188" t="s">
        <v>335</v>
      </c>
      <c r="AU347" s="188" t="s">
        <v>211</v>
      </c>
      <c r="AY347" s="18" t="s">
        <v>191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8" t="s">
        <v>81</v>
      </c>
      <c r="BK347" s="189">
        <f>ROUND(I347*H347,2)</f>
        <v>0</v>
      </c>
      <c r="BL347" s="18" t="s">
        <v>198</v>
      </c>
      <c r="BM347" s="188" t="s">
        <v>2726</v>
      </c>
    </row>
    <row r="348" s="12" customFormat="1">
      <c r="B348" s="190"/>
      <c r="D348" s="191" t="s">
        <v>200</v>
      </c>
      <c r="E348" s="192" t="s">
        <v>1</v>
      </c>
      <c r="F348" s="193" t="s">
        <v>2727</v>
      </c>
      <c r="H348" s="192" t="s">
        <v>1</v>
      </c>
      <c r="I348" s="194"/>
      <c r="L348" s="190"/>
      <c r="M348" s="195"/>
      <c r="N348" s="196"/>
      <c r="O348" s="196"/>
      <c r="P348" s="196"/>
      <c r="Q348" s="196"/>
      <c r="R348" s="196"/>
      <c r="S348" s="196"/>
      <c r="T348" s="197"/>
      <c r="AT348" s="192" t="s">
        <v>200</v>
      </c>
      <c r="AU348" s="192" t="s">
        <v>211</v>
      </c>
      <c r="AV348" s="12" t="s">
        <v>81</v>
      </c>
      <c r="AW348" s="12" t="s">
        <v>30</v>
      </c>
      <c r="AX348" s="12" t="s">
        <v>73</v>
      </c>
      <c r="AY348" s="192" t="s">
        <v>191</v>
      </c>
    </row>
    <row r="349" s="12" customFormat="1">
      <c r="B349" s="190"/>
      <c r="D349" s="191" t="s">
        <v>200</v>
      </c>
      <c r="E349" s="192" t="s">
        <v>1</v>
      </c>
      <c r="F349" s="193" t="s">
        <v>2728</v>
      </c>
      <c r="H349" s="192" t="s">
        <v>1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2" t="s">
        <v>200</v>
      </c>
      <c r="AU349" s="192" t="s">
        <v>211</v>
      </c>
      <c r="AV349" s="12" t="s">
        <v>81</v>
      </c>
      <c r="AW349" s="12" t="s">
        <v>30</v>
      </c>
      <c r="AX349" s="12" t="s">
        <v>73</v>
      </c>
      <c r="AY349" s="192" t="s">
        <v>191</v>
      </c>
    </row>
    <row r="350" s="12" customFormat="1">
      <c r="B350" s="190"/>
      <c r="D350" s="191" t="s">
        <v>200</v>
      </c>
      <c r="E350" s="192" t="s">
        <v>1</v>
      </c>
      <c r="F350" s="193" t="s">
        <v>2729</v>
      </c>
      <c r="H350" s="192" t="s">
        <v>1</v>
      </c>
      <c r="I350" s="194"/>
      <c r="L350" s="190"/>
      <c r="M350" s="195"/>
      <c r="N350" s="196"/>
      <c r="O350" s="196"/>
      <c r="P350" s="196"/>
      <c r="Q350" s="196"/>
      <c r="R350" s="196"/>
      <c r="S350" s="196"/>
      <c r="T350" s="197"/>
      <c r="AT350" s="192" t="s">
        <v>200</v>
      </c>
      <c r="AU350" s="192" t="s">
        <v>211</v>
      </c>
      <c r="AV350" s="12" t="s">
        <v>81</v>
      </c>
      <c r="AW350" s="12" t="s">
        <v>30</v>
      </c>
      <c r="AX350" s="12" t="s">
        <v>73</v>
      </c>
      <c r="AY350" s="192" t="s">
        <v>191</v>
      </c>
    </row>
    <row r="351" s="13" customFormat="1">
      <c r="B351" s="198"/>
      <c r="D351" s="191" t="s">
        <v>200</v>
      </c>
      <c r="E351" s="199" t="s">
        <v>1</v>
      </c>
      <c r="F351" s="200" t="s">
        <v>2725</v>
      </c>
      <c r="H351" s="201">
        <v>22.390000000000001</v>
      </c>
      <c r="I351" s="202"/>
      <c r="L351" s="198"/>
      <c r="M351" s="203"/>
      <c r="N351" s="204"/>
      <c r="O351" s="204"/>
      <c r="P351" s="204"/>
      <c r="Q351" s="204"/>
      <c r="R351" s="204"/>
      <c r="S351" s="204"/>
      <c r="T351" s="205"/>
      <c r="AT351" s="199" t="s">
        <v>200</v>
      </c>
      <c r="AU351" s="199" t="s">
        <v>211</v>
      </c>
      <c r="AV351" s="13" t="s">
        <v>83</v>
      </c>
      <c r="AW351" s="13" t="s">
        <v>30</v>
      </c>
      <c r="AX351" s="13" t="s">
        <v>73</v>
      </c>
      <c r="AY351" s="199" t="s">
        <v>191</v>
      </c>
    </row>
    <row r="352" s="14" customFormat="1">
      <c r="B352" s="206"/>
      <c r="D352" s="191" t="s">
        <v>200</v>
      </c>
      <c r="E352" s="207" t="s">
        <v>1</v>
      </c>
      <c r="F352" s="208" t="s">
        <v>204</v>
      </c>
      <c r="H352" s="209">
        <v>22.390000000000001</v>
      </c>
      <c r="I352" s="210"/>
      <c r="L352" s="206"/>
      <c r="M352" s="211"/>
      <c r="N352" s="212"/>
      <c r="O352" s="212"/>
      <c r="P352" s="212"/>
      <c r="Q352" s="212"/>
      <c r="R352" s="212"/>
      <c r="S352" s="212"/>
      <c r="T352" s="213"/>
      <c r="AT352" s="207" t="s">
        <v>200</v>
      </c>
      <c r="AU352" s="207" t="s">
        <v>211</v>
      </c>
      <c r="AV352" s="14" t="s">
        <v>198</v>
      </c>
      <c r="AW352" s="14" t="s">
        <v>30</v>
      </c>
      <c r="AX352" s="14" t="s">
        <v>81</v>
      </c>
      <c r="AY352" s="207" t="s">
        <v>191</v>
      </c>
    </row>
    <row r="353" s="1" customFormat="1" ht="24" customHeight="1">
      <c r="B353" s="177"/>
      <c r="C353" s="178" t="s">
        <v>475</v>
      </c>
      <c r="D353" s="178" t="s">
        <v>194</v>
      </c>
      <c r="E353" s="179" t="s">
        <v>2730</v>
      </c>
      <c r="F353" s="180" t="s">
        <v>2731</v>
      </c>
      <c r="G353" s="181" t="s">
        <v>197</v>
      </c>
      <c r="H353" s="182">
        <v>61.359999999999999</v>
      </c>
      <c r="I353" s="183"/>
      <c r="J353" s="182">
        <f>ROUND(I353*H353,2)</f>
        <v>0</v>
      </c>
      <c r="K353" s="180" t="s">
        <v>274</v>
      </c>
      <c r="L353" s="37"/>
      <c r="M353" s="184" t="s">
        <v>1</v>
      </c>
      <c r="N353" s="185" t="s">
        <v>38</v>
      </c>
      <c r="O353" s="73"/>
      <c r="P353" s="186">
        <f>O353*H353</f>
        <v>0</v>
      </c>
      <c r="Q353" s="186">
        <v>0.084250000000000005</v>
      </c>
      <c r="R353" s="186">
        <f>Q353*H353</f>
        <v>5.1695799999999998</v>
      </c>
      <c r="S353" s="186">
        <v>0</v>
      </c>
      <c r="T353" s="187">
        <f>S353*H353</f>
        <v>0</v>
      </c>
      <c r="AR353" s="188" t="s">
        <v>198</v>
      </c>
      <c r="AT353" s="188" t="s">
        <v>194</v>
      </c>
      <c r="AU353" s="188" t="s">
        <v>211</v>
      </c>
      <c r="AY353" s="18" t="s">
        <v>191</v>
      </c>
      <c r="BE353" s="189">
        <f>IF(N353="základní",J353,0)</f>
        <v>0</v>
      </c>
      <c r="BF353" s="189">
        <f>IF(N353="snížená",J353,0)</f>
        <v>0</v>
      </c>
      <c r="BG353" s="189">
        <f>IF(N353="zákl. přenesená",J353,0)</f>
        <v>0</v>
      </c>
      <c r="BH353" s="189">
        <f>IF(N353="sníž. přenesená",J353,0)</f>
        <v>0</v>
      </c>
      <c r="BI353" s="189">
        <f>IF(N353="nulová",J353,0)</f>
        <v>0</v>
      </c>
      <c r="BJ353" s="18" t="s">
        <v>81</v>
      </c>
      <c r="BK353" s="189">
        <f>ROUND(I353*H353,2)</f>
        <v>0</v>
      </c>
      <c r="BL353" s="18" t="s">
        <v>198</v>
      </c>
      <c r="BM353" s="188" t="s">
        <v>2732</v>
      </c>
    </row>
    <row r="354" s="12" customFormat="1">
      <c r="B354" s="190"/>
      <c r="D354" s="191" t="s">
        <v>200</v>
      </c>
      <c r="E354" s="192" t="s">
        <v>1</v>
      </c>
      <c r="F354" s="193" t="s">
        <v>2733</v>
      </c>
      <c r="H354" s="192" t="s">
        <v>1</v>
      </c>
      <c r="I354" s="194"/>
      <c r="L354" s="190"/>
      <c r="M354" s="195"/>
      <c r="N354" s="196"/>
      <c r="O354" s="196"/>
      <c r="P354" s="196"/>
      <c r="Q354" s="196"/>
      <c r="R354" s="196"/>
      <c r="S354" s="196"/>
      <c r="T354" s="197"/>
      <c r="AT354" s="192" t="s">
        <v>200</v>
      </c>
      <c r="AU354" s="192" t="s">
        <v>211</v>
      </c>
      <c r="AV354" s="12" t="s">
        <v>81</v>
      </c>
      <c r="AW354" s="12" t="s">
        <v>30</v>
      </c>
      <c r="AX354" s="12" t="s">
        <v>73</v>
      </c>
      <c r="AY354" s="192" t="s">
        <v>191</v>
      </c>
    </row>
    <row r="355" s="12" customFormat="1">
      <c r="B355" s="190"/>
      <c r="D355" s="191" t="s">
        <v>200</v>
      </c>
      <c r="E355" s="192" t="s">
        <v>1</v>
      </c>
      <c r="F355" s="193" t="s">
        <v>2734</v>
      </c>
      <c r="H355" s="192" t="s">
        <v>1</v>
      </c>
      <c r="I355" s="194"/>
      <c r="L355" s="190"/>
      <c r="M355" s="195"/>
      <c r="N355" s="196"/>
      <c r="O355" s="196"/>
      <c r="P355" s="196"/>
      <c r="Q355" s="196"/>
      <c r="R355" s="196"/>
      <c r="S355" s="196"/>
      <c r="T355" s="197"/>
      <c r="AT355" s="192" t="s">
        <v>200</v>
      </c>
      <c r="AU355" s="192" t="s">
        <v>211</v>
      </c>
      <c r="AV355" s="12" t="s">
        <v>81</v>
      </c>
      <c r="AW355" s="12" t="s">
        <v>30</v>
      </c>
      <c r="AX355" s="12" t="s">
        <v>73</v>
      </c>
      <c r="AY355" s="192" t="s">
        <v>191</v>
      </c>
    </row>
    <row r="356" s="13" customFormat="1">
      <c r="B356" s="198"/>
      <c r="D356" s="191" t="s">
        <v>200</v>
      </c>
      <c r="E356" s="199" t="s">
        <v>1</v>
      </c>
      <c r="F356" s="200" t="s">
        <v>2735</v>
      </c>
      <c r="H356" s="201">
        <v>45.799999999999997</v>
      </c>
      <c r="I356" s="202"/>
      <c r="L356" s="198"/>
      <c r="M356" s="203"/>
      <c r="N356" s="204"/>
      <c r="O356" s="204"/>
      <c r="P356" s="204"/>
      <c r="Q356" s="204"/>
      <c r="R356" s="204"/>
      <c r="S356" s="204"/>
      <c r="T356" s="205"/>
      <c r="AT356" s="199" t="s">
        <v>200</v>
      </c>
      <c r="AU356" s="199" t="s">
        <v>211</v>
      </c>
      <c r="AV356" s="13" t="s">
        <v>83</v>
      </c>
      <c r="AW356" s="13" t="s">
        <v>30</v>
      </c>
      <c r="AX356" s="13" t="s">
        <v>73</v>
      </c>
      <c r="AY356" s="199" t="s">
        <v>191</v>
      </c>
    </row>
    <row r="357" s="12" customFormat="1">
      <c r="B357" s="190"/>
      <c r="D357" s="191" t="s">
        <v>200</v>
      </c>
      <c r="E357" s="192" t="s">
        <v>1</v>
      </c>
      <c r="F357" s="193" t="s">
        <v>2736</v>
      </c>
      <c r="H357" s="192" t="s">
        <v>1</v>
      </c>
      <c r="I357" s="194"/>
      <c r="L357" s="190"/>
      <c r="M357" s="195"/>
      <c r="N357" s="196"/>
      <c r="O357" s="196"/>
      <c r="P357" s="196"/>
      <c r="Q357" s="196"/>
      <c r="R357" s="196"/>
      <c r="S357" s="196"/>
      <c r="T357" s="197"/>
      <c r="AT357" s="192" t="s">
        <v>200</v>
      </c>
      <c r="AU357" s="192" t="s">
        <v>211</v>
      </c>
      <c r="AV357" s="12" t="s">
        <v>81</v>
      </c>
      <c r="AW357" s="12" t="s">
        <v>30</v>
      </c>
      <c r="AX357" s="12" t="s">
        <v>73</v>
      </c>
      <c r="AY357" s="192" t="s">
        <v>191</v>
      </c>
    </row>
    <row r="358" s="12" customFormat="1">
      <c r="B358" s="190"/>
      <c r="D358" s="191" t="s">
        <v>200</v>
      </c>
      <c r="E358" s="192" t="s">
        <v>1</v>
      </c>
      <c r="F358" s="193" t="s">
        <v>2734</v>
      </c>
      <c r="H358" s="192" t="s">
        <v>1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2" t="s">
        <v>200</v>
      </c>
      <c r="AU358" s="192" t="s">
        <v>211</v>
      </c>
      <c r="AV358" s="12" t="s">
        <v>81</v>
      </c>
      <c r="AW358" s="12" t="s">
        <v>30</v>
      </c>
      <c r="AX358" s="12" t="s">
        <v>73</v>
      </c>
      <c r="AY358" s="192" t="s">
        <v>191</v>
      </c>
    </row>
    <row r="359" s="13" customFormat="1">
      <c r="B359" s="198"/>
      <c r="D359" s="191" t="s">
        <v>200</v>
      </c>
      <c r="E359" s="199" t="s">
        <v>1</v>
      </c>
      <c r="F359" s="200" t="s">
        <v>2737</v>
      </c>
      <c r="H359" s="201">
        <v>6.7999999999999998</v>
      </c>
      <c r="I359" s="202"/>
      <c r="L359" s="198"/>
      <c r="M359" s="203"/>
      <c r="N359" s="204"/>
      <c r="O359" s="204"/>
      <c r="P359" s="204"/>
      <c r="Q359" s="204"/>
      <c r="R359" s="204"/>
      <c r="S359" s="204"/>
      <c r="T359" s="205"/>
      <c r="AT359" s="199" t="s">
        <v>200</v>
      </c>
      <c r="AU359" s="199" t="s">
        <v>211</v>
      </c>
      <c r="AV359" s="13" t="s">
        <v>83</v>
      </c>
      <c r="AW359" s="13" t="s">
        <v>30</v>
      </c>
      <c r="AX359" s="13" t="s">
        <v>73</v>
      </c>
      <c r="AY359" s="199" t="s">
        <v>191</v>
      </c>
    </row>
    <row r="360" s="12" customFormat="1">
      <c r="B360" s="190"/>
      <c r="D360" s="191" t="s">
        <v>200</v>
      </c>
      <c r="E360" s="192" t="s">
        <v>1</v>
      </c>
      <c r="F360" s="193" t="s">
        <v>2738</v>
      </c>
      <c r="H360" s="192" t="s">
        <v>1</v>
      </c>
      <c r="I360" s="194"/>
      <c r="L360" s="190"/>
      <c r="M360" s="195"/>
      <c r="N360" s="196"/>
      <c r="O360" s="196"/>
      <c r="P360" s="196"/>
      <c r="Q360" s="196"/>
      <c r="R360" s="196"/>
      <c r="S360" s="196"/>
      <c r="T360" s="197"/>
      <c r="AT360" s="192" t="s">
        <v>200</v>
      </c>
      <c r="AU360" s="192" t="s">
        <v>211</v>
      </c>
      <c r="AV360" s="12" t="s">
        <v>81</v>
      </c>
      <c r="AW360" s="12" t="s">
        <v>30</v>
      </c>
      <c r="AX360" s="12" t="s">
        <v>73</v>
      </c>
      <c r="AY360" s="192" t="s">
        <v>191</v>
      </c>
    </row>
    <row r="361" s="12" customFormat="1">
      <c r="B361" s="190"/>
      <c r="D361" s="191" t="s">
        <v>200</v>
      </c>
      <c r="E361" s="192" t="s">
        <v>1</v>
      </c>
      <c r="F361" s="193" t="s">
        <v>2734</v>
      </c>
      <c r="H361" s="192" t="s">
        <v>1</v>
      </c>
      <c r="I361" s="194"/>
      <c r="L361" s="190"/>
      <c r="M361" s="195"/>
      <c r="N361" s="196"/>
      <c r="O361" s="196"/>
      <c r="P361" s="196"/>
      <c r="Q361" s="196"/>
      <c r="R361" s="196"/>
      <c r="S361" s="196"/>
      <c r="T361" s="197"/>
      <c r="AT361" s="192" t="s">
        <v>200</v>
      </c>
      <c r="AU361" s="192" t="s">
        <v>211</v>
      </c>
      <c r="AV361" s="12" t="s">
        <v>81</v>
      </c>
      <c r="AW361" s="12" t="s">
        <v>30</v>
      </c>
      <c r="AX361" s="12" t="s">
        <v>73</v>
      </c>
      <c r="AY361" s="192" t="s">
        <v>191</v>
      </c>
    </row>
    <row r="362" s="13" customFormat="1">
      <c r="B362" s="198"/>
      <c r="D362" s="191" t="s">
        <v>200</v>
      </c>
      <c r="E362" s="199" t="s">
        <v>1</v>
      </c>
      <c r="F362" s="200" t="s">
        <v>2739</v>
      </c>
      <c r="H362" s="201">
        <v>8.4000000000000004</v>
      </c>
      <c r="I362" s="202"/>
      <c r="L362" s="198"/>
      <c r="M362" s="203"/>
      <c r="N362" s="204"/>
      <c r="O362" s="204"/>
      <c r="P362" s="204"/>
      <c r="Q362" s="204"/>
      <c r="R362" s="204"/>
      <c r="S362" s="204"/>
      <c r="T362" s="205"/>
      <c r="AT362" s="199" t="s">
        <v>200</v>
      </c>
      <c r="AU362" s="199" t="s">
        <v>211</v>
      </c>
      <c r="AV362" s="13" t="s">
        <v>83</v>
      </c>
      <c r="AW362" s="13" t="s">
        <v>30</v>
      </c>
      <c r="AX362" s="13" t="s">
        <v>73</v>
      </c>
      <c r="AY362" s="199" t="s">
        <v>191</v>
      </c>
    </row>
    <row r="363" s="12" customFormat="1">
      <c r="B363" s="190"/>
      <c r="D363" s="191" t="s">
        <v>200</v>
      </c>
      <c r="E363" s="192" t="s">
        <v>1</v>
      </c>
      <c r="F363" s="193" t="s">
        <v>2740</v>
      </c>
      <c r="H363" s="192" t="s">
        <v>1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2" t="s">
        <v>200</v>
      </c>
      <c r="AU363" s="192" t="s">
        <v>211</v>
      </c>
      <c r="AV363" s="12" t="s">
        <v>81</v>
      </c>
      <c r="AW363" s="12" t="s">
        <v>30</v>
      </c>
      <c r="AX363" s="12" t="s">
        <v>73</v>
      </c>
      <c r="AY363" s="192" t="s">
        <v>191</v>
      </c>
    </row>
    <row r="364" s="13" customFormat="1">
      <c r="B364" s="198"/>
      <c r="D364" s="191" t="s">
        <v>200</v>
      </c>
      <c r="E364" s="199" t="s">
        <v>1</v>
      </c>
      <c r="F364" s="200" t="s">
        <v>2741</v>
      </c>
      <c r="H364" s="201">
        <v>0.35999999999999999</v>
      </c>
      <c r="I364" s="202"/>
      <c r="L364" s="198"/>
      <c r="M364" s="203"/>
      <c r="N364" s="204"/>
      <c r="O364" s="204"/>
      <c r="P364" s="204"/>
      <c r="Q364" s="204"/>
      <c r="R364" s="204"/>
      <c r="S364" s="204"/>
      <c r="T364" s="205"/>
      <c r="AT364" s="199" t="s">
        <v>200</v>
      </c>
      <c r="AU364" s="199" t="s">
        <v>211</v>
      </c>
      <c r="AV364" s="13" t="s">
        <v>83</v>
      </c>
      <c r="AW364" s="13" t="s">
        <v>30</v>
      </c>
      <c r="AX364" s="13" t="s">
        <v>73</v>
      </c>
      <c r="AY364" s="199" t="s">
        <v>191</v>
      </c>
    </row>
    <row r="365" s="14" customFormat="1">
      <c r="B365" s="206"/>
      <c r="D365" s="191" t="s">
        <v>200</v>
      </c>
      <c r="E365" s="207" t="s">
        <v>1</v>
      </c>
      <c r="F365" s="208" t="s">
        <v>204</v>
      </c>
      <c r="H365" s="209">
        <v>61.359999999999992</v>
      </c>
      <c r="I365" s="210"/>
      <c r="L365" s="206"/>
      <c r="M365" s="211"/>
      <c r="N365" s="212"/>
      <c r="O365" s="212"/>
      <c r="P365" s="212"/>
      <c r="Q365" s="212"/>
      <c r="R365" s="212"/>
      <c r="S365" s="212"/>
      <c r="T365" s="213"/>
      <c r="AT365" s="207" t="s">
        <v>200</v>
      </c>
      <c r="AU365" s="207" t="s">
        <v>211</v>
      </c>
      <c r="AV365" s="14" t="s">
        <v>198</v>
      </c>
      <c r="AW365" s="14" t="s">
        <v>30</v>
      </c>
      <c r="AX365" s="14" t="s">
        <v>81</v>
      </c>
      <c r="AY365" s="207" t="s">
        <v>191</v>
      </c>
    </row>
    <row r="366" s="1" customFormat="1" ht="16.5" customHeight="1">
      <c r="B366" s="177"/>
      <c r="C366" s="214" t="s">
        <v>480</v>
      </c>
      <c r="D366" s="214" t="s">
        <v>335</v>
      </c>
      <c r="E366" s="215" t="s">
        <v>948</v>
      </c>
      <c r="F366" s="216" t="s">
        <v>2742</v>
      </c>
      <c r="G366" s="217" t="s">
        <v>310</v>
      </c>
      <c r="H366" s="218">
        <v>4.9699999999999998</v>
      </c>
      <c r="I366" s="219"/>
      <c r="J366" s="218">
        <f>ROUND(I366*H366,2)</f>
        <v>0</v>
      </c>
      <c r="K366" s="216" t="s">
        <v>1</v>
      </c>
      <c r="L366" s="220"/>
      <c r="M366" s="221" t="s">
        <v>1</v>
      </c>
      <c r="N366" s="222" t="s">
        <v>38</v>
      </c>
      <c r="O366" s="73"/>
      <c r="P366" s="186">
        <f>O366*H366</f>
        <v>0</v>
      </c>
      <c r="Q366" s="186">
        <v>0.14999999999999999</v>
      </c>
      <c r="R366" s="186">
        <f>Q366*H366</f>
        <v>0.74549999999999994</v>
      </c>
      <c r="S366" s="186">
        <v>0</v>
      </c>
      <c r="T366" s="187">
        <f>S366*H366</f>
        <v>0</v>
      </c>
      <c r="AR366" s="188" t="s">
        <v>254</v>
      </c>
      <c r="AT366" s="188" t="s">
        <v>335</v>
      </c>
      <c r="AU366" s="188" t="s">
        <v>211</v>
      </c>
      <c r="AY366" s="18" t="s">
        <v>191</v>
      </c>
      <c r="BE366" s="189">
        <f>IF(N366="základní",J366,0)</f>
        <v>0</v>
      </c>
      <c r="BF366" s="189">
        <f>IF(N366="snížená",J366,0)</f>
        <v>0</v>
      </c>
      <c r="BG366" s="189">
        <f>IF(N366="zákl. přenesená",J366,0)</f>
        <v>0</v>
      </c>
      <c r="BH366" s="189">
        <f>IF(N366="sníž. přenesená",J366,0)</f>
        <v>0</v>
      </c>
      <c r="BI366" s="189">
        <f>IF(N366="nulová",J366,0)</f>
        <v>0</v>
      </c>
      <c r="BJ366" s="18" t="s">
        <v>81</v>
      </c>
      <c r="BK366" s="189">
        <f>ROUND(I366*H366,2)</f>
        <v>0</v>
      </c>
      <c r="BL366" s="18" t="s">
        <v>198</v>
      </c>
      <c r="BM366" s="188" t="s">
        <v>2743</v>
      </c>
    </row>
    <row r="367" s="12" customFormat="1">
      <c r="B367" s="190"/>
      <c r="D367" s="191" t="s">
        <v>200</v>
      </c>
      <c r="E367" s="192" t="s">
        <v>1</v>
      </c>
      <c r="F367" s="193" t="s">
        <v>2744</v>
      </c>
      <c r="H367" s="192" t="s">
        <v>1</v>
      </c>
      <c r="I367" s="194"/>
      <c r="L367" s="190"/>
      <c r="M367" s="195"/>
      <c r="N367" s="196"/>
      <c r="O367" s="196"/>
      <c r="P367" s="196"/>
      <c r="Q367" s="196"/>
      <c r="R367" s="196"/>
      <c r="S367" s="196"/>
      <c r="T367" s="197"/>
      <c r="AT367" s="192" t="s">
        <v>200</v>
      </c>
      <c r="AU367" s="192" t="s">
        <v>211</v>
      </c>
      <c r="AV367" s="12" t="s">
        <v>81</v>
      </c>
      <c r="AW367" s="12" t="s">
        <v>30</v>
      </c>
      <c r="AX367" s="12" t="s">
        <v>73</v>
      </c>
      <c r="AY367" s="192" t="s">
        <v>191</v>
      </c>
    </row>
    <row r="368" s="13" customFormat="1">
      <c r="B368" s="198"/>
      <c r="D368" s="191" t="s">
        <v>200</v>
      </c>
      <c r="E368" s="199" t="s">
        <v>1</v>
      </c>
      <c r="F368" s="200" t="s">
        <v>2745</v>
      </c>
      <c r="H368" s="201">
        <v>4.9699999999999998</v>
      </c>
      <c r="I368" s="202"/>
      <c r="L368" s="198"/>
      <c r="M368" s="203"/>
      <c r="N368" s="204"/>
      <c r="O368" s="204"/>
      <c r="P368" s="204"/>
      <c r="Q368" s="204"/>
      <c r="R368" s="204"/>
      <c r="S368" s="204"/>
      <c r="T368" s="205"/>
      <c r="AT368" s="199" t="s">
        <v>200</v>
      </c>
      <c r="AU368" s="199" t="s">
        <v>211</v>
      </c>
      <c r="AV368" s="13" t="s">
        <v>83</v>
      </c>
      <c r="AW368" s="13" t="s">
        <v>30</v>
      </c>
      <c r="AX368" s="13" t="s">
        <v>73</v>
      </c>
      <c r="AY368" s="199" t="s">
        <v>191</v>
      </c>
    </row>
    <row r="369" s="14" customFormat="1">
      <c r="B369" s="206"/>
      <c r="D369" s="191" t="s">
        <v>200</v>
      </c>
      <c r="E369" s="207" t="s">
        <v>1</v>
      </c>
      <c r="F369" s="208" t="s">
        <v>204</v>
      </c>
      <c r="H369" s="209">
        <v>4.9699999999999998</v>
      </c>
      <c r="I369" s="210"/>
      <c r="L369" s="206"/>
      <c r="M369" s="211"/>
      <c r="N369" s="212"/>
      <c r="O369" s="212"/>
      <c r="P369" s="212"/>
      <c r="Q369" s="212"/>
      <c r="R369" s="212"/>
      <c r="S369" s="212"/>
      <c r="T369" s="213"/>
      <c r="AT369" s="207" t="s">
        <v>200</v>
      </c>
      <c r="AU369" s="207" t="s">
        <v>211</v>
      </c>
      <c r="AV369" s="14" t="s">
        <v>198</v>
      </c>
      <c r="AW369" s="14" t="s">
        <v>30</v>
      </c>
      <c r="AX369" s="14" t="s">
        <v>81</v>
      </c>
      <c r="AY369" s="207" t="s">
        <v>191</v>
      </c>
    </row>
    <row r="370" s="1" customFormat="1" ht="24" customHeight="1">
      <c r="B370" s="177"/>
      <c r="C370" s="214" t="s">
        <v>490</v>
      </c>
      <c r="D370" s="214" t="s">
        <v>335</v>
      </c>
      <c r="E370" s="215" t="s">
        <v>2746</v>
      </c>
      <c r="F370" s="216" t="s">
        <v>2747</v>
      </c>
      <c r="G370" s="217" t="s">
        <v>310</v>
      </c>
      <c r="H370" s="218">
        <v>5.5</v>
      </c>
      <c r="I370" s="219"/>
      <c r="J370" s="218">
        <f>ROUND(I370*H370,2)</f>
        <v>0</v>
      </c>
      <c r="K370" s="216" t="s">
        <v>274</v>
      </c>
      <c r="L370" s="220"/>
      <c r="M370" s="221" t="s">
        <v>1</v>
      </c>
      <c r="N370" s="222" t="s">
        <v>38</v>
      </c>
      <c r="O370" s="73"/>
      <c r="P370" s="186">
        <f>O370*H370</f>
        <v>0</v>
      </c>
      <c r="Q370" s="186">
        <v>0.048300000000000003</v>
      </c>
      <c r="R370" s="186">
        <f>Q370*H370</f>
        <v>0.26565</v>
      </c>
      <c r="S370" s="186">
        <v>0</v>
      </c>
      <c r="T370" s="187">
        <f>S370*H370</f>
        <v>0</v>
      </c>
      <c r="AR370" s="188" t="s">
        <v>254</v>
      </c>
      <c r="AT370" s="188" t="s">
        <v>335</v>
      </c>
      <c r="AU370" s="188" t="s">
        <v>211</v>
      </c>
      <c r="AY370" s="18" t="s">
        <v>191</v>
      </c>
      <c r="BE370" s="189">
        <f>IF(N370="základní",J370,0)</f>
        <v>0</v>
      </c>
      <c r="BF370" s="189">
        <f>IF(N370="snížená",J370,0)</f>
        <v>0</v>
      </c>
      <c r="BG370" s="189">
        <f>IF(N370="zákl. přenesená",J370,0)</f>
        <v>0</v>
      </c>
      <c r="BH370" s="189">
        <f>IF(N370="sníž. přenesená",J370,0)</f>
        <v>0</v>
      </c>
      <c r="BI370" s="189">
        <f>IF(N370="nulová",J370,0)</f>
        <v>0</v>
      </c>
      <c r="BJ370" s="18" t="s">
        <v>81</v>
      </c>
      <c r="BK370" s="189">
        <f>ROUND(I370*H370,2)</f>
        <v>0</v>
      </c>
      <c r="BL370" s="18" t="s">
        <v>198</v>
      </c>
      <c r="BM370" s="188" t="s">
        <v>2748</v>
      </c>
    </row>
    <row r="371" s="12" customFormat="1">
      <c r="B371" s="190"/>
      <c r="D371" s="191" t="s">
        <v>200</v>
      </c>
      <c r="E371" s="192" t="s">
        <v>1</v>
      </c>
      <c r="F371" s="193" t="s">
        <v>2749</v>
      </c>
      <c r="H371" s="192" t="s">
        <v>1</v>
      </c>
      <c r="I371" s="194"/>
      <c r="L371" s="190"/>
      <c r="M371" s="195"/>
      <c r="N371" s="196"/>
      <c r="O371" s="196"/>
      <c r="P371" s="196"/>
      <c r="Q371" s="196"/>
      <c r="R371" s="196"/>
      <c r="S371" s="196"/>
      <c r="T371" s="197"/>
      <c r="AT371" s="192" t="s">
        <v>200</v>
      </c>
      <c r="AU371" s="192" t="s">
        <v>211</v>
      </c>
      <c r="AV371" s="12" t="s">
        <v>81</v>
      </c>
      <c r="AW371" s="12" t="s">
        <v>30</v>
      </c>
      <c r="AX371" s="12" t="s">
        <v>73</v>
      </c>
      <c r="AY371" s="192" t="s">
        <v>191</v>
      </c>
    </row>
    <row r="372" s="12" customFormat="1">
      <c r="B372" s="190"/>
      <c r="D372" s="191" t="s">
        <v>200</v>
      </c>
      <c r="E372" s="192" t="s">
        <v>1</v>
      </c>
      <c r="F372" s="193" t="s">
        <v>2750</v>
      </c>
      <c r="H372" s="192" t="s">
        <v>1</v>
      </c>
      <c r="I372" s="194"/>
      <c r="L372" s="190"/>
      <c r="M372" s="195"/>
      <c r="N372" s="196"/>
      <c r="O372" s="196"/>
      <c r="P372" s="196"/>
      <c r="Q372" s="196"/>
      <c r="R372" s="196"/>
      <c r="S372" s="196"/>
      <c r="T372" s="197"/>
      <c r="AT372" s="192" t="s">
        <v>200</v>
      </c>
      <c r="AU372" s="192" t="s">
        <v>211</v>
      </c>
      <c r="AV372" s="12" t="s">
        <v>81</v>
      </c>
      <c r="AW372" s="12" t="s">
        <v>30</v>
      </c>
      <c r="AX372" s="12" t="s">
        <v>73</v>
      </c>
      <c r="AY372" s="192" t="s">
        <v>191</v>
      </c>
    </row>
    <row r="373" s="13" customFormat="1">
      <c r="B373" s="198"/>
      <c r="D373" s="191" t="s">
        <v>200</v>
      </c>
      <c r="E373" s="199" t="s">
        <v>1</v>
      </c>
      <c r="F373" s="200" t="s">
        <v>2751</v>
      </c>
      <c r="H373" s="201">
        <v>5.5</v>
      </c>
      <c r="I373" s="202"/>
      <c r="L373" s="198"/>
      <c r="M373" s="203"/>
      <c r="N373" s="204"/>
      <c r="O373" s="204"/>
      <c r="P373" s="204"/>
      <c r="Q373" s="204"/>
      <c r="R373" s="204"/>
      <c r="S373" s="204"/>
      <c r="T373" s="205"/>
      <c r="AT373" s="199" t="s">
        <v>200</v>
      </c>
      <c r="AU373" s="199" t="s">
        <v>211</v>
      </c>
      <c r="AV373" s="13" t="s">
        <v>83</v>
      </c>
      <c r="AW373" s="13" t="s">
        <v>30</v>
      </c>
      <c r="AX373" s="13" t="s">
        <v>73</v>
      </c>
      <c r="AY373" s="199" t="s">
        <v>191</v>
      </c>
    </row>
    <row r="374" s="14" customFormat="1">
      <c r="B374" s="206"/>
      <c r="D374" s="191" t="s">
        <v>200</v>
      </c>
      <c r="E374" s="207" t="s">
        <v>1</v>
      </c>
      <c r="F374" s="208" t="s">
        <v>204</v>
      </c>
      <c r="H374" s="209">
        <v>5.5</v>
      </c>
      <c r="I374" s="210"/>
      <c r="L374" s="206"/>
      <c r="M374" s="211"/>
      <c r="N374" s="212"/>
      <c r="O374" s="212"/>
      <c r="P374" s="212"/>
      <c r="Q374" s="212"/>
      <c r="R374" s="212"/>
      <c r="S374" s="212"/>
      <c r="T374" s="213"/>
      <c r="AT374" s="207" t="s">
        <v>200</v>
      </c>
      <c r="AU374" s="207" t="s">
        <v>211</v>
      </c>
      <c r="AV374" s="14" t="s">
        <v>198</v>
      </c>
      <c r="AW374" s="14" t="s">
        <v>30</v>
      </c>
      <c r="AX374" s="14" t="s">
        <v>81</v>
      </c>
      <c r="AY374" s="207" t="s">
        <v>191</v>
      </c>
    </row>
    <row r="375" s="1" customFormat="1" ht="16.5" customHeight="1">
      <c r="B375" s="177"/>
      <c r="C375" s="214" t="s">
        <v>496</v>
      </c>
      <c r="D375" s="214" t="s">
        <v>335</v>
      </c>
      <c r="E375" s="215" t="s">
        <v>2752</v>
      </c>
      <c r="F375" s="216" t="s">
        <v>2753</v>
      </c>
      <c r="G375" s="217" t="s">
        <v>310</v>
      </c>
      <c r="H375" s="218">
        <v>6.7999999999999998</v>
      </c>
      <c r="I375" s="219"/>
      <c r="J375" s="218">
        <f>ROUND(I375*H375,2)</f>
        <v>0</v>
      </c>
      <c r="K375" s="216" t="s">
        <v>274</v>
      </c>
      <c r="L375" s="220"/>
      <c r="M375" s="221" t="s">
        <v>1</v>
      </c>
      <c r="N375" s="222" t="s">
        <v>38</v>
      </c>
      <c r="O375" s="73"/>
      <c r="P375" s="186">
        <f>O375*H375</f>
        <v>0</v>
      </c>
      <c r="Q375" s="186">
        <v>0.058000000000000003</v>
      </c>
      <c r="R375" s="186">
        <f>Q375*H375</f>
        <v>0.39440000000000003</v>
      </c>
      <c r="S375" s="186">
        <v>0</v>
      </c>
      <c r="T375" s="187">
        <f>S375*H375</f>
        <v>0</v>
      </c>
      <c r="AR375" s="188" t="s">
        <v>254</v>
      </c>
      <c r="AT375" s="188" t="s">
        <v>335</v>
      </c>
      <c r="AU375" s="188" t="s">
        <v>211</v>
      </c>
      <c r="AY375" s="18" t="s">
        <v>191</v>
      </c>
      <c r="BE375" s="189">
        <f>IF(N375="základní",J375,0)</f>
        <v>0</v>
      </c>
      <c r="BF375" s="189">
        <f>IF(N375="snížená",J375,0)</f>
        <v>0</v>
      </c>
      <c r="BG375" s="189">
        <f>IF(N375="zákl. přenesená",J375,0)</f>
        <v>0</v>
      </c>
      <c r="BH375" s="189">
        <f>IF(N375="sníž. přenesená",J375,0)</f>
        <v>0</v>
      </c>
      <c r="BI375" s="189">
        <f>IF(N375="nulová",J375,0)</f>
        <v>0</v>
      </c>
      <c r="BJ375" s="18" t="s">
        <v>81</v>
      </c>
      <c r="BK375" s="189">
        <f>ROUND(I375*H375,2)</f>
        <v>0</v>
      </c>
      <c r="BL375" s="18" t="s">
        <v>198</v>
      </c>
      <c r="BM375" s="188" t="s">
        <v>2754</v>
      </c>
    </row>
    <row r="376" s="12" customFormat="1">
      <c r="B376" s="190"/>
      <c r="D376" s="191" t="s">
        <v>200</v>
      </c>
      <c r="E376" s="192" t="s">
        <v>1</v>
      </c>
      <c r="F376" s="193" t="s">
        <v>2755</v>
      </c>
      <c r="H376" s="192" t="s">
        <v>1</v>
      </c>
      <c r="I376" s="194"/>
      <c r="L376" s="190"/>
      <c r="M376" s="195"/>
      <c r="N376" s="196"/>
      <c r="O376" s="196"/>
      <c r="P376" s="196"/>
      <c r="Q376" s="196"/>
      <c r="R376" s="196"/>
      <c r="S376" s="196"/>
      <c r="T376" s="197"/>
      <c r="AT376" s="192" t="s">
        <v>200</v>
      </c>
      <c r="AU376" s="192" t="s">
        <v>211</v>
      </c>
      <c r="AV376" s="12" t="s">
        <v>81</v>
      </c>
      <c r="AW376" s="12" t="s">
        <v>30</v>
      </c>
      <c r="AX376" s="12" t="s">
        <v>73</v>
      </c>
      <c r="AY376" s="192" t="s">
        <v>191</v>
      </c>
    </row>
    <row r="377" s="12" customFormat="1">
      <c r="B377" s="190"/>
      <c r="D377" s="191" t="s">
        <v>200</v>
      </c>
      <c r="E377" s="192" t="s">
        <v>1</v>
      </c>
      <c r="F377" s="193" t="s">
        <v>2756</v>
      </c>
      <c r="H377" s="192" t="s">
        <v>1</v>
      </c>
      <c r="I377" s="194"/>
      <c r="L377" s="190"/>
      <c r="M377" s="195"/>
      <c r="N377" s="196"/>
      <c r="O377" s="196"/>
      <c r="P377" s="196"/>
      <c r="Q377" s="196"/>
      <c r="R377" s="196"/>
      <c r="S377" s="196"/>
      <c r="T377" s="197"/>
      <c r="AT377" s="192" t="s">
        <v>200</v>
      </c>
      <c r="AU377" s="192" t="s">
        <v>211</v>
      </c>
      <c r="AV377" s="12" t="s">
        <v>81</v>
      </c>
      <c r="AW377" s="12" t="s">
        <v>30</v>
      </c>
      <c r="AX377" s="12" t="s">
        <v>73</v>
      </c>
      <c r="AY377" s="192" t="s">
        <v>191</v>
      </c>
    </row>
    <row r="378" s="13" customFormat="1">
      <c r="B378" s="198"/>
      <c r="D378" s="191" t="s">
        <v>200</v>
      </c>
      <c r="E378" s="199" t="s">
        <v>1</v>
      </c>
      <c r="F378" s="200" t="s">
        <v>2757</v>
      </c>
      <c r="H378" s="201">
        <v>6.7999999999999998</v>
      </c>
      <c r="I378" s="202"/>
      <c r="L378" s="198"/>
      <c r="M378" s="203"/>
      <c r="N378" s="204"/>
      <c r="O378" s="204"/>
      <c r="P378" s="204"/>
      <c r="Q378" s="204"/>
      <c r="R378" s="204"/>
      <c r="S378" s="204"/>
      <c r="T378" s="205"/>
      <c r="AT378" s="199" t="s">
        <v>200</v>
      </c>
      <c r="AU378" s="199" t="s">
        <v>211</v>
      </c>
      <c r="AV378" s="13" t="s">
        <v>83</v>
      </c>
      <c r="AW378" s="13" t="s">
        <v>30</v>
      </c>
      <c r="AX378" s="13" t="s">
        <v>73</v>
      </c>
      <c r="AY378" s="199" t="s">
        <v>191</v>
      </c>
    </row>
    <row r="379" s="14" customFormat="1">
      <c r="B379" s="206"/>
      <c r="D379" s="191" t="s">
        <v>200</v>
      </c>
      <c r="E379" s="207" t="s">
        <v>1</v>
      </c>
      <c r="F379" s="208" t="s">
        <v>204</v>
      </c>
      <c r="H379" s="209">
        <v>6.7999999999999998</v>
      </c>
      <c r="I379" s="210"/>
      <c r="L379" s="206"/>
      <c r="M379" s="211"/>
      <c r="N379" s="212"/>
      <c r="O379" s="212"/>
      <c r="P379" s="212"/>
      <c r="Q379" s="212"/>
      <c r="R379" s="212"/>
      <c r="S379" s="212"/>
      <c r="T379" s="213"/>
      <c r="AT379" s="207" t="s">
        <v>200</v>
      </c>
      <c r="AU379" s="207" t="s">
        <v>211</v>
      </c>
      <c r="AV379" s="14" t="s">
        <v>198</v>
      </c>
      <c r="AW379" s="14" t="s">
        <v>30</v>
      </c>
      <c r="AX379" s="14" t="s">
        <v>81</v>
      </c>
      <c r="AY379" s="207" t="s">
        <v>191</v>
      </c>
    </row>
    <row r="380" s="1" customFormat="1" ht="24" customHeight="1">
      <c r="B380" s="177"/>
      <c r="C380" s="178" t="s">
        <v>507</v>
      </c>
      <c r="D380" s="178" t="s">
        <v>194</v>
      </c>
      <c r="E380" s="179" t="s">
        <v>965</v>
      </c>
      <c r="F380" s="180" t="s">
        <v>966</v>
      </c>
      <c r="G380" s="181" t="s">
        <v>310</v>
      </c>
      <c r="H380" s="182">
        <v>49.700000000000003</v>
      </c>
      <c r="I380" s="183"/>
      <c r="J380" s="182">
        <f>ROUND(I380*H380,2)</f>
        <v>0</v>
      </c>
      <c r="K380" s="180" t="s">
        <v>274</v>
      </c>
      <c r="L380" s="37"/>
      <c r="M380" s="184" t="s">
        <v>1</v>
      </c>
      <c r="N380" s="185" t="s">
        <v>38</v>
      </c>
      <c r="O380" s="73"/>
      <c r="P380" s="186">
        <f>O380*H380</f>
        <v>0</v>
      </c>
      <c r="Q380" s="186">
        <v>0.16849</v>
      </c>
      <c r="R380" s="186">
        <f>Q380*H380</f>
        <v>8.3739530000000002</v>
      </c>
      <c r="S380" s="186">
        <v>0</v>
      </c>
      <c r="T380" s="187">
        <f>S380*H380</f>
        <v>0</v>
      </c>
      <c r="AR380" s="188" t="s">
        <v>198</v>
      </c>
      <c r="AT380" s="188" t="s">
        <v>194</v>
      </c>
      <c r="AU380" s="188" t="s">
        <v>211</v>
      </c>
      <c r="AY380" s="18" t="s">
        <v>191</v>
      </c>
      <c r="BE380" s="189">
        <f>IF(N380="základní",J380,0)</f>
        <v>0</v>
      </c>
      <c r="BF380" s="189">
        <f>IF(N380="snížená",J380,0)</f>
        <v>0</v>
      </c>
      <c r="BG380" s="189">
        <f>IF(N380="zákl. přenesená",J380,0)</f>
        <v>0</v>
      </c>
      <c r="BH380" s="189">
        <f>IF(N380="sníž. přenesená",J380,0)</f>
        <v>0</v>
      </c>
      <c r="BI380" s="189">
        <f>IF(N380="nulová",J380,0)</f>
        <v>0</v>
      </c>
      <c r="BJ380" s="18" t="s">
        <v>81</v>
      </c>
      <c r="BK380" s="189">
        <f>ROUND(I380*H380,2)</f>
        <v>0</v>
      </c>
      <c r="BL380" s="18" t="s">
        <v>198</v>
      </c>
      <c r="BM380" s="188" t="s">
        <v>2758</v>
      </c>
    </row>
    <row r="381" s="12" customFormat="1">
      <c r="B381" s="190"/>
      <c r="D381" s="191" t="s">
        <v>200</v>
      </c>
      <c r="E381" s="192" t="s">
        <v>1</v>
      </c>
      <c r="F381" s="193" t="s">
        <v>2759</v>
      </c>
      <c r="H381" s="192" t="s">
        <v>1</v>
      </c>
      <c r="I381" s="194"/>
      <c r="L381" s="190"/>
      <c r="M381" s="195"/>
      <c r="N381" s="196"/>
      <c r="O381" s="196"/>
      <c r="P381" s="196"/>
      <c r="Q381" s="196"/>
      <c r="R381" s="196"/>
      <c r="S381" s="196"/>
      <c r="T381" s="197"/>
      <c r="AT381" s="192" t="s">
        <v>200</v>
      </c>
      <c r="AU381" s="192" t="s">
        <v>211</v>
      </c>
      <c r="AV381" s="12" t="s">
        <v>81</v>
      </c>
      <c r="AW381" s="12" t="s">
        <v>30</v>
      </c>
      <c r="AX381" s="12" t="s">
        <v>73</v>
      </c>
      <c r="AY381" s="192" t="s">
        <v>191</v>
      </c>
    </row>
    <row r="382" s="12" customFormat="1">
      <c r="B382" s="190"/>
      <c r="D382" s="191" t="s">
        <v>200</v>
      </c>
      <c r="E382" s="192" t="s">
        <v>1</v>
      </c>
      <c r="F382" s="193" t="s">
        <v>2760</v>
      </c>
      <c r="H382" s="192" t="s">
        <v>1</v>
      </c>
      <c r="I382" s="194"/>
      <c r="L382" s="190"/>
      <c r="M382" s="195"/>
      <c r="N382" s="196"/>
      <c r="O382" s="196"/>
      <c r="P382" s="196"/>
      <c r="Q382" s="196"/>
      <c r="R382" s="196"/>
      <c r="S382" s="196"/>
      <c r="T382" s="197"/>
      <c r="AT382" s="192" t="s">
        <v>200</v>
      </c>
      <c r="AU382" s="192" t="s">
        <v>211</v>
      </c>
      <c r="AV382" s="12" t="s">
        <v>81</v>
      </c>
      <c r="AW382" s="12" t="s">
        <v>30</v>
      </c>
      <c r="AX382" s="12" t="s">
        <v>73</v>
      </c>
      <c r="AY382" s="192" t="s">
        <v>191</v>
      </c>
    </row>
    <row r="383" s="12" customFormat="1">
      <c r="B383" s="190"/>
      <c r="D383" s="191" t="s">
        <v>200</v>
      </c>
      <c r="E383" s="192" t="s">
        <v>1</v>
      </c>
      <c r="F383" s="193" t="s">
        <v>2761</v>
      </c>
      <c r="H383" s="192" t="s">
        <v>1</v>
      </c>
      <c r="I383" s="194"/>
      <c r="L383" s="190"/>
      <c r="M383" s="195"/>
      <c r="N383" s="196"/>
      <c r="O383" s="196"/>
      <c r="P383" s="196"/>
      <c r="Q383" s="196"/>
      <c r="R383" s="196"/>
      <c r="S383" s="196"/>
      <c r="T383" s="197"/>
      <c r="AT383" s="192" t="s">
        <v>200</v>
      </c>
      <c r="AU383" s="192" t="s">
        <v>211</v>
      </c>
      <c r="AV383" s="12" t="s">
        <v>81</v>
      </c>
      <c r="AW383" s="12" t="s">
        <v>30</v>
      </c>
      <c r="AX383" s="12" t="s">
        <v>73</v>
      </c>
      <c r="AY383" s="192" t="s">
        <v>191</v>
      </c>
    </row>
    <row r="384" s="12" customFormat="1">
      <c r="B384" s="190"/>
      <c r="D384" s="191" t="s">
        <v>200</v>
      </c>
      <c r="E384" s="192" t="s">
        <v>1</v>
      </c>
      <c r="F384" s="193" t="s">
        <v>2762</v>
      </c>
      <c r="H384" s="192" t="s">
        <v>1</v>
      </c>
      <c r="I384" s="194"/>
      <c r="L384" s="190"/>
      <c r="M384" s="195"/>
      <c r="N384" s="196"/>
      <c r="O384" s="196"/>
      <c r="P384" s="196"/>
      <c r="Q384" s="196"/>
      <c r="R384" s="196"/>
      <c r="S384" s="196"/>
      <c r="T384" s="197"/>
      <c r="AT384" s="192" t="s">
        <v>200</v>
      </c>
      <c r="AU384" s="192" t="s">
        <v>211</v>
      </c>
      <c r="AV384" s="12" t="s">
        <v>81</v>
      </c>
      <c r="AW384" s="12" t="s">
        <v>30</v>
      </c>
      <c r="AX384" s="12" t="s">
        <v>73</v>
      </c>
      <c r="AY384" s="192" t="s">
        <v>191</v>
      </c>
    </row>
    <row r="385" s="13" customFormat="1">
      <c r="B385" s="198"/>
      <c r="D385" s="191" t="s">
        <v>200</v>
      </c>
      <c r="E385" s="199" t="s">
        <v>1</v>
      </c>
      <c r="F385" s="200" t="s">
        <v>2745</v>
      </c>
      <c r="H385" s="201">
        <v>4.9699999999999998</v>
      </c>
      <c r="I385" s="202"/>
      <c r="L385" s="198"/>
      <c r="M385" s="203"/>
      <c r="N385" s="204"/>
      <c r="O385" s="204"/>
      <c r="P385" s="204"/>
      <c r="Q385" s="204"/>
      <c r="R385" s="204"/>
      <c r="S385" s="204"/>
      <c r="T385" s="205"/>
      <c r="AT385" s="199" t="s">
        <v>200</v>
      </c>
      <c r="AU385" s="199" t="s">
        <v>211</v>
      </c>
      <c r="AV385" s="13" t="s">
        <v>83</v>
      </c>
      <c r="AW385" s="13" t="s">
        <v>30</v>
      </c>
      <c r="AX385" s="13" t="s">
        <v>73</v>
      </c>
      <c r="AY385" s="199" t="s">
        <v>191</v>
      </c>
    </row>
    <row r="386" s="12" customFormat="1">
      <c r="B386" s="190"/>
      <c r="D386" s="191" t="s">
        <v>200</v>
      </c>
      <c r="E386" s="192" t="s">
        <v>1</v>
      </c>
      <c r="F386" s="193" t="s">
        <v>2763</v>
      </c>
      <c r="H386" s="192" t="s">
        <v>1</v>
      </c>
      <c r="I386" s="194"/>
      <c r="L386" s="190"/>
      <c r="M386" s="195"/>
      <c r="N386" s="196"/>
      <c r="O386" s="196"/>
      <c r="P386" s="196"/>
      <c r="Q386" s="196"/>
      <c r="R386" s="196"/>
      <c r="S386" s="196"/>
      <c r="T386" s="197"/>
      <c r="AT386" s="192" t="s">
        <v>200</v>
      </c>
      <c r="AU386" s="192" t="s">
        <v>211</v>
      </c>
      <c r="AV386" s="12" t="s">
        <v>81</v>
      </c>
      <c r="AW386" s="12" t="s">
        <v>30</v>
      </c>
      <c r="AX386" s="12" t="s">
        <v>73</v>
      </c>
      <c r="AY386" s="192" t="s">
        <v>191</v>
      </c>
    </row>
    <row r="387" s="13" customFormat="1">
      <c r="B387" s="198"/>
      <c r="D387" s="191" t="s">
        <v>200</v>
      </c>
      <c r="E387" s="199" t="s">
        <v>1</v>
      </c>
      <c r="F387" s="200" t="s">
        <v>2764</v>
      </c>
      <c r="H387" s="201">
        <v>44.729999999999997</v>
      </c>
      <c r="I387" s="202"/>
      <c r="L387" s="198"/>
      <c r="M387" s="203"/>
      <c r="N387" s="204"/>
      <c r="O387" s="204"/>
      <c r="P387" s="204"/>
      <c r="Q387" s="204"/>
      <c r="R387" s="204"/>
      <c r="S387" s="204"/>
      <c r="T387" s="205"/>
      <c r="AT387" s="199" t="s">
        <v>200</v>
      </c>
      <c r="AU387" s="199" t="s">
        <v>211</v>
      </c>
      <c r="AV387" s="13" t="s">
        <v>83</v>
      </c>
      <c r="AW387" s="13" t="s">
        <v>30</v>
      </c>
      <c r="AX387" s="13" t="s">
        <v>73</v>
      </c>
      <c r="AY387" s="199" t="s">
        <v>191</v>
      </c>
    </row>
    <row r="388" s="14" customFormat="1">
      <c r="B388" s="206"/>
      <c r="D388" s="191" t="s">
        <v>200</v>
      </c>
      <c r="E388" s="207" t="s">
        <v>1</v>
      </c>
      <c r="F388" s="208" t="s">
        <v>204</v>
      </c>
      <c r="H388" s="209">
        <v>49.699999999999996</v>
      </c>
      <c r="I388" s="210"/>
      <c r="L388" s="206"/>
      <c r="M388" s="211"/>
      <c r="N388" s="212"/>
      <c r="O388" s="212"/>
      <c r="P388" s="212"/>
      <c r="Q388" s="212"/>
      <c r="R388" s="212"/>
      <c r="S388" s="212"/>
      <c r="T388" s="213"/>
      <c r="AT388" s="207" t="s">
        <v>200</v>
      </c>
      <c r="AU388" s="207" t="s">
        <v>211</v>
      </c>
      <c r="AV388" s="14" t="s">
        <v>198</v>
      </c>
      <c r="AW388" s="14" t="s">
        <v>30</v>
      </c>
      <c r="AX388" s="14" t="s">
        <v>81</v>
      </c>
      <c r="AY388" s="207" t="s">
        <v>191</v>
      </c>
    </row>
    <row r="389" s="1" customFormat="1" ht="24" customHeight="1">
      <c r="B389" s="177"/>
      <c r="C389" s="178" t="s">
        <v>511</v>
      </c>
      <c r="D389" s="178" t="s">
        <v>194</v>
      </c>
      <c r="E389" s="179" t="s">
        <v>2765</v>
      </c>
      <c r="F389" s="180" t="s">
        <v>2766</v>
      </c>
      <c r="G389" s="181" t="s">
        <v>197</v>
      </c>
      <c r="H389" s="182">
        <v>520.20000000000005</v>
      </c>
      <c r="I389" s="183"/>
      <c r="J389" s="182">
        <f>ROUND(I389*H389,2)</f>
        <v>0</v>
      </c>
      <c r="K389" s="180" t="s">
        <v>1</v>
      </c>
      <c r="L389" s="37"/>
      <c r="M389" s="184" t="s">
        <v>1</v>
      </c>
      <c r="N389" s="185" t="s">
        <v>38</v>
      </c>
      <c r="O389" s="73"/>
      <c r="P389" s="186">
        <f>O389*H389</f>
        <v>0</v>
      </c>
      <c r="Q389" s="186">
        <v>0.00060999999999999997</v>
      </c>
      <c r="R389" s="186">
        <f>Q389*H389</f>
        <v>0.31732199999999999</v>
      </c>
      <c r="S389" s="186">
        <v>0</v>
      </c>
      <c r="T389" s="187">
        <f>S389*H389</f>
        <v>0</v>
      </c>
      <c r="AR389" s="188" t="s">
        <v>198</v>
      </c>
      <c r="AT389" s="188" t="s">
        <v>194</v>
      </c>
      <c r="AU389" s="188" t="s">
        <v>211</v>
      </c>
      <c r="AY389" s="18" t="s">
        <v>191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18" t="s">
        <v>81</v>
      </c>
      <c r="BK389" s="189">
        <f>ROUND(I389*H389,2)</f>
        <v>0</v>
      </c>
      <c r="BL389" s="18" t="s">
        <v>198</v>
      </c>
      <c r="BM389" s="188" t="s">
        <v>2767</v>
      </c>
    </row>
    <row r="390" s="12" customFormat="1">
      <c r="B390" s="190"/>
      <c r="D390" s="191" t="s">
        <v>200</v>
      </c>
      <c r="E390" s="192" t="s">
        <v>1</v>
      </c>
      <c r="F390" s="193" t="s">
        <v>2768</v>
      </c>
      <c r="H390" s="192" t="s">
        <v>1</v>
      </c>
      <c r="I390" s="194"/>
      <c r="L390" s="190"/>
      <c r="M390" s="195"/>
      <c r="N390" s="196"/>
      <c r="O390" s="196"/>
      <c r="P390" s="196"/>
      <c r="Q390" s="196"/>
      <c r="R390" s="196"/>
      <c r="S390" s="196"/>
      <c r="T390" s="197"/>
      <c r="AT390" s="192" t="s">
        <v>200</v>
      </c>
      <c r="AU390" s="192" t="s">
        <v>211</v>
      </c>
      <c r="AV390" s="12" t="s">
        <v>81</v>
      </c>
      <c r="AW390" s="12" t="s">
        <v>30</v>
      </c>
      <c r="AX390" s="12" t="s">
        <v>73</v>
      </c>
      <c r="AY390" s="192" t="s">
        <v>191</v>
      </c>
    </row>
    <row r="391" s="12" customFormat="1">
      <c r="B391" s="190"/>
      <c r="D391" s="191" t="s">
        <v>200</v>
      </c>
      <c r="E391" s="192" t="s">
        <v>1</v>
      </c>
      <c r="F391" s="193" t="s">
        <v>2769</v>
      </c>
      <c r="H391" s="192" t="s">
        <v>1</v>
      </c>
      <c r="I391" s="194"/>
      <c r="L391" s="190"/>
      <c r="M391" s="195"/>
      <c r="N391" s="196"/>
      <c r="O391" s="196"/>
      <c r="P391" s="196"/>
      <c r="Q391" s="196"/>
      <c r="R391" s="196"/>
      <c r="S391" s="196"/>
      <c r="T391" s="197"/>
      <c r="AT391" s="192" t="s">
        <v>200</v>
      </c>
      <c r="AU391" s="192" t="s">
        <v>211</v>
      </c>
      <c r="AV391" s="12" t="s">
        <v>81</v>
      </c>
      <c r="AW391" s="12" t="s">
        <v>30</v>
      </c>
      <c r="AX391" s="12" t="s">
        <v>73</v>
      </c>
      <c r="AY391" s="192" t="s">
        <v>191</v>
      </c>
    </row>
    <row r="392" s="13" customFormat="1">
      <c r="B392" s="198"/>
      <c r="D392" s="191" t="s">
        <v>200</v>
      </c>
      <c r="E392" s="199" t="s">
        <v>1</v>
      </c>
      <c r="F392" s="200" t="s">
        <v>2770</v>
      </c>
      <c r="H392" s="201">
        <v>520.20000000000005</v>
      </c>
      <c r="I392" s="202"/>
      <c r="L392" s="198"/>
      <c r="M392" s="203"/>
      <c r="N392" s="204"/>
      <c r="O392" s="204"/>
      <c r="P392" s="204"/>
      <c r="Q392" s="204"/>
      <c r="R392" s="204"/>
      <c r="S392" s="204"/>
      <c r="T392" s="205"/>
      <c r="AT392" s="199" t="s">
        <v>200</v>
      </c>
      <c r="AU392" s="199" t="s">
        <v>211</v>
      </c>
      <c r="AV392" s="13" t="s">
        <v>83</v>
      </c>
      <c r="AW392" s="13" t="s">
        <v>30</v>
      </c>
      <c r="AX392" s="13" t="s">
        <v>73</v>
      </c>
      <c r="AY392" s="199" t="s">
        <v>191</v>
      </c>
    </row>
    <row r="393" s="14" customFormat="1">
      <c r="B393" s="206"/>
      <c r="D393" s="191" t="s">
        <v>200</v>
      </c>
      <c r="E393" s="207" t="s">
        <v>1</v>
      </c>
      <c r="F393" s="208" t="s">
        <v>204</v>
      </c>
      <c r="H393" s="209">
        <v>520.20000000000005</v>
      </c>
      <c r="I393" s="210"/>
      <c r="L393" s="206"/>
      <c r="M393" s="211"/>
      <c r="N393" s="212"/>
      <c r="O393" s="212"/>
      <c r="P393" s="212"/>
      <c r="Q393" s="212"/>
      <c r="R393" s="212"/>
      <c r="S393" s="212"/>
      <c r="T393" s="213"/>
      <c r="AT393" s="207" t="s">
        <v>200</v>
      </c>
      <c r="AU393" s="207" t="s">
        <v>211</v>
      </c>
      <c r="AV393" s="14" t="s">
        <v>198</v>
      </c>
      <c r="AW393" s="14" t="s">
        <v>30</v>
      </c>
      <c r="AX393" s="14" t="s">
        <v>81</v>
      </c>
      <c r="AY393" s="207" t="s">
        <v>191</v>
      </c>
    </row>
    <row r="394" s="11" customFormat="1" ht="22.8" customHeight="1">
      <c r="B394" s="164"/>
      <c r="D394" s="165" t="s">
        <v>72</v>
      </c>
      <c r="E394" s="175" t="s">
        <v>254</v>
      </c>
      <c r="F394" s="175" t="s">
        <v>523</v>
      </c>
      <c r="I394" s="167"/>
      <c r="J394" s="176">
        <f>BK394</f>
        <v>0</v>
      </c>
      <c r="L394" s="164"/>
      <c r="M394" s="169"/>
      <c r="N394" s="170"/>
      <c r="O394" s="170"/>
      <c r="P394" s="171">
        <f>SUM(P395:P461)</f>
        <v>0</v>
      </c>
      <c r="Q394" s="170"/>
      <c r="R394" s="171">
        <f>SUM(R395:R461)</f>
        <v>0.66076540000000006</v>
      </c>
      <c r="S394" s="170"/>
      <c r="T394" s="172">
        <f>SUM(T395:T461)</f>
        <v>0</v>
      </c>
      <c r="AR394" s="165" t="s">
        <v>81</v>
      </c>
      <c r="AT394" s="173" t="s">
        <v>72</v>
      </c>
      <c r="AU394" s="173" t="s">
        <v>81</v>
      </c>
      <c r="AY394" s="165" t="s">
        <v>191</v>
      </c>
      <c r="BK394" s="174">
        <f>SUM(BK395:BK461)</f>
        <v>0</v>
      </c>
    </row>
    <row r="395" s="1" customFormat="1" ht="16.5" customHeight="1">
      <c r="B395" s="177"/>
      <c r="C395" s="178" t="s">
        <v>517</v>
      </c>
      <c r="D395" s="178" t="s">
        <v>194</v>
      </c>
      <c r="E395" s="179" t="s">
        <v>525</v>
      </c>
      <c r="F395" s="180" t="s">
        <v>526</v>
      </c>
      <c r="G395" s="181" t="s">
        <v>197</v>
      </c>
      <c r="H395" s="182">
        <v>84.180000000000007</v>
      </c>
      <c r="I395" s="183"/>
      <c r="J395" s="182">
        <f>ROUND(I395*H395,2)</f>
        <v>0</v>
      </c>
      <c r="K395" s="180" t="s">
        <v>1</v>
      </c>
      <c r="L395" s="37"/>
      <c r="M395" s="184" t="s">
        <v>1</v>
      </c>
      <c r="N395" s="185" t="s">
        <v>38</v>
      </c>
      <c r="O395" s="73"/>
      <c r="P395" s="186">
        <f>O395*H395</f>
        <v>0</v>
      </c>
      <c r="Q395" s="186">
        <v>0.00081999999999999998</v>
      </c>
      <c r="R395" s="186">
        <f>Q395*H395</f>
        <v>0.069027600000000008</v>
      </c>
      <c r="S395" s="186">
        <v>0</v>
      </c>
      <c r="T395" s="187">
        <f>S395*H395</f>
        <v>0</v>
      </c>
      <c r="AR395" s="188" t="s">
        <v>198</v>
      </c>
      <c r="AT395" s="188" t="s">
        <v>194</v>
      </c>
      <c r="AU395" s="188" t="s">
        <v>83</v>
      </c>
      <c r="AY395" s="18" t="s">
        <v>191</v>
      </c>
      <c r="BE395" s="189">
        <f>IF(N395="základní",J395,0)</f>
        <v>0</v>
      </c>
      <c r="BF395" s="189">
        <f>IF(N395="snížená",J395,0)</f>
        <v>0</v>
      </c>
      <c r="BG395" s="189">
        <f>IF(N395="zákl. přenesená",J395,0)</f>
        <v>0</v>
      </c>
      <c r="BH395" s="189">
        <f>IF(N395="sníž. přenesená",J395,0)</f>
        <v>0</v>
      </c>
      <c r="BI395" s="189">
        <f>IF(N395="nulová",J395,0)</f>
        <v>0</v>
      </c>
      <c r="BJ395" s="18" t="s">
        <v>81</v>
      </c>
      <c r="BK395" s="189">
        <f>ROUND(I395*H395,2)</f>
        <v>0</v>
      </c>
      <c r="BL395" s="18" t="s">
        <v>198</v>
      </c>
      <c r="BM395" s="188" t="s">
        <v>2771</v>
      </c>
    </row>
    <row r="396" s="12" customFormat="1">
      <c r="B396" s="190"/>
      <c r="D396" s="191" t="s">
        <v>200</v>
      </c>
      <c r="E396" s="192" t="s">
        <v>1</v>
      </c>
      <c r="F396" s="193" t="s">
        <v>2772</v>
      </c>
      <c r="H396" s="192" t="s">
        <v>1</v>
      </c>
      <c r="I396" s="194"/>
      <c r="L396" s="190"/>
      <c r="M396" s="195"/>
      <c r="N396" s="196"/>
      <c r="O396" s="196"/>
      <c r="P396" s="196"/>
      <c r="Q396" s="196"/>
      <c r="R396" s="196"/>
      <c r="S396" s="196"/>
      <c r="T396" s="197"/>
      <c r="AT396" s="192" t="s">
        <v>200</v>
      </c>
      <c r="AU396" s="192" t="s">
        <v>83</v>
      </c>
      <c r="AV396" s="12" t="s">
        <v>81</v>
      </c>
      <c r="AW396" s="12" t="s">
        <v>30</v>
      </c>
      <c r="AX396" s="12" t="s">
        <v>73</v>
      </c>
      <c r="AY396" s="192" t="s">
        <v>191</v>
      </c>
    </row>
    <row r="397" s="13" customFormat="1">
      <c r="B397" s="198"/>
      <c r="D397" s="191" t="s">
        <v>200</v>
      </c>
      <c r="E397" s="199" t="s">
        <v>1</v>
      </c>
      <c r="F397" s="200" t="s">
        <v>2773</v>
      </c>
      <c r="H397" s="201">
        <v>84.180000000000007</v>
      </c>
      <c r="I397" s="202"/>
      <c r="L397" s="198"/>
      <c r="M397" s="203"/>
      <c r="N397" s="204"/>
      <c r="O397" s="204"/>
      <c r="P397" s="204"/>
      <c r="Q397" s="204"/>
      <c r="R397" s="204"/>
      <c r="S397" s="204"/>
      <c r="T397" s="205"/>
      <c r="AT397" s="199" t="s">
        <v>200</v>
      </c>
      <c r="AU397" s="199" t="s">
        <v>83</v>
      </c>
      <c r="AV397" s="13" t="s">
        <v>83</v>
      </c>
      <c r="AW397" s="13" t="s">
        <v>30</v>
      </c>
      <c r="AX397" s="13" t="s">
        <v>73</v>
      </c>
      <c r="AY397" s="199" t="s">
        <v>191</v>
      </c>
    </row>
    <row r="398" s="14" customFormat="1">
      <c r="B398" s="206"/>
      <c r="D398" s="191" t="s">
        <v>200</v>
      </c>
      <c r="E398" s="207" t="s">
        <v>1</v>
      </c>
      <c r="F398" s="208" t="s">
        <v>204</v>
      </c>
      <c r="H398" s="209">
        <v>84.180000000000007</v>
      </c>
      <c r="I398" s="210"/>
      <c r="L398" s="206"/>
      <c r="M398" s="211"/>
      <c r="N398" s="212"/>
      <c r="O398" s="212"/>
      <c r="P398" s="212"/>
      <c r="Q398" s="212"/>
      <c r="R398" s="212"/>
      <c r="S398" s="212"/>
      <c r="T398" s="213"/>
      <c r="AT398" s="207" t="s">
        <v>200</v>
      </c>
      <c r="AU398" s="207" t="s">
        <v>83</v>
      </c>
      <c r="AV398" s="14" t="s">
        <v>198</v>
      </c>
      <c r="AW398" s="14" t="s">
        <v>30</v>
      </c>
      <c r="AX398" s="14" t="s">
        <v>81</v>
      </c>
      <c r="AY398" s="207" t="s">
        <v>191</v>
      </c>
    </row>
    <row r="399" s="1" customFormat="1" ht="16.5" customHeight="1">
      <c r="B399" s="177"/>
      <c r="C399" s="178" t="s">
        <v>524</v>
      </c>
      <c r="D399" s="178" t="s">
        <v>194</v>
      </c>
      <c r="E399" s="179" t="s">
        <v>532</v>
      </c>
      <c r="F399" s="180" t="s">
        <v>533</v>
      </c>
      <c r="G399" s="181" t="s">
        <v>214</v>
      </c>
      <c r="H399" s="182">
        <v>167.62000000000001</v>
      </c>
      <c r="I399" s="183"/>
      <c r="J399" s="182">
        <f>ROUND(I399*H399,2)</f>
        <v>0</v>
      </c>
      <c r="K399" s="180" t="s">
        <v>1</v>
      </c>
      <c r="L399" s="37"/>
      <c r="M399" s="184" t="s">
        <v>1</v>
      </c>
      <c r="N399" s="185" t="s">
        <v>38</v>
      </c>
      <c r="O399" s="73"/>
      <c r="P399" s="186">
        <f>O399*H399</f>
        <v>0</v>
      </c>
      <c r="Q399" s="186">
        <v>0</v>
      </c>
      <c r="R399" s="186">
        <f>Q399*H399</f>
        <v>0</v>
      </c>
      <c r="S399" s="186">
        <v>0</v>
      </c>
      <c r="T399" s="187">
        <f>S399*H399</f>
        <v>0</v>
      </c>
      <c r="AR399" s="188" t="s">
        <v>198</v>
      </c>
      <c r="AT399" s="188" t="s">
        <v>194</v>
      </c>
      <c r="AU399" s="188" t="s">
        <v>83</v>
      </c>
      <c r="AY399" s="18" t="s">
        <v>191</v>
      </c>
      <c r="BE399" s="189">
        <f>IF(N399="základní",J399,0)</f>
        <v>0</v>
      </c>
      <c r="BF399" s="189">
        <f>IF(N399="snížená",J399,0)</f>
        <v>0</v>
      </c>
      <c r="BG399" s="189">
        <f>IF(N399="zákl. přenesená",J399,0)</f>
        <v>0</v>
      </c>
      <c r="BH399" s="189">
        <f>IF(N399="sníž. přenesená",J399,0)</f>
        <v>0</v>
      </c>
      <c r="BI399" s="189">
        <f>IF(N399="nulová",J399,0)</f>
        <v>0</v>
      </c>
      <c r="BJ399" s="18" t="s">
        <v>81</v>
      </c>
      <c r="BK399" s="189">
        <f>ROUND(I399*H399,2)</f>
        <v>0</v>
      </c>
      <c r="BL399" s="18" t="s">
        <v>198</v>
      </c>
      <c r="BM399" s="188" t="s">
        <v>2774</v>
      </c>
    </row>
    <row r="400" s="12" customFormat="1">
      <c r="B400" s="190"/>
      <c r="D400" s="191" t="s">
        <v>200</v>
      </c>
      <c r="E400" s="192" t="s">
        <v>1</v>
      </c>
      <c r="F400" s="193" t="s">
        <v>2775</v>
      </c>
      <c r="H400" s="192" t="s">
        <v>1</v>
      </c>
      <c r="I400" s="194"/>
      <c r="L400" s="190"/>
      <c r="M400" s="195"/>
      <c r="N400" s="196"/>
      <c r="O400" s="196"/>
      <c r="P400" s="196"/>
      <c r="Q400" s="196"/>
      <c r="R400" s="196"/>
      <c r="S400" s="196"/>
      <c r="T400" s="197"/>
      <c r="AT400" s="192" t="s">
        <v>200</v>
      </c>
      <c r="AU400" s="192" t="s">
        <v>83</v>
      </c>
      <c r="AV400" s="12" t="s">
        <v>81</v>
      </c>
      <c r="AW400" s="12" t="s">
        <v>30</v>
      </c>
      <c r="AX400" s="12" t="s">
        <v>73</v>
      </c>
      <c r="AY400" s="192" t="s">
        <v>191</v>
      </c>
    </row>
    <row r="401" s="12" customFormat="1">
      <c r="B401" s="190"/>
      <c r="D401" s="191" t="s">
        <v>200</v>
      </c>
      <c r="E401" s="192" t="s">
        <v>1</v>
      </c>
      <c r="F401" s="193" t="s">
        <v>538</v>
      </c>
      <c r="H401" s="192" t="s">
        <v>1</v>
      </c>
      <c r="I401" s="194"/>
      <c r="L401" s="190"/>
      <c r="M401" s="195"/>
      <c r="N401" s="196"/>
      <c r="O401" s="196"/>
      <c r="P401" s="196"/>
      <c r="Q401" s="196"/>
      <c r="R401" s="196"/>
      <c r="S401" s="196"/>
      <c r="T401" s="197"/>
      <c r="AT401" s="192" t="s">
        <v>200</v>
      </c>
      <c r="AU401" s="192" t="s">
        <v>83</v>
      </c>
      <c r="AV401" s="12" t="s">
        <v>81</v>
      </c>
      <c r="AW401" s="12" t="s">
        <v>30</v>
      </c>
      <c r="AX401" s="12" t="s">
        <v>73</v>
      </c>
      <c r="AY401" s="192" t="s">
        <v>191</v>
      </c>
    </row>
    <row r="402" s="13" customFormat="1">
      <c r="B402" s="198"/>
      <c r="D402" s="191" t="s">
        <v>200</v>
      </c>
      <c r="E402" s="199" t="s">
        <v>1</v>
      </c>
      <c r="F402" s="200" t="s">
        <v>2776</v>
      </c>
      <c r="H402" s="201">
        <v>106.40000000000001</v>
      </c>
      <c r="I402" s="202"/>
      <c r="L402" s="198"/>
      <c r="M402" s="203"/>
      <c r="N402" s="204"/>
      <c r="O402" s="204"/>
      <c r="P402" s="204"/>
      <c r="Q402" s="204"/>
      <c r="R402" s="204"/>
      <c r="S402" s="204"/>
      <c r="T402" s="205"/>
      <c r="AT402" s="199" t="s">
        <v>200</v>
      </c>
      <c r="AU402" s="199" t="s">
        <v>83</v>
      </c>
      <c r="AV402" s="13" t="s">
        <v>83</v>
      </c>
      <c r="AW402" s="13" t="s">
        <v>30</v>
      </c>
      <c r="AX402" s="13" t="s">
        <v>73</v>
      </c>
      <c r="AY402" s="199" t="s">
        <v>191</v>
      </c>
    </row>
    <row r="403" s="12" customFormat="1">
      <c r="B403" s="190"/>
      <c r="D403" s="191" t="s">
        <v>200</v>
      </c>
      <c r="E403" s="192" t="s">
        <v>1</v>
      </c>
      <c r="F403" s="193" t="s">
        <v>2777</v>
      </c>
      <c r="H403" s="192" t="s">
        <v>1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2" t="s">
        <v>200</v>
      </c>
      <c r="AU403" s="192" t="s">
        <v>83</v>
      </c>
      <c r="AV403" s="12" t="s">
        <v>81</v>
      </c>
      <c r="AW403" s="12" t="s">
        <v>30</v>
      </c>
      <c r="AX403" s="12" t="s">
        <v>73</v>
      </c>
      <c r="AY403" s="192" t="s">
        <v>191</v>
      </c>
    </row>
    <row r="404" s="13" customFormat="1">
      <c r="B404" s="198"/>
      <c r="D404" s="191" t="s">
        <v>200</v>
      </c>
      <c r="E404" s="199" t="s">
        <v>1</v>
      </c>
      <c r="F404" s="200" t="s">
        <v>2778</v>
      </c>
      <c r="H404" s="201">
        <v>61.219999999999999</v>
      </c>
      <c r="I404" s="202"/>
      <c r="L404" s="198"/>
      <c r="M404" s="203"/>
      <c r="N404" s="204"/>
      <c r="O404" s="204"/>
      <c r="P404" s="204"/>
      <c r="Q404" s="204"/>
      <c r="R404" s="204"/>
      <c r="S404" s="204"/>
      <c r="T404" s="205"/>
      <c r="AT404" s="199" t="s">
        <v>200</v>
      </c>
      <c r="AU404" s="199" t="s">
        <v>83</v>
      </c>
      <c r="AV404" s="13" t="s">
        <v>83</v>
      </c>
      <c r="AW404" s="13" t="s">
        <v>30</v>
      </c>
      <c r="AX404" s="13" t="s">
        <v>73</v>
      </c>
      <c r="AY404" s="199" t="s">
        <v>191</v>
      </c>
    </row>
    <row r="405" s="14" customFormat="1">
      <c r="B405" s="206"/>
      <c r="D405" s="191" t="s">
        <v>200</v>
      </c>
      <c r="E405" s="207" t="s">
        <v>1</v>
      </c>
      <c r="F405" s="208" t="s">
        <v>204</v>
      </c>
      <c r="H405" s="209">
        <v>167.62000000000001</v>
      </c>
      <c r="I405" s="210"/>
      <c r="L405" s="206"/>
      <c r="M405" s="211"/>
      <c r="N405" s="212"/>
      <c r="O405" s="212"/>
      <c r="P405" s="212"/>
      <c r="Q405" s="212"/>
      <c r="R405" s="212"/>
      <c r="S405" s="212"/>
      <c r="T405" s="213"/>
      <c r="AT405" s="207" t="s">
        <v>200</v>
      </c>
      <c r="AU405" s="207" t="s">
        <v>83</v>
      </c>
      <c r="AV405" s="14" t="s">
        <v>198</v>
      </c>
      <c r="AW405" s="14" t="s">
        <v>30</v>
      </c>
      <c r="AX405" s="14" t="s">
        <v>81</v>
      </c>
      <c r="AY405" s="207" t="s">
        <v>191</v>
      </c>
    </row>
    <row r="406" s="1" customFormat="1" ht="24" customHeight="1">
      <c r="B406" s="177"/>
      <c r="C406" s="178" t="s">
        <v>531</v>
      </c>
      <c r="D406" s="178" t="s">
        <v>194</v>
      </c>
      <c r="E406" s="179" t="s">
        <v>547</v>
      </c>
      <c r="F406" s="180" t="s">
        <v>548</v>
      </c>
      <c r="G406" s="181" t="s">
        <v>214</v>
      </c>
      <c r="H406" s="182">
        <v>53.840000000000003</v>
      </c>
      <c r="I406" s="183"/>
      <c r="J406" s="182">
        <f>ROUND(I406*H406,2)</f>
        <v>0</v>
      </c>
      <c r="K406" s="180" t="s">
        <v>1</v>
      </c>
      <c r="L406" s="37"/>
      <c r="M406" s="184" t="s">
        <v>1</v>
      </c>
      <c r="N406" s="185" t="s">
        <v>38</v>
      </c>
      <c r="O406" s="73"/>
      <c r="P406" s="186">
        <f>O406*H406</f>
        <v>0</v>
      </c>
      <c r="Q406" s="186">
        <v>0</v>
      </c>
      <c r="R406" s="186">
        <f>Q406*H406</f>
        <v>0</v>
      </c>
      <c r="S406" s="186">
        <v>0</v>
      </c>
      <c r="T406" s="187">
        <f>S406*H406</f>
        <v>0</v>
      </c>
      <c r="AR406" s="188" t="s">
        <v>198</v>
      </c>
      <c r="AT406" s="188" t="s">
        <v>194</v>
      </c>
      <c r="AU406" s="188" t="s">
        <v>83</v>
      </c>
      <c r="AY406" s="18" t="s">
        <v>191</v>
      </c>
      <c r="BE406" s="189">
        <f>IF(N406="základní",J406,0)</f>
        <v>0</v>
      </c>
      <c r="BF406" s="189">
        <f>IF(N406="snížená",J406,0)</f>
        <v>0</v>
      </c>
      <c r="BG406" s="189">
        <f>IF(N406="zákl. přenesená",J406,0)</f>
        <v>0</v>
      </c>
      <c r="BH406" s="189">
        <f>IF(N406="sníž. přenesená",J406,0)</f>
        <v>0</v>
      </c>
      <c r="BI406" s="189">
        <f>IF(N406="nulová",J406,0)</f>
        <v>0</v>
      </c>
      <c r="BJ406" s="18" t="s">
        <v>81</v>
      </c>
      <c r="BK406" s="189">
        <f>ROUND(I406*H406,2)</f>
        <v>0</v>
      </c>
      <c r="BL406" s="18" t="s">
        <v>198</v>
      </c>
      <c r="BM406" s="188" t="s">
        <v>2779</v>
      </c>
    </row>
    <row r="407" s="12" customFormat="1">
      <c r="B407" s="190"/>
      <c r="D407" s="191" t="s">
        <v>200</v>
      </c>
      <c r="E407" s="192" t="s">
        <v>1</v>
      </c>
      <c r="F407" s="193" t="s">
        <v>2780</v>
      </c>
      <c r="H407" s="192" t="s">
        <v>1</v>
      </c>
      <c r="I407" s="194"/>
      <c r="L407" s="190"/>
      <c r="M407" s="195"/>
      <c r="N407" s="196"/>
      <c r="O407" s="196"/>
      <c r="P407" s="196"/>
      <c r="Q407" s="196"/>
      <c r="R407" s="196"/>
      <c r="S407" s="196"/>
      <c r="T407" s="197"/>
      <c r="AT407" s="192" t="s">
        <v>200</v>
      </c>
      <c r="AU407" s="192" t="s">
        <v>83</v>
      </c>
      <c r="AV407" s="12" t="s">
        <v>81</v>
      </c>
      <c r="AW407" s="12" t="s">
        <v>30</v>
      </c>
      <c r="AX407" s="12" t="s">
        <v>73</v>
      </c>
      <c r="AY407" s="192" t="s">
        <v>191</v>
      </c>
    </row>
    <row r="408" s="13" customFormat="1">
      <c r="B408" s="198"/>
      <c r="D408" s="191" t="s">
        <v>200</v>
      </c>
      <c r="E408" s="199" t="s">
        <v>1</v>
      </c>
      <c r="F408" s="200" t="s">
        <v>2589</v>
      </c>
      <c r="H408" s="201">
        <v>53.840000000000003</v>
      </c>
      <c r="I408" s="202"/>
      <c r="L408" s="198"/>
      <c r="M408" s="203"/>
      <c r="N408" s="204"/>
      <c r="O408" s="204"/>
      <c r="P408" s="204"/>
      <c r="Q408" s="204"/>
      <c r="R408" s="204"/>
      <c r="S408" s="204"/>
      <c r="T408" s="205"/>
      <c r="AT408" s="199" t="s">
        <v>200</v>
      </c>
      <c r="AU408" s="199" t="s">
        <v>83</v>
      </c>
      <c r="AV408" s="13" t="s">
        <v>83</v>
      </c>
      <c r="AW408" s="13" t="s">
        <v>30</v>
      </c>
      <c r="AX408" s="13" t="s">
        <v>73</v>
      </c>
      <c r="AY408" s="199" t="s">
        <v>191</v>
      </c>
    </row>
    <row r="409" s="14" customFormat="1">
      <c r="B409" s="206"/>
      <c r="D409" s="191" t="s">
        <v>200</v>
      </c>
      <c r="E409" s="207" t="s">
        <v>1</v>
      </c>
      <c r="F409" s="208" t="s">
        <v>204</v>
      </c>
      <c r="H409" s="209">
        <v>53.840000000000003</v>
      </c>
      <c r="I409" s="210"/>
      <c r="L409" s="206"/>
      <c r="M409" s="211"/>
      <c r="N409" s="212"/>
      <c r="O409" s="212"/>
      <c r="P409" s="212"/>
      <c r="Q409" s="212"/>
      <c r="R409" s="212"/>
      <c r="S409" s="212"/>
      <c r="T409" s="213"/>
      <c r="AT409" s="207" t="s">
        <v>200</v>
      </c>
      <c r="AU409" s="207" t="s">
        <v>83</v>
      </c>
      <c r="AV409" s="14" t="s">
        <v>198</v>
      </c>
      <c r="AW409" s="14" t="s">
        <v>30</v>
      </c>
      <c r="AX409" s="14" t="s">
        <v>81</v>
      </c>
      <c r="AY409" s="207" t="s">
        <v>191</v>
      </c>
    </row>
    <row r="410" s="1" customFormat="1" ht="24" customHeight="1">
      <c r="B410" s="177"/>
      <c r="C410" s="178" t="s">
        <v>546</v>
      </c>
      <c r="D410" s="178" t="s">
        <v>194</v>
      </c>
      <c r="E410" s="179" t="s">
        <v>553</v>
      </c>
      <c r="F410" s="180" t="s">
        <v>554</v>
      </c>
      <c r="G410" s="181" t="s">
        <v>197</v>
      </c>
      <c r="H410" s="182">
        <v>592.24000000000001</v>
      </c>
      <c r="I410" s="183"/>
      <c r="J410" s="182">
        <f>ROUND(I410*H410,2)</f>
        <v>0</v>
      </c>
      <c r="K410" s="180" t="s">
        <v>274</v>
      </c>
      <c r="L410" s="37"/>
      <c r="M410" s="184" t="s">
        <v>1</v>
      </c>
      <c r="N410" s="185" t="s">
        <v>38</v>
      </c>
      <c r="O410" s="73"/>
      <c r="P410" s="186">
        <f>O410*H410</f>
        <v>0</v>
      </c>
      <c r="Q410" s="186">
        <v>0.00017000000000000001</v>
      </c>
      <c r="R410" s="186">
        <f>Q410*H410</f>
        <v>0.10068080000000002</v>
      </c>
      <c r="S410" s="186">
        <v>0</v>
      </c>
      <c r="T410" s="187">
        <f>S410*H410</f>
        <v>0</v>
      </c>
      <c r="AR410" s="188" t="s">
        <v>198</v>
      </c>
      <c r="AT410" s="188" t="s">
        <v>194</v>
      </c>
      <c r="AU410" s="188" t="s">
        <v>83</v>
      </c>
      <c r="AY410" s="18" t="s">
        <v>191</v>
      </c>
      <c r="BE410" s="189">
        <f>IF(N410="základní",J410,0)</f>
        <v>0</v>
      </c>
      <c r="BF410" s="189">
        <f>IF(N410="snížená",J410,0)</f>
        <v>0</v>
      </c>
      <c r="BG410" s="189">
        <f>IF(N410="zákl. přenesená",J410,0)</f>
        <v>0</v>
      </c>
      <c r="BH410" s="189">
        <f>IF(N410="sníž. přenesená",J410,0)</f>
        <v>0</v>
      </c>
      <c r="BI410" s="189">
        <f>IF(N410="nulová",J410,0)</f>
        <v>0</v>
      </c>
      <c r="BJ410" s="18" t="s">
        <v>81</v>
      </c>
      <c r="BK410" s="189">
        <f>ROUND(I410*H410,2)</f>
        <v>0</v>
      </c>
      <c r="BL410" s="18" t="s">
        <v>198</v>
      </c>
      <c r="BM410" s="188" t="s">
        <v>2781</v>
      </c>
    </row>
    <row r="411" s="12" customFormat="1">
      <c r="B411" s="190"/>
      <c r="D411" s="191" t="s">
        <v>200</v>
      </c>
      <c r="E411" s="192" t="s">
        <v>1</v>
      </c>
      <c r="F411" s="193" t="s">
        <v>2782</v>
      </c>
      <c r="H411" s="192" t="s">
        <v>1</v>
      </c>
      <c r="I411" s="194"/>
      <c r="L411" s="190"/>
      <c r="M411" s="195"/>
      <c r="N411" s="196"/>
      <c r="O411" s="196"/>
      <c r="P411" s="196"/>
      <c r="Q411" s="196"/>
      <c r="R411" s="196"/>
      <c r="S411" s="196"/>
      <c r="T411" s="197"/>
      <c r="AT411" s="192" t="s">
        <v>200</v>
      </c>
      <c r="AU411" s="192" t="s">
        <v>83</v>
      </c>
      <c r="AV411" s="12" t="s">
        <v>81</v>
      </c>
      <c r="AW411" s="12" t="s">
        <v>30</v>
      </c>
      <c r="AX411" s="12" t="s">
        <v>73</v>
      </c>
      <c r="AY411" s="192" t="s">
        <v>191</v>
      </c>
    </row>
    <row r="412" s="13" customFormat="1">
      <c r="B412" s="198"/>
      <c r="D412" s="191" t="s">
        <v>200</v>
      </c>
      <c r="E412" s="199" t="s">
        <v>1</v>
      </c>
      <c r="F412" s="200" t="s">
        <v>2783</v>
      </c>
      <c r="H412" s="201">
        <v>592.24000000000001</v>
      </c>
      <c r="I412" s="202"/>
      <c r="L412" s="198"/>
      <c r="M412" s="203"/>
      <c r="N412" s="204"/>
      <c r="O412" s="204"/>
      <c r="P412" s="204"/>
      <c r="Q412" s="204"/>
      <c r="R412" s="204"/>
      <c r="S412" s="204"/>
      <c r="T412" s="205"/>
      <c r="AT412" s="199" t="s">
        <v>200</v>
      </c>
      <c r="AU412" s="199" t="s">
        <v>83</v>
      </c>
      <c r="AV412" s="13" t="s">
        <v>83</v>
      </c>
      <c r="AW412" s="13" t="s">
        <v>30</v>
      </c>
      <c r="AX412" s="13" t="s">
        <v>73</v>
      </c>
      <c r="AY412" s="199" t="s">
        <v>191</v>
      </c>
    </row>
    <row r="413" s="14" customFormat="1">
      <c r="B413" s="206"/>
      <c r="D413" s="191" t="s">
        <v>200</v>
      </c>
      <c r="E413" s="207" t="s">
        <v>1</v>
      </c>
      <c r="F413" s="208" t="s">
        <v>204</v>
      </c>
      <c r="H413" s="209">
        <v>592.24000000000001</v>
      </c>
      <c r="I413" s="210"/>
      <c r="L413" s="206"/>
      <c r="M413" s="211"/>
      <c r="N413" s="212"/>
      <c r="O413" s="212"/>
      <c r="P413" s="212"/>
      <c r="Q413" s="212"/>
      <c r="R413" s="212"/>
      <c r="S413" s="212"/>
      <c r="T413" s="213"/>
      <c r="AT413" s="207" t="s">
        <v>200</v>
      </c>
      <c r="AU413" s="207" t="s">
        <v>83</v>
      </c>
      <c r="AV413" s="14" t="s">
        <v>198</v>
      </c>
      <c r="AW413" s="14" t="s">
        <v>30</v>
      </c>
      <c r="AX413" s="14" t="s">
        <v>81</v>
      </c>
      <c r="AY413" s="207" t="s">
        <v>191</v>
      </c>
    </row>
    <row r="414" s="1" customFormat="1" ht="24" customHeight="1">
      <c r="B414" s="177"/>
      <c r="C414" s="214" t="s">
        <v>552</v>
      </c>
      <c r="D414" s="214" t="s">
        <v>335</v>
      </c>
      <c r="E414" s="215" t="s">
        <v>559</v>
      </c>
      <c r="F414" s="216" t="s">
        <v>560</v>
      </c>
      <c r="G414" s="217" t="s">
        <v>197</v>
      </c>
      <c r="H414" s="218">
        <v>592.24000000000001</v>
      </c>
      <c r="I414" s="219"/>
      <c r="J414" s="218">
        <f>ROUND(I414*H414,2)</f>
        <v>0</v>
      </c>
      <c r="K414" s="216" t="s">
        <v>274</v>
      </c>
      <c r="L414" s="220"/>
      <c r="M414" s="221" t="s">
        <v>1</v>
      </c>
      <c r="N414" s="222" t="s">
        <v>38</v>
      </c>
      <c r="O414" s="73"/>
      <c r="P414" s="186">
        <f>O414*H414</f>
        <v>0</v>
      </c>
      <c r="Q414" s="186">
        <v>0.00029999999999999997</v>
      </c>
      <c r="R414" s="186">
        <f>Q414*H414</f>
        <v>0.177672</v>
      </c>
      <c r="S414" s="186">
        <v>0</v>
      </c>
      <c r="T414" s="187">
        <f>S414*H414</f>
        <v>0</v>
      </c>
      <c r="AR414" s="188" t="s">
        <v>254</v>
      </c>
      <c r="AT414" s="188" t="s">
        <v>335</v>
      </c>
      <c r="AU414" s="188" t="s">
        <v>83</v>
      </c>
      <c r="AY414" s="18" t="s">
        <v>191</v>
      </c>
      <c r="BE414" s="189">
        <f>IF(N414="základní",J414,0)</f>
        <v>0</v>
      </c>
      <c r="BF414" s="189">
        <f>IF(N414="snížená",J414,0)</f>
        <v>0</v>
      </c>
      <c r="BG414" s="189">
        <f>IF(N414="zákl. přenesená",J414,0)</f>
        <v>0</v>
      </c>
      <c r="BH414" s="189">
        <f>IF(N414="sníž. přenesená",J414,0)</f>
        <v>0</v>
      </c>
      <c r="BI414" s="189">
        <f>IF(N414="nulová",J414,0)</f>
        <v>0</v>
      </c>
      <c r="BJ414" s="18" t="s">
        <v>81</v>
      </c>
      <c r="BK414" s="189">
        <f>ROUND(I414*H414,2)</f>
        <v>0</v>
      </c>
      <c r="BL414" s="18" t="s">
        <v>198</v>
      </c>
      <c r="BM414" s="188" t="s">
        <v>2784</v>
      </c>
    </row>
    <row r="415" s="12" customFormat="1">
      <c r="B415" s="190"/>
      <c r="D415" s="191" t="s">
        <v>200</v>
      </c>
      <c r="E415" s="192" t="s">
        <v>1</v>
      </c>
      <c r="F415" s="193" t="s">
        <v>2785</v>
      </c>
      <c r="H415" s="192" t="s">
        <v>1</v>
      </c>
      <c r="I415" s="194"/>
      <c r="L415" s="190"/>
      <c r="M415" s="195"/>
      <c r="N415" s="196"/>
      <c r="O415" s="196"/>
      <c r="P415" s="196"/>
      <c r="Q415" s="196"/>
      <c r="R415" s="196"/>
      <c r="S415" s="196"/>
      <c r="T415" s="197"/>
      <c r="AT415" s="192" t="s">
        <v>200</v>
      </c>
      <c r="AU415" s="192" t="s">
        <v>83</v>
      </c>
      <c r="AV415" s="12" t="s">
        <v>81</v>
      </c>
      <c r="AW415" s="12" t="s">
        <v>30</v>
      </c>
      <c r="AX415" s="12" t="s">
        <v>73</v>
      </c>
      <c r="AY415" s="192" t="s">
        <v>191</v>
      </c>
    </row>
    <row r="416" s="13" customFormat="1">
      <c r="B416" s="198"/>
      <c r="D416" s="191" t="s">
        <v>200</v>
      </c>
      <c r="E416" s="199" t="s">
        <v>1</v>
      </c>
      <c r="F416" s="200" t="s">
        <v>2783</v>
      </c>
      <c r="H416" s="201">
        <v>592.24000000000001</v>
      </c>
      <c r="I416" s="202"/>
      <c r="L416" s="198"/>
      <c r="M416" s="203"/>
      <c r="N416" s="204"/>
      <c r="O416" s="204"/>
      <c r="P416" s="204"/>
      <c r="Q416" s="204"/>
      <c r="R416" s="204"/>
      <c r="S416" s="204"/>
      <c r="T416" s="205"/>
      <c r="AT416" s="199" t="s">
        <v>200</v>
      </c>
      <c r="AU416" s="199" t="s">
        <v>83</v>
      </c>
      <c r="AV416" s="13" t="s">
        <v>83</v>
      </c>
      <c r="AW416" s="13" t="s">
        <v>30</v>
      </c>
      <c r="AX416" s="13" t="s">
        <v>73</v>
      </c>
      <c r="AY416" s="199" t="s">
        <v>191</v>
      </c>
    </row>
    <row r="417" s="14" customFormat="1">
      <c r="B417" s="206"/>
      <c r="D417" s="191" t="s">
        <v>200</v>
      </c>
      <c r="E417" s="207" t="s">
        <v>1</v>
      </c>
      <c r="F417" s="208" t="s">
        <v>204</v>
      </c>
      <c r="H417" s="209">
        <v>592.24000000000001</v>
      </c>
      <c r="I417" s="210"/>
      <c r="L417" s="206"/>
      <c r="M417" s="211"/>
      <c r="N417" s="212"/>
      <c r="O417" s="212"/>
      <c r="P417" s="212"/>
      <c r="Q417" s="212"/>
      <c r="R417" s="212"/>
      <c r="S417" s="212"/>
      <c r="T417" s="213"/>
      <c r="AT417" s="207" t="s">
        <v>200</v>
      </c>
      <c r="AU417" s="207" t="s">
        <v>83</v>
      </c>
      <c r="AV417" s="14" t="s">
        <v>198</v>
      </c>
      <c r="AW417" s="14" t="s">
        <v>30</v>
      </c>
      <c r="AX417" s="14" t="s">
        <v>81</v>
      </c>
      <c r="AY417" s="207" t="s">
        <v>191</v>
      </c>
    </row>
    <row r="418" s="1" customFormat="1" ht="16.5" customHeight="1">
      <c r="B418" s="177"/>
      <c r="C418" s="178" t="s">
        <v>558</v>
      </c>
      <c r="D418" s="178" t="s">
        <v>194</v>
      </c>
      <c r="E418" s="179" t="s">
        <v>563</v>
      </c>
      <c r="F418" s="180" t="s">
        <v>564</v>
      </c>
      <c r="G418" s="181" t="s">
        <v>214</v>
      </c>
      <c r="H418" s="182">
        <v>5.3799999999999999</v>
      </c>
      <c r="I418" s="183"/>
      <c r="J418" s="182">
        <f>ROUND(I418*H418,2)</f>
        <v>0</v>
      </c>
      <c r="K418" s="180" t="s">
        <v>274</v>
      </c>
      <c r="L418" s="37"/>
      <c r="M418" s="184" t="s">
        <v>1</v>
      </c>
      <c r="N418" s="185" t="s">
        <v>38</v>
      </c>
      <c r="O418" s="73"/>
      <c r="P418" s="186">
        <f>O418*H418</f>
        <v>0</v>
      </c>
      <c r="Q418" s="186">
        <v>0</v>
      </c>
      <c r="R418" s="186">
        <f>Q418*H418</f>
        <v>0</v>
      </c>
      <c r="S418" s="186">
        <v>0</v>
      </c>
      <c r="T418" s="187">
        <f>S418*H418</f>
        <v>0</v>
      </c>
      <c r="AR418" s="188" t="s">
        <v>198</v>
      </c>
      <c r="AT418" s="188" t="s">
        <v>194</v>
      </c>
      <c r="AU418" s="188" t="s">
        <v>83</v>
      </c>
      <c r="AY418" s="18" t="s">
        <v>191</v>
      </c>
      <c r="BE418" s="189">
        <f>IF(N418="základní",J418,0)</f>
        <v>0</v>
      </c>
      <c r="BF418" s="189">
        <f>IF(N418="snížená",J418,0)</f>
        <v>0</v>
      </c>
      <c r="BG418" s="189">
        <f>IF(N418="zákl. přenesená",J418,0)</f>
        <v>0</v>
      </c>
      <c r="BH418" s="189">
        <f>IF(N418="sníž. přenesená",J418,0)</f>
        <v>0</v>
      </c>
      <c r="BI418" s="189">
        <f>IF(N418="nulová",J418,0)</f>
        <v>0</v>
      </c>
      <c r="BJ418" s="18" t="s">
        <v>81</v>
      </c>
      <c r="BK418" s="189">
        <f>ROUND(I418*H418,2)</f>
        <v>0</v>
      </c>
      <c r="BL418" s="18" t="s">
        <v>198</v>
      </c>
      <c r="BM418" s="188" t="s">
        <v>2786</v>
      </c>
    </row>
    <row r="419" s="12" customFormat="1">
      <c r="B419" s="190"/>
      <c r="D419" s="191" t="s">
        <v>200</v>
      </c>
      <c r="E419" s="192" t="s">
        <v>1</v>
      </c>
      <c r="F419" s="193" t="s">
        <v>2787</v>
      </c>
      <c r="H419" s="192" t="s">
        <v>1</v>
      </c>
      <c r="I419" s="194"/>
      <c r="L419" s="190"/>
      <c r="M419" s="195"/>
      <c r="N419" s="196"/>
      <c r="O419" s="196"/>
      <c r="P419" s="196"/>
      <c r="Q419" s="196"/>
      <c r="R419" s="196"/>
      <c r="S419" s="196"/>
      <c r="T419" s="197"/>
      <c r="AT419" s="192" t="s">
        <v>200</v>
      </c>
      <c r="AU419" s="192" t="s">
        <v>83</v>
      </c>
      <c r="AV419" s="12" t="s">
        <v>81</v>
      </c>
      <c r="AW419" s="12" t="s">
        <v>30</v>
      </c>
      <c r="AX419" s="12" t="s">
        <v>73</v>
      </c>
      <c r="AY419" s="192" t="s">
        <v>191</v>
      </c>
    </row>
    <row r="420" s="13" customFormat="1">
      <c r="B420" s="198"/>
      <c r="D420" s="191" t="s">
        <v>200</v>
      </c>
      <c r="E420" s="199" t="s">
        <v>1</v>
      </c>
      <c r="F420" s="200" t="s">
        <v>2788</v>
      </c>
      <c r="H420" s="201">
        <v>5.3799999999999999</v>
      </c>
      <c r="I420" s="202"/>
      <c r="L420" s="198"/>
      <c r="M420" s="203"/>
      <c r="N420" s="204"/>
      <c r="O420" s="204"/>
      <c r="P420" s="204"/>
      <c r="Q420" s="204"/>
      <c r="R420" s="204"/>
      <c r="S420" s="204"/>
      <c r="T420" s="205"/>
      <c r="AT420" s="199" t="s">
        <v>200</v>
      </c>
      <c r="AU420" s="199" t="s">
        <v>83</v>
      </c>
      <c r="AV420" s="13" t="s">
        <v>83</v>
      </c>
      <c r="AW420" s="13" t="s">
        <v>30</v>
      </c>
      <c r="AX420" s="13" t="s">
        <v>73</v>
      </c>
      <c r="AY420" s="199" t="s">
        <v>191</v>
      </c>
    </row>
    <row r="421" s="14" customFormat="1">
      <c r="B421" s="206"/>
      <c r="D421" s="191" t="s">
        <v>200</v>
      </c>
      <c r="E421" s="207" t="s">
        <v>1</v>
      </c>
      <c r="F421" s="208" t="s">
        <v>204</v>
      </c>
      <c r="H421" s="209">
        <v>5.3799999999999999</v>
      </c>
      <c r="I421" s="210"/>
      <c r="L421" s="206"/>
      <c r="M421" s="211"/>
      <c r="N421" s="212"/>
      <c r="O421" s="212"/>
      <c r="P421" s="212"/>
      <c r="Q421" s="212"/>
      <c r="R421" s="212"/>
      <c r="S421" s="212"/>
      <c r="T421" s="213"/>
      <c r="AT421" s="207" t="s">
        <v>200</v>
      </c>
      <c r="AU421" s="207" t="s">
        <v>83</v>
      </c>
      <c r="AV421" s="14" t="s">
        <v>198</v>
      </c>
      <c r="AW421" s="14" t="s">
        <v>30</v>
      </c>
      <c r="AX421" s="14" t="s">
        <v>81</v>
      </c>
      <c r="AY421" s="207" t="s">
        <v>191</v>
      </c>
    </row>
    <row r="422" s="1" customFormat="1" ht="24" customHeight="1">
      <c r="B422" s="177"/>
      <c r="C422" s="178" t="s">
        <v>562</v>
      </c>
      <c r="D422" s="178" t="s">
        <v>194</v>
      </c>
      <c r="E422" s="179" t="s">
        <v>569</v>
      </c>
      <c r="F422" s="180" t="s">
        <v>570</v>
      </c>
      <c r="G422" s="181" t="s">
        <v>310</v>
      </c>
      <c r="H422" s="182">
        <v>269.19999999999999</v>
      </c>
      <c r="I422" s="183"/>
      <c r="J422" s="182">
        <f>ROUND(I422*H422,2)</f>
        <v>0</v>
      </c>
      <c r="K422" s="180" t="s">
        <v>274</v>
      </c>
      <c r="L422" s="37"/>
      <c r="M422" s="184" t="s">
        <v>1</v>
      </c>
      <c r="N422" s="185" t="s">
        <v>38</v>
      </c>
      <c r="O422" s="73"/>
      <c r="P422" s="186">
        <f>O422*H422</f>
        <v>0</v>
      </c>
      <c r="Q422" s="186">
        <v>0.00116</v>
      </c>
      <c r="R422" s="186">
        <f>Q422*H422</f>
        <v>0.31227199999999999</v>
      </c>
      <c r="S422" s="186">
        <v>0</v>
      </c>
      <c r="T422" s="187">
        <f>S422*H422</f>
        <v>0</v>
      </c>
      <c r="AR422" s="188" t="s">
        <v>198</v>
      </c>
      <c r="AT422" s="188" t="s">
        <v>194</v>
      </c>
      <c r="AU422" s="188" t="s">
        <v>83</v>
      </c>
      <c r="AY422" s="18" t="s">
        <v>191</v>
      </c>
      <c r="BE422" s="189">
        <f>IF(N422="základní",J422,0)</f>
        <v>0</v>
      </c>
      <c r="BF422" s="189">
        <f>IF(N422="snížená",J422,0)</f>
        <v>0</v>
      </c>
      <c r="BG422" s="189">
        <f>IF(N422="zákl. přenesená",J422,0)</f>
        <v>0</v>
      </c>
      <c r="BH422" s="189">
        <f>IF(N422="sníž. přenesená",J422,0)</f>
        <v>0</v>
      </c>
      <c r="BI422" s="189">
        <f>IF(N422="nulová",J422,0)</f>
        <v>0</v>
      </c>
      <c r="BJ422" s="18" t="s">
        <v>81</v>
      </c>
      <c r="BK422" s="189">
        <f>ROUND(I422*H422,2)</f>
        <v>0</v>
      </c>
      <c r="BL422" s="18" t="s">
        <v>198</v>
      </c>
      <c r="BM422" s="188" t="s">
        <v>2789</v>
      </c>
    </row>
    <row r="423" s="12" customFormat="1">
      <c r="B423" s="190"/>
      <c r="D423" s="191" t="s">
        <v>200</v>
      </c>
      <c r="E423" s="192" t="s">
        <v>1</v>
      </c>
      <c r="F423" s="193" t="s">
        <v>2790</v>
      </c>
      <c r="H423" s="192" t="s">
        <v>1</v>
      </c>
      <c r="I423" s="194"/>
      <c r="L423" s="190"/>
      <c r="M423" s="195"/>
      <c r="N423" s="196"/>
      <c r="O423" s="196"/>
      <c r="P423" s="196"/>
      <c r="Q423" s="196"/>
      <c r="R423" s="196"/>
      <c r="S423" s="196"/>
      <c r="T423" s="197"/>
      <c r="AT423" s="192" t="s">
        <v>200</v>
      </c>
      <c r="AU423" s="192" t="s">
        <v>83</v>
      </c>
      <c r="AV423" s="12" t="s">
        <v>81</v>
      </c>
      <c r="AW423" s="12" t="s">
        <v>30</v>
      </c>
      <c r="AX423" s="12" t="s">
        <v>73</v>
      </c>
      <c r="AY423" s="192" t="s">
        <v>191</v>
      </c>
    </row>
    <row r="424" s="12" customFormat="1">
      <c r="B424" s="190"/>
      <c r="D424" s="191" t="s">
        <v>200</v>
      </c>
      <c r="E424" s="192" t="s">
        <v>1</v>
      </c>
      <c r="F424" s="193" t="s">
        <v>2791</v>
      </c>
      <c r="H424" s="192" t="s">
        <v>1</v>
      </c>
      <c r="I424" s="194"/>
      <c r="L424" s="190"/>
      <c r="M424" s="195"/>
      <c r="N424" s="196"/>
      <c r="O424" s="196"/>
      <c r="P424" s="196"/>
      <c r="Q424" s="196"/>
      <c r="R424" s="196"/>
      <c r="S424" s="196"/>
      <c r="T424" s="197"/>
      <c r="AT424" s="192" t="s">
        <v>200</v>
      </c>
      <c r="AU424" s="192" t="s">
        <v>83</v>
      </c>
      <c r="AV424" s="12" t="s">
        <v>81</v>
      </c>
      <c r="AW424" s="12" t="s">
        <v>30</v>
      </c>
      <c r="AX424" s="12" t="s">
        <v>73</v>
      </c>
      <c r="AY424" s="192" t="s">
        <v>191</v>
      </c>
    </row>
    <row r="425" s="13" customFormat="1">
      <c r="B425" s="198"/>
      <c r="D425" s="191" t="s">
        <v>200</v>
      </c>
      <c r="E425" s="199" t="s">
        <v>1</v>
      </c>
      <c r="F425" s="200" t="s">
        <v>2792</v>
      </c>
      <c r="H425" s="201">
        <v>269.19999999999999</v>
      </c>
      <c r="I425" s="202"/>
      <c r="L425" s="198"/>
      <c r="M425" s="203"/>
      <c r="N425" s="204"/>
      <c r="O425" s="204"/>
      <c r="P425" s="204"/>
      <c r="Q425" s="204"/>
      <c r="R425" s="204"/>
      <c r="S425" s="204"/>
      <c r="T425" s="205"/>
      <c r="AT425" s="199" t="s">
        <v>200</v>
      </c>
      <c r="AU425" s="199" t="s">
        <v>83</v>
      </c>
      <c r="AV425" s="13" t="s">
        <v>83</v>
      </c>
      <c r="AW425" s="13" t="s">
        <v>30</v>
      </c>
      <c r="AX425" s="13" t="s">
        <v>73</v>
      </c>
      <c r="AY425" s="199" t="s">
        <v>191</v>
      </c>
    </row>
    <row r="426" s="14" customFormat="1">
      <c r="B426" s="206"/>
      <c r="D426" s="191" t="s">
        <v>200</v>
      </c>
      <c r="E426" s="207" t="s">
        <v>1</v>
      </c>
      <c r="F426" s="208" t="s">
        <v>204</v>
      </c>
      <c r="H426" s="209">
        <v>269.19999999999999</v>
      </c>
      <c r="I426" s="210"/>
      <c r="L426" s="206"/>
      <c r="M426" s="211"/>
      <c r="N426" s="212"/>
      <c r="O426" s="212"/>
      <c r="P426" s="212"/>
      <c r="Q426" s="212"/>
      <c r="R426" s="212"/>
      <c r="S426" s="212"/>
      <c r="T426" s="213"/>
      <c r="AT426" s="207" t="s">
        <v>200</v>
      </c>
      <c r="AU426" s="207" t="s">
        <v>83</v>
      </c>
      <c r="AV426" s="14" t="s">
        <v>198</v>
      </c>
      <c r="AW426" s="14" t="s">
        <v>30</v>
      </c>
      <c r="AX426" s="14" t="s">
        <v>81</v>
      </c>
      <c r="AY426" s="207" t="s">
        <v>191</v>
      </c>
    </row>
    <row r="427" s="1" customFormat="1" ht="16.5" customHeight="1">
      <c r="B427" s="177"/>
      <c r="C427" s="178" t="s">
        <v>568</v>
      </c>
      <c r="D427" s="178" t="s">
        <v>194</v>
      </c>
      <c r="E427" s="179" t="s">
        <v>576</v>
      </c>
      <c r="F427" s="180" t="s">
        <v>577</v>
      </c>
      <c r="G427" s="181" t="s">
        <v>214</v>
      </c>
      <c r="H427" s="182">
        <v>24.489999999999998</v>
      </c>
      <c r="I427" s="183"/>
      <c r="J427" s="182">
        <f>ROUND(I427*H427,2)</f>
        <v>0</v>
      </c>
      <c r="K427" s="180" t="s">
        <v>1</v>
      </c>
      <c r="L427" s="37"/>
      <c r="M427" s="184" t="s">
        <v>1</v>
      </c>
      <c r="N427" s="185" t="s">
        <v>38</v>
      </c>
      <c r="O427" s="73"/>
      <c r="P427" s="186">
        <f>O427*H427</f>
        <v>0</v>
      </c>
      <c r="Q427" s="186">
        <v>0</v>
      </c>
      <c r="R427" s="186">
        <f>Q427*H427</f>
        <v>0</v>
      </c>
      <c r="S427" s="186">
        <v>0</v>
      </c>
      <c r="T427" s="187">
        <f>S427*H427</f>
        <v>0</v>
      </c>
      <c r="AR427" s="188" t="s">
        <v>198</v>
      </c>
      <c r="AT427" s="188" t="s">
        <v>194</v>
      </c>
      <c r="AU427" s="188" t="s">
        <v>83</v>
      </c>
      <c r="AY427" s="18" t="s">
        <v>191</v>
      </c>
      <c r="BE427" s="189">
        <f>IF(N427="základní",J427,0)</f>
        <v>0</v>
      </c>
      <c r="BF427" s="189">
        <f>IF(N427="snížená",J427,0)</f>
        <v>0</v>
      </c>
      <c r="BG427" s="189">
        <f>IF(N427="zákl. přenesená",J427,0)</f>
        <v>0</v>
      </c>
      <c r="BH427" s="189">
        <f>IF(N427="sníž. přenesená",J427,0)</f>
        <v>0</v>
      </c>
      <c r="BI427" s="189">
        <f>IF(N427="nulová",J427,0)</f>
        <v>0</v>
      </c>
      <c r="BJ427" s="18" t="s">
        <v>81</v>
      </c>
      <c r="BK427" s="189">
        <f>ROUND(I427*H427,2)</f>
        <v>0</v>
      </c>
      <c r="BL427" s="18" t="s">
        <v>198</v>
      </c>
      <c r="BM427" s="188" t="s">
        <v>2793</v>
      </c>
    </row>
    <row r="428" s="12" customFormat="1">
      <c r="B428" s="190"/>
      <c r="D428" s="191" t="s">
        <v>200</v>
      </c>
      <c r="E428" s="192" t="s">
        <v>1</v>
      </c>
      <c r="F428" s="193" t="s">
        <v>2794</v>
      </c>
      <c r="H428" s="192" t="s">
        <v>1</v>
      </c>
      <c r="I428" s="194"/>
      <c r="L428" s="190"/>
      <c r="M428" s="195"/>
      <c r="N428" s="196"/>
      <c r="O428" s="196"/>
      <c r="P428" s="196"/>
      <c r="Q428" s="196"/>
      <c r="R428" s="196"/>
      <c r="S428" s="196"/>
      <c r="T428" s="197"/>
      <c r="AT428" s="192" t="s">
        <v>200</v>
      </c>
      <c r="AU428" s="192" t="s">
        <v>83</v>
      </c>
      <c r="AV428" s="12" t="s">
        <v>81</v>
      </c>
      <c r="AW428" s="12" t="s">
        <v>30</v>
      </c>
      <c r="AX428" s="12" t="s">
        <v>73</v>
      </c>
      <c r="AY428" s="192" t="s">
        <v>191</v>
      </c>
    </row>
    <row r="429" s="13" customFormat="1">
      <c r="B429" s="198"/>
      <c r="D429" s="191" t="s">
        <v>200</v>
      </c>
      <c r="E429" s="199" t="s">
        <v>1</v>
      </c>
      <c r="F429" s="200" t="s">
        <v>2795</v>
      </c>
      <c r="H429" s="201">
        <v>24.489999999999998</v>
      </c>
      <c r="I429" s="202"/>
      <c r="L429" s="198"/>
      <c r="M429" s="203"/>
      <c r="N429" s="204"/>
      <c r="O429" s="204"/>
      <c r="P429" s="204"/>
      <c r="Q429" s="204"/>
      <c r="R429" s="204"/>
      <c r="S429" s="204"/>
      <c r="T429" s="205"/>
      <c r="AT429" s="199" t="s">
        <v>200</v>
      </c>
      <c r="AU429" s="199" t="s">
        <v>83</v>
      </c>
      <c r="AV429" s="13" t="s">
        <v>83</v>
      </c>
      <c r="AW429" s="13" t="s">
        <v>30</v>
      </c>
      <c r="AX429" s="13" t="s">
        <v>73</v>
      </c>
      <c r="AY429" s="199" t="s">
        <v>191</v>
      </c>
    </row>
    <row r="430" s="14" customFormat="1">
      <c r="B430" s="206"/>
      <c r="D430" s="191" t="s">
        <v>200</v>
      </c>
      <c r="E430" s="207" t="s">
        <v>1</v>
      </c>
      <c r="F430" s="208" t="s">
        <v>204</v>
      </c>
      <c r="H430" s="209">
        <v>24.489999999999998</v>
      </c>
      <c r="I430" s="210"/>
      <c r="L430" s="206"/>
      <c r="M430" s="211"/>
      <c r="N430" s="212"/>
      <c r="O430" s="212"/>
      <c r="P430" s="212"/>
      <c r="Q430" s="212"/>
      <c r="R430" s="212"/>
      <c r="S430" s="212"/>
      <c r="T430" s="213"/>
      <c r="AT430" s="207" t="s">
        <v>200</v>
      </c>
      <c r="AU430" s="207" t="s">
        <v>83</v>
      </c>
      <c r="AV430" s="14" t="s">
        <v>198</v>
      </c>
      <c r="AW430" s="14" t="s">
        <v>30</v>
      </c>
      <c r="AX430" s="14" t="s">
        <v>81</v>
      </c>
      <c r="AY430" s="207" t="s">
        <v>191</v>
      </c>
    </row>
    <row r="431" s="1" customFormat="1" ht="16.5" customHeight="1">
      <c r="B431" s="177"/>
      <c r="C431" s="178" t="s">
        <v>575</v>
      </c>
      <c r="D431" s="178" t="s">
        <v>194</v>
      </c>
      <c r="E431" s="179" t="s">
        <v>590</v>
      </c>
      <c r="F431" s="180" t="s">
        <v>591</v>
      </c>
      <c r="G431" s="181" t="s">
        <v>310</v>
      </c>
      <c r="H431" s="182">
        <v>111.3</v>
      </c>
      <c r="I431" s="183"/>
      <c r="J431" s="182">
        <f>ROUND(I431*H431,2)</f>
        <v>0</v>
      </c>
      <c r="K431" s="180" t="s">
        <v>1</v>
      </c>
      <c r="L431" s="37"/>
      <c r="M431" s="184" t="s">
        <v>1</v>
      </c>
      <c r="N431" s="185" t="s">
        <v>38</v>
      </c>
      <c r="O431" s="73"/>
      <c r="P431" s="186">
        <f>O431*H431</f>
        <v>0</v>
      </c>
      <c r="Q431" s="186">
        <v>1.0000000000000001E-05</v>
      </c>
      <c r="R431" s="186">
        <f>Q431*H431</f>
        <v>0.0011130000000000001</v>
      </c>
      <c r="S431" s="186">
        <v>0</v>
      </c>
      <c r="T431" s="187">
        <f>S431*H431</f>
        <v>0</v>
      </c>
      <c r="AR431" s="188" t="s">
        <v>198</v>
      </c>
      <c r="AT431" s="188" t="s">
        <v>194</v>
      </c>
      <c r="AU431" s="188" t="s">
        <v>83</v>
      </c>
      <c r="AY431" s="18" t="s">
        <v>191</v>
      </c>
      <c r="BE431" s="189">
        <f>IF(N431="základní",J431,0)</f>
        <v>0</v>
      </c>
      <c r="BF431" s="189">
        <f>IF(N431="snížená",J431,0)</f>
        <v>0</v>
      </c>
      <c r="BG431" s="189">
        <f>IF(N431="zákl. přenesená",J431,0)</f>
        <v>0</v>
      </c>
      <c r="BH431" s="189">
        <f>IF(N431="sníž. přenesená",J431,0)</f>
        <v>0</v>
      </c>
      <c r="BI431" s="189">
        <f>IF(N431="nulová",J431,0)</f>
        <v>0</v>
      </c>
      <c r="BJ431" s="18" t="s">
        <v>81</v>
      </c>
      <c r="BK431" s="189">
        <f>ROUND(I431*H431,2)</f>
        <v>0</v>
      </c>
      <c r="BL431" s="18" t="s">
        <v>198</v>
      </c>
      <c r="BM431" s="188" t="s">
        <v>2796</v>
      </c>
    </row>
    <row r="432" s="12" customFormat="1">
      <c r="B432" s="190"/>
      <c r="D432" s="191" t="s">
        <v>200</v>
      </c>
      <c r="E432" s="192" t="s">
        <v>1</v>
      </c>
      <c r="F432" s="193" t="s">
        <v>2797</v>
      </c>
      <c r="H432" s="192" t="s">
        <v>1</v>
      </c>
      <c r="I432" s="194"/>
      <c r="L432" s="190"/>
      <c r="M432" s="195"/>
      <c r="N432" s="196"/>
      <c r="O432" s="196"/>
      <c r="P432" s="196"/>
      <c r="Q432" s="196"/>
      <c r="R432" s="196"/>
      <c r="S432" s="196"/>
      <c r="T432" s="197"/>
      <c r="AT432" s="192" t="s">
        <v>200</v>
      </c>
      <c r="AU432" s="192" t="s">
        <v>83</v>
      </c>
      <c r="AV432" s="12" t="s">
        <v>81</v>
      </c>
      <c r="AW432" s="12" t="s">
        <v>30</v>
      </c>
      <c r="AX432" s="12" t="s">
        <v>73</v>
      </c>
      <c r="AY432" s="192" t="s">
        <v>191</v>
      </c>
    </row>
    <row r="433" s="13" customFormat="1">
      <c r="B433" s="198"/>
      <c r="D433" s="191" t="s">
        <v>200</v>
      </c>
      <c r="E433" s="199" t="s">
        <v>1</v>
      </c>
      <c r="F433" s="200" t="s">
        <v>2798</v>
      </c>
      <c r="H433" s="201">
        <v>111.3</v>
      </c>
      <c r="I433" s="202"/>
      <c r="L433" s="198"/>
      <c r="M433" s="203"/>
      <c r="N433" s="204"/>
      <c r="O433" s="204"/>
      <c r="P433" s="204"/>
      <c r="Q433" s="204"/>
      <c r="R433" s="204"/>
      <c r="S433" s="204"/>
      <c r="T433" s="205"/>
      <c r="AT433" s="199" t="s">
        <v>200</v>
      </c>
      <c r="AU433" s="199" t="s">
        <v>83</v>
      </c>
      <c r="AV433" s="13" t="s">
        <v>83</v>
      </c>
      <c r="AW433" s="13" t="s">
        <v>30</v>
      </c>
      <c r="AX433" s="13" t="s">
        <v>73</v>
      </c>
      <c r="AY433" s="199" t="s">
        <v>191</v>
      </c>
    </row>
    <row r="434" s="14" customFormat="1">
      <c r="B434" s="206"/>
      <c r="D434" s="191" t="s">
        <v>200</v>
      </c>
      <c r="E434" s="207" t="s">
        <v>1</v>
      </c>
      <c r="F434" s="208" t="s">
        <v>204</v>
      </c>
      <c r="H434" s="209">
        <v>111.3</v>
      </c>
      <c r="I434" s="210"/>
      <c r="L434" s="206"/>
      <c r="M434" s="211"/>
      <c r="N434" s="212"/>
      <c r="O434" s="212"/>
      <c r="P434" s="212"/>
      <c r="Q434" s="212"/>
      <c r="R434" s="212"/>
      <c r="S434" s="212"/>
      <c r="T434" s="213"/>
      <c r="AT434" s="207" t="s">
        <v>200</v>
      </c>
      <c r="AU434" s="207" t="s">
        <v>83</v>
      </c>
      <c r="AV434" s="14" t="s">
        <v>198</v>
      </c>
      <c r="AW434" s="14" t="s">
        <v>30</v>
      </c>
      <c r="AX434" s="14" t="s">
        <v>81</v>
      </c>
      <c r="AY434" s="207" t="s">
        <v>191</v>
      </c>
    </row>
    <row r="435" s="1" customFormat="1" ht="24" customHeight="1">
      <c r="B435" s="177"/>
      <c r="C435" s="178" t="s">
        <v>584</v>
      </c>
      <c r="D435" s="178" t="s">
        <v>194</v>
      </c>
      <c r="E435" s="179" t="s">
        <v>585</v>
      </c>
      <c r="F435" s="180" t="s">
        <v>586</v>
      </c>
      <c r="G435" s="181" t="s">
        <v>214</v>
      </c>
      <c r="H435" s="182">
        <v>2.1600000000000001</v>
      </c>
      <c r="I435" s="183"/>
      <c r="J435" s="182">
        <f>ROUND(I435*H435,2)</f>
        <v>0</v>
      </c>
      <c r="K435" s="180" t="s">
        <v>1</v>
      </c>
      <c r="L435" s="37"/>
      <c r="M435" s="184" t="s">
        <v>1</v>
      </c>
      <c r="N435" s="185" t="s">
        <v>38</v>
      </c>
      <c r="O435" s="73"/>
      <c r="P435" s="186">
        <f>O435*H435</f>
        <v>0</v>
      </c>
      <c r="Q435" s="186">
        <v>0</v>
      </c>
      <c r="R435" s="186">
        <f>Q435*H435</f>
        <v>0</v>
      </c>
      <c r="S435" s="186">
        <v>0</v>
      </c>
      <c r="T435" s="187">
        <f>S435*H435</f>
        <v>0</v>
      </c>
      <c r="AR435" s="188" t="s">
        <v>198</v>
      </c>
      <c r="AT435" s="188" t="s">
        <v>194</v>
      </c>
      <c r="AU435" s="188" t="s">
        <v>83</v>
      </c>
      <c r="AY435" s="18" t="s">
        <v>191</v>
      </c>
      <c r="BE435" s="189">
        <f>IF(N435="základní",J435,0)</f>
        <v>0</v>
      </c>
      <c r="BF435" s="189">
        <f>IF(N435="snížená",J435,0)</f>
        <v>0</v>
      </c>
      <c r="BG435" s="189">
        <f>IF(N435="zákl. přenesená",J435,0)</f>
        <v>0</v>
      </c>
      <c r="BH435" s="189">
        <f>IF(N435="sníž. přenesená",J435,0)</f>
        <v>0</v>
      </c>
      <c r="BI435" s="189">
        <f>IF(N435="nulová",J435,0)</f>
        <v>0</v>
      </c>
      <c r="BJ435" s="18" t="s">
        <v>81</v>
      </c>
      <c r="BK435" s="189">
        <f>ROUND(I435*H435,2)</f>
        <v>0</v>
      </c>
      <c r="BL435" s="18" t="s">
        <v>198</v>
      </c>
      <c r="BM435" s="188" t="s">
        <v>2799</v>
      </c>
    </row>
    <row r="436" s="12" customFormat="1">
      <c r="B436" s="190"/>
      <c r="D436" s="191" t="s">
        <v>200</v>
      </c>
      <c r="E436" s="192" t="s">
        <v>1</v>
      </c>
      <c r="F436" s="193" t="s">
        <v>2800</v>
      </c>
      <c r="H436" s="192" t="s">
        <v>1</v>
      </c>
      <c r="I436" s="194"/>
      <c r="L436" s="190"/>
      <c r="M436" s="195"/>
      <c r="N436" s="196"/>
      <c r="O436" s="196"/>
      <c r="P436" s="196"/>
      <c r="Q436" s="196"/>
      <c r="R436" s="196"/>
      <c r="S436" s="196"/>
      <c r="T436" s="197"/>
      <c r="AT436" s="192" t="s">
        <v>200</v>
      </c>
      <c r="AU436" s="192" t="s">
        <v>83</v>
      </c>
      <c r="AV436" s="12" t="s">
        <v>81</v>
      </c>
      <c r="AW436" s="12" t="s">
        <v>30</v>
      </c>
      <c r="AX436" s="12" t="s">
        <v>73</v>
      </c>
      <c r="AY436" s="192" t="s">
        <v>191</v>
      </c>
    </row>
    <row r="437" s="13" customFormat="1">
      <c r="B437" s="198"/>
      <c r="D437" s="191" t="s">
        <v>200</v>
      </c>
      <c r="E437" s="199" t="s">
        <v>1</v>
      </c>
      <c r="F437" s="200" t="s">
        <v>2801</v>
      </c>
      <c r="H437" s="201">
        <v>2.1600000000000001</v>
      </c>
      <c r="I437" s="202"/>
      <c r="L437" s="198"/>
      <c r="M437" s="203"/>
      <c r="N437" s="204"/>
      <c r="O437" s="204"/>
      <c r="P437" s="204"/>
      <c r="Q437" s="204"/>
      <c r="R437" s="204"/>
      <c r="S437" s="204"/>
      <c r="T437" s="205"/>
      <c r="AT437" s="199" t="s">
        <v>200</v>
      </c>
      <c r="AU437" s="199" t="s">
        <v>83</v>
      </c>
      <c r="AV437" s="13" t="s">
        <v>83</v>
      </c>
      <c r="AW437" s="13" t="s">
        <v>30</v>
      </c>
      <c r="AX437" s="13" t="s">
        <v>73</v>
      </c>
      <c r="AY437" s="199" t="s">
        <v>191</v>
      </c>
    </row>
    <row r="438" s="14" customFormat="1">
      <c r="B438" s="206"/>
      <c r="D438" s="191" t="s">
        <v>200</v>
      </c>
      <c r="E438" s="207" t="s">
        <v>1</v>
      </c>
      <c r="F438" s="208" t="s">
        <v>204</v>
      </c>
      <c r="H438" s="209">
        <v>2.1600000000000001</v>
      </c>
      <c r="I438" s="210"/>
      <c r="L438" s="206"/>
      <c r="M438" s="211"/>
      <c r="N438" s="212"/>
      <c r="O438" s="212"/>
      <c r="P438" s="212"/>
      <c r="Q438" s="212"/>
      <c r="R438" s="212"/>
      <c r="S438" s="212"/>
      <c r="T438" s="213"/>
      <c r="AT438" s="207" t="s">
        <v>200</v>
      </c>
      <c r="AU438" s="207" t="s">
        <v>83</v>
      </c>
      <c r="AV438" s="14" t="s">
        <v>198</v>
      </c>
      <c r="AW438" s="14" t="s">
        <v>30</v>
      </c>
      <c r="AX438" s="14" t="s">
        <v>81</v>
      </c>
      <c r="AY438" s="207" t="s">
        <v>191</v>
      </c>
    </row>
    <row r="439" s="1" customFormat="1" ht="24" customHeight="1">
      <c r="B439" s="177"/>
      <c r="C439" s="178" t="s">
        <v>589</v>
      </c>
      <c r="D439" s="178" t="s">
        <v>194</v>
      </c>
      <c r="E439" s="179" t="s">
        <v>2802</v>
      </c>
      <c r="F439" s="180" t="s">
        <v>2803</v>
      </c>
      <c r="G439" s="181" t="s">
        <v>214</v>
      </c>
      <c r="H439" s="182">
        <v>89.040000000000006</v>
      </c>
      <c r="I439" s="183"/>
      <c r="J439" s="182">
        <f>ROUND(I439*H439,2)</f>
        <v>0</v>
      </c>
      <c r="K439" s="180" t="s">
        <v>1</v>
      </c>
      <c r="L439" s="37"/>
      <c r="M439" s="184" t="s">
        <v>1</v>
      </c>
      <c r="N439" s="185" t="s">
        <v>38</v>
      </c>
      <c r="O439" s="73"/>
      <c r="P439" s="186">
        <f>O439*H439</f>
        <v>0</v>
      </c>
      <c r="Q439" s="186">
        <v>0</v>
      </c>
      <c r="R439" s="186">
        <f>Q439*H439</f>
        <v>0</v>
      </c>
      <c r="S439" s="186">
        <v>0</v>
      </c>
      <c r="T439" s="187">
        <f>S439*H439</f>
        <v>0</v>
      </c>
      <c r="AR439" s="188" t="s">
        <v>198</v>
      </c>
      <c r="AT439" s="188" t="s">
        <v>194</v>
      </c>
      <c r="AU439" s="188" t="s">
        <v>83</v>
      </c>
      <c r="AY439" s="18" t="s">
        <v>191</v>
      </c>
      <c r="BE439" s="189">
        <f>IF(N439="základní",J439,0)</f>
        <v>0</v>
      </c>
      <c r="BF439" s="189">
        <f>IF(N439="snížená",J439,0)</f>
        <v>0</v>
      </c>
      <c r="BG439" s="189">
        <f>IF(N439="zákl. přenesená",J439,0)</f>
        <v>0</v>
      </c>
      <c r="BH439" s="189">
        <f>IF(N439="sníž. přenesená",J439,0)</f>
        <v>0</v>
      </c>
      <c r="BI439" s="189">
        <f>IF(N439="nulová",J439,0)</f>
        <v>0</v>
      </c>
      <c r="BJ439" s="18" t="s">
        <v>81</v>
      </c>
      <c r="BK439" s="189">
        <f>ROUND(I439*H439,2)</f>
        <v>0</v>
      </c>
      <c r="BL439" s="18" t="s">
        <v>198</v>
      </c>
      <c r="BM439" s="188" t="s">
        <v>2804</v>
      </c>
    </row>
    <row r="440" s="12" customFormat="1">
      <c r="B440" s="190"/>
      <c r="D440" s="191" t="s">
        <v>200</v>
      </c>
      <c r="E440" s="192" t="s">
        <v>1</v>
      </c>
      <c r="F440" s="193" t="s">
        <v>2805</v>
      </c>
      <c r="H440" s="192" t="s">
        <v>1</v>
      </c>
      <c r="I440" s="194"/>
      <c r="L440" s="190"/>
      <c r="M440" s="195"/>
      <c r="N440" s="196"/>
      <c r="O440" s="196"/>
      <c r="P440" s="196"/>
      <c r="Q440" s="196"/>
      <c r="R440" s="196"/>
      <c r="S440" s="196"/>
      <c r="T440" s="197"/>
      <c r="AT440" s="192" t="s">
        <v>200</v>
      </c>
      <c r="AU440" s="192" t="s">
        <v>83</v>
      </c>
      <c r="AV440" s="12" t="s">
        <v>81</v>
      </c>
      <c r="AW440" s="12" t="s">
        <v>30</v>
      </c>
      <c r="AX440" s="12" t="s">
        <v>73</v>
      </c>
      <c r="AY440" s="192" t="s">
        <v>191</v>
      </c>
    </row>
    <row r="441" s="12" customFormat="1">
      <c r="B441" s="190"/>
      <c r="D441" s="191" t="s">
        <v>200</v>
      </c>
      <c r="E441" s="192" t="s">
        <v>1</v>
      </c>
      <c r="F441" s="193" t="s">
        <v>2806</v>
      </c>
      <c r="H441" s="192" t="s">
        <v>1</v>
      </c>
      <c r="I441" s="194"/>
      <c r="L441" s="190"/>
      <c r="M441" s="195"/>
      <c r="N441" s="196"/>
      <c r="O441" s="196"/>
      <c r="P441" s="196"/>
      <c r="Q441" s="196"/>
      <c r="R441" s="196"/>
      <c r="S441" s="196"/>
      <c r="T441" s="197"/>
      <c r="AT441" s="192" t="s">
        <v>200</v>
      </c>
      <c r="AU441" s="192" t="s">
        <v>83</v>
      </c>
      <c r="AV441" s="12" t="s">
        <v>81</v>
      </c>
      <c r="AW441" s="12" t="s">
        <v>30</v>
      </c>
      <c r="AX441" s="12" t="s">
        <v>73</v>
      </c>
      <c r="AY441" s="192" t="s">
        <v>191</v>
      </c>
    </row>
    <row r="442" s="13" customFormat="1">
      <c r="B442" s="198"/>
      <c r="D442" s="191" t="s">
        <v>200</v>
      </c>
      <c r="E442" s="199" t="s">
        <v>1</v>
      </c>
      <c r="F442" s="200" t="s">
        <v>2807</v>
      </c>
      <c r="H442" s="201">
        <v>89.040000000000006</v>
      </c>
      <c r="I442" s="202"/>
      <c r="L442" s="198"/>
      <c r="M442" s="203"/>
      <c r="N442" s="204"/>
      <c r="O442" s="204"/>
      <c r="P442" s="204"/>
      <c r="Q442" s="204"/>
      <c r="R442" s="204"/>
      <c r="S442" s="204"/>
      <c r="T442" s="205"/>
      <c r="AT442" s="199" t="s">
        <v>200</v>
      </c>
      <c r="AU442" s="199" t="s">
        <v>83</v>
      </c>
      <c r="AV442" s="13" t="s">
        <v>83</v>
      </c>
      <c r="AW442" s="13" t="s">
        <v>30</v>
      </c>
      <c r="AX442" s="13" t="s">
        <v>73</v>
      </c>
      <c r="AY442" s="199" t="s">
        <v>191</v>
      </c>
    </row>
    <row r="443" s="14" customFormat="1">
      <c r="B443" s="206"/>
      <c r="D443" s="191" t="s">
        <v>200</v>
      </c>
      <c r="E443" s="207" t="s">
        <v>1</v>
      </c>
      <c r="F443" s="208" t="s">
        <v>204</v>
      </c>
      <c r="H443" s="209">
        <v>89.040000000000006</v>
      </c>
      <c r="I443" s="210"/>
      <c r="L443" s="206"/>
      <c r="M443" s="211"/>
      <c r="N443" s="212"/>
      <c r="O443" s="212"/>
      <c r="P443" s="212"/>
      <c r="Q443" s="212"/>
      <c r="R443" s="212"/>
      <c r="S443" s="212"/>
      <c r="T443" s="213"/>
      <c r="AT443" s="207" t="s">
        <v>200</v>
      </c>
      <c r="AU443" s="207" t="s">
        <v>83</v>
      </c>
      <c r="AV443" s="14" t="s">
        <v>198</v>
      </c>
      <c r="AW443" s="14" t="s">
        <v>30</v>
      </c>
      <c r="AX443" s="14" t="s">
        <v>81</v>
      </c>
      <c r="AY443" s="207" t="s">
        <v>191</v>
      </c>
    </row>
    <row r="444" s="1" customFormat="1" ht="24" customHeight="1">
      <c r="B444" s="177"/>
      <c r="C444" s="178" t="s">
        <v>597</v>
      </c>
      <c r="D444" s="178" t="s">
        <v>194</v>
      </c>
      <c r="E444" s="179" t="s">
        <v>602</v>
      </c>
      <c r="F444" s="180" t="s">
        <v>603</v>
      </c>
      <c r="G444" s="181" t="s">
        <v>362</v>
      </c>
      <c r="H444" s="182">
        <v>12</v>
      </c>
      <c r="I444" s="183"/>
      <c r="J444" s="182">
        <f>ROUND(I444*H444,2)</f>
        <v>0</v>
      </c>
      <c r="K444" s="180" t="s">
        <v>1</v>
      </c>
      <c r="L444" s="37"/>
      <c r="M444" s="184" t="s">
        <v>1</v>
      </c>
      <c r="N444" s="185" t="s">
        <v>38</v>
      </c>
      <c r="O444" s="73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AR444" s="188" t="s">
        <v>198</v>
      </c>
      <c r="AT444" s="188" t="s">
        <v>194</v>
      </c>
      <c r="AU444" s="188" t="s">
        <v>83</v>
      </c>
      <c r="AY444" s="18" t="s">
        <v>191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18" t="s">
        <v>81</v>
      </c>
      <c r="BK444" s="189">
        <f>ROUND(I444*H444,2)</f>
        <v>0</v>
      </c>
      <c r="BL444" s="18" t="s">
        <v>198</v>
      </c>
      <c r="BM444" s="188" t="s">
        <v>2808</v>
      </c>
    </row>
    <row r="445" s="12" customFormat="1">
      <c r="B445" s="190"/>
      <c r="D445" s="191" t="s">
        <v>200</v>
      </c>
      <c r="E445" s="192" t="s">
        <v>1</v>
      </c>
      <c r="F445" s="193" t="s">
        <v>2809</v>
      </c>
      <c r="H445" s="192" t="s">
        <v>1</v>
      </c>
      <c r="I445" s="194"/>
      <c r="L445" s="190"/>
      <c r="M445" s="195"/>
      <c r="N445" s="196"/>
      <c r="O445" s="196"/>
      <c r="P445" s="196"/>
      <c r="Q445" s="196"/>
      <c r="R445" s="196"/>
      <c r="S445" s="196"/>
      <c r="T445" s="197"/>
      <c r="AT445" s="192" t="s">
        <v>200</v>
      </c>
      <c r="AU445" s="192" t="s">
        <v>83</v>
      </c>
      <c r="AV445" s="12" t="s">
        <v>81</v>
      </c>
      <c r="AW445" s="12" t="s">
        <v>30</v>
      </c>
      <c r="AX445" s="12" t="s">
        <v>73</v>
      </c>
      <c r="AY445" s="192" t="s">
        <v>191</v>
      </c>
    </row>
    <row r="446" s="13" customFormat="1">
      <c r="B446" s="198"/>
      <c r="D446" s="191" t="s">
        <v>200</v>
      </c>
      <c r="E446" s="199" t="s">
        <v>1</v>
      </c>
      <c r="F446" s="200" t="s">
        <v>287</v>
      </c>
      <c r="H446" s="201">
        <v>12</v>
      </c>
      <c r="I446" s="202"/>
      <c r="L446" s="198"/>
      <c r="M446" s="203"/>
      <c r="N446" s="204"/>
      <c r="O446" s="204"/>
      <c r="P446" s="204"/>
      <c r="Q446" s="204"/>
      <c r="R446" s="204"/>
      <c r="S446" s="204"/>
      <c r="T446" s="205"/>
      <c r="AT446" s="199" t="s">
        <v>200</v>
      </c>
      <c r="AU446" s="199" t="s">
        <v>83</v>
      </c>
      <c r="AV446" s="13" t="s">
        <v>83</v>
      </c>
      <c r="AW446" s="13" t="s">
        <v>30</v>
      </c>
      <c r="AX446" s="13" t="s">
        <v>73</v>
      </c>
      <c r="AY446" s="199" t="s">
        <v>191</v>
      </c>
    </row>
    <row r="447" s="14" customFormat="1">
      <c r="B447" s="206"/>
      <c r="D447" s="191" t="s">
        <v>200</v>
      </c>
      <c r="E447" s="207" t="s">
        <v>1</v>
      </c>
      <c r="F447" s="208" t="s">
        <v>204</v>
      </c>
      <c r="H447" s="209">
        <v>12</v>
      </c>
      <c r="I447" s="210"/>
      <c r="L447" s="206"/>
      <c r="M447" s="211"/>
      <c r="N447" s="212"/>
      <c r="O447" s="212"/>
      <c r="P447" s="212"/>
      <c r="Q447" s="212"/>
      <c r="R447" s="212"/>
      <c r="S447" s="212"/>
      <c r="T447" s="213"/>
      <c r="AT447" s="207" t="s">
        <v>200</v>
      </c>
      <c r="AU447" s="207" t="s">
        <v>83</v>
      </c>
      <c r="AV447" s="14" t="s">
        <v>198</v>
      </c>
      <c r="AW447" s="14" t="s">
        <v>30</v>
      </c>
      <c r="AX447" s="14" t="s">
        <v>81</v>
      </c>
      <c r="AY447" s="207" t="s">
        <v>191</v>
      </c>
    </row>
    <row r="448" s="1" customFormat="1" ht="24" customHeight="1">
      <c r="B448" s="177"/>
      <c r="C448" s="178" t="s">
        <v>357</v>
      </c>
      <c r="D448" s="178" t="s">
        <v>194</v>
      </c>
      <c r="E448" s="179" t="s">
        <v>2810</v>
      </c>
      <c r="F448" s="180" t="s">
        <v>2811</v>
      </c>
      <c r="G448" s="181" t="s">
        <v>362</v>
      </c>
      <c r="H448" s="182">
        <v>6</v>
      </c>
      <c r="I448" s="183"/>
      <c r="J448" s="182">
        <f>ROUND(I448*H448,2)</f>
        <v>0</v>
      </c>
      <c r="K448" s="180" t="s">
        <v>1</v>
      </c>
      <c r="L448" s="37"/>
      <c r="M448" s="184" t="s">
        <v>1</v>
      </c>
      <c r="N448" s="185" t="s">
        <v>38</v>
      </c>
      <c r="O448" s="73"/>
      <c r="P448" s="186">
        <f>O448*H448</f>
        <v>0</v>
      </c>
      <c r="Q448" s="186">
        <v>0</v>
      </c>
      <c r="R448" s="186">
        <f>Q448*H448</f>
        <v>0</v>
      </c>
      <c r="S448" s="186">
        <v>0</v>
      </c>
      <c r="T448" s="187">
        <f>S448*H448</f>
        <v>0</v>
      </c>
      <c r="AR448" s="188" t="s">
        <v>198</v>
      </c>
      <c r="AT448" s="188" t="s">
        <v>194</v>
      </c>
      <c r="AU448" s="188" t="s">
        <v>83</v>
      </c>
      <c r="AY448" s="18" t="s">
        <v>191</v>
      </c>
      <c r="BE448" s="189">
        <f>IF(N448="základní",J448,0)</f>
        <v>0</v>
      </c>
      <c r="BF448" s="189">
        <f>IF(N448="snížená",J448,0)</f>
        <v>0</v>
      </c>
      <c r="BG448" s="189">
        <f>IF(N448="zákl. přenesená",J448,0)</f>
        <v>0</v>
      </c>
      <c r="BH448" s="189">
        <f>IF(N448="sníž. přenesená",J448,0)</f>
        <v>0</v>
      </c>
      <c r="BI448" s="189">
        <f>IF(N448="nulová",J448,0)</f>
        <v>0</v>
      </c>
      <c r="BJ448" s="18" t="s">
        <v>81</v>
      </c>
      <c r="BK448" s="189">
        <f>ROUND(I448*H448,2)</f>
        <v>0</v>
      </c>
      <c r="BL448" s="18" t="s">
        <v>198</v>
      </c>
      <c r="BM448" s="188" t="s">
        <v>2812</v>
      </c>
    </row>
    <row r="449" s="12" customFormat="1">
      <c r="B449" s="190"/>
      <c r="D449" s="191" t="s">
        <v>200</v>
      </c>
      <c r="E449" s="192" t="s">
        <v>1</v>
      </c>
      <c r="F449" s="193" t="s">
        <v>2813</v>
      </c>
      <c r="H449" s="192" t="s">
        <v>1</v>
      </c>
      <c r="I449" s="194"/>
      <c r="L449" s="190"/>
      <c r="M449" s="195"/>
      <c r="N449" s="196"/>
      <c r="O449" s="196"/>
      <c r="P449" s="196"/>
      <c r="Q449" s="196"/>
      <c r="R449" s="196"/>
      <c r="S449" s="196"/>
      <c r="T449" s="197"/>
      <c r="AT449" s="192" t="s">
        <v>200</v>
      </c>
      <c r="AU449" s="192" t="s">
        <v>83</v>
      </c>
      <c r="AV449" s="12" t="s">
        <v>81</v>
      </c>
      <c r="AW449" s="12" t="s">
        <v>30</v>
      </c>
      <c r="AX449" s="12" t="s">
        <v>73</v>
      </c>
      <c r="AY449" s="192" t="s">
        <v>191</v>
      </c>
    </row>
    <row r="450" s="13" customFormat="1">
      <c r="B450" s="198"/>
      <c r="D450" s="191" t="s">
        <v>200</v>
      </c>
      <c r="E450" s="199" t="s">
        <v>1</v>
      </c>
      <c r="F450" s="200" t="s">
        <v>237</v>
      </c>
      <c r="H450" s="201">
        <v>6</v>
      </c>
      <c r="I450" s="202"/>
      <c r="L450" s="198"/>
      <c r="M450" s="203"/>
      <c r="N450" s="204"/>
      <c r="O450" s="204"/>
      <c r="P450" s="204"/>
      <c r="Q450" s="204"/>
      <c r="R450" s="204"/>
      <c r="S450" s="204"/>
      <c r="T450" s="205"/>
      <c r="AT450" s="199" t="s">
        <v>200</v>
      </c>
      <c r="AU450" s="199" t="s">
        <v>83</v>
      </c>
      <c r="AV450" s="13" t="s">
        <v>83</v>
      </c>
      <c r="AW450" s="13" t="s">
        <v>30</v>
      </c>
      <c r="AX450" s="13" t="s">
        <v>73</v>
      </c>
      <c r="AY450" s="199" t="s">
        <v>191</v>
      </c>
    </row>
    <row r="451" s="14" customFormat="1">
      <c r="B451" s="206"/>
      <c r="D451" s="191" t="s">
        <v>200</v>
      </c>
      <c r="E451" s="207" t="s">
        <v>1</v>
      </c>
      <c r="F451" s="208" t="s">
        <v>204</v>
      </c>
      <c r="H451" s="209">
        <v>6</v>
      </c>
      <c r="I451" s="210"/>
      <c r="L451" s="206"/>
      <c r="M451" s="211"/>
      <c r="N451" s="212"/>
      <c r="O451" s="212"/>
      <c r="P451" s="212"/>
      <c r="Q451" s="212"/>
      <c r="R451" s="212"/>
      <c r="S451" s="212"/>
      <c r="T451" s="213"/>
      <c r="AT451" s="207" t="s">
        <v>200</v>
      </c>
      <c r="AU451" s="207" t="s">
        <v>83</v>
      </c>
      <c r="AV451" s="14" t="s">
        <v>198</v>
      </c>
      <c r="AW451" s="14" t="s">
        <v>30</v>
      </c>
      <c r="AX451" s="14" t="s">
        <v>81</v>
      </c>
      <c r="AY451" s="207" t="s">
        <v>191</v>
      </c>
    </row>
    <row r="452" s="1" customFormat="1" ht="16.5" customHeight="1">
      <c r="B452" s="177"/>
      <c r="C452" s="178" t="s">
        <v>609</v>
      </c>
      <c r="D452" s="178" t="s">
        <v>194</v>
      </c>
      <c r="E452" s="179" t="s">
        <v>2814</v>
      </c>
      <c r="F452" s="180" t="s">
        <v>2815</v>
      </c>
      <c r="G452" s="181" t="s">
        <v>362</v>
      </c>
      <c r="H452" s="182">
        <v>12</v>
      </c>
      <c r="I452" s="183"/>
      <c r="J452" s="182">
        <f>ROUND(I452*H452,2)</f>
        <v>0</v>
      </c>
      <c r="K452" s="180" t="s">
        <v>1</v>
      </c>
      <c r="L452" s="37"/>
      <c r="M452" s="184" t="s">
        <v>1</v>
      </c>
      <c r="N452" s="185" t="s">
        <v>38</v>
      </c>
      <c r="O452" s="73"/>
      <c r="P452" s="186">
        <f>O452*H452</f>
        <v>0</v>
      </c>
      <c r="Q452" s="186">
        <v>0</v>
      </c>
      <c r="R452" s="186">
        <f>Q452*H452</f>
        <v>0</v>
      </c>
      <c r="S452" s="186">
        <v>0</v>
      </c>
      <c r="T452" s="187">
        <f>S452*H452</f>
        <v>0</v>
      </c>
      <c r="AR452" s="188" t="s">
        <v>198</v>
      </c>
      <c r="AT452" s="188" t="s">
        <v>194</v>
      </c>
      <c r="AU452" s="188" t="s">
        <v>83</v>
      </c>
      <c r="AY452" s="18" t="s">
        <v>191</v>
      </c>
      <c r="BE452" s="189">
        <f>IF(N452="základní",J452,0)</f>
        <v>0</v>
      </c>
      <c r="BF452" s="189">
        <f>IF(N452="snížená",J452,0)</f>
        <v>0</v>
      </c>
      <c r="BG452" s="189">
        <f>IF(N452="zákl. přenesená",J452,0)</f>
        <v>0</v>
      </c>
      <c r="BH452" s="189">
        <f>IF(N452="sníž. přenesená",J452,0)</f>
        <v>0</v>
      </c>
      <c r="BI452" s="189">
        <f>IF(N452="nulová",J452,0)</f>
        <v>0</v>
      </c>
      <c r="BJ452" s="18" t="s">
        <v>81</v>
      </c>
      <c r="BK452" s="189">
        <f>ROUND(I452*H452,2)</f>
        <v>0</v>
      </c>
      <c r="BL452" s="18" t="s">
        <v>198</v>
      </c>
      <c r="BM452" s="188" t="s">
        <v>2816</v>
      </c>
    </row>
    <row r="453" s="12" customFormat="1">
      <c r="B453" s="190"/>
      <c r="D453" s="191" t="s">
        <v>200</v>
      </c>
      <c r="E453" s="192" t="s">
        <v>1</v>
      </c>
      <c r="F453" s="193" t="s">
        <v>2817</v>
      </c>
      <c r="H453" s="192" t="s">
        <v>1</v>
      </c>
      <c r="I453" s="194"/>
      <c r="L453" s="190"/>
      <c r="M453" s="195"/>
      <c r="N453" s="196"/>
      <c r="O453" s="196"/>
      <c r="P453" s="196"/>
      <c r="Q453" s="196"/>
      <c r="R453" s="196"/>
      <c r="S453" s="196"/>
      <c r="T453" s="197"/>
      <c r="AT453" s="192" t="s">
        <v>200</v>
      </c>
      <c r="AU453" s="192" t="s">
        <v>83</v>
      </c>
      <c r="AV453" s="12" t="s">
        <v>81</v>
      </c>
      <c r="AW453" s="12" t="s">
        <v>30</v>
      </c>
      <c r="AX453" s="12" t="s">
        <v>73</v>
      </c>
      <c r="AY453" s="192" t="s">
        <v>191</v>
      </c>
    </row>
    <row r="454" s="12" customFormat="1">
      <c r="B454" s="190"/>
      <c r="D454" s="191" t="s">
        <v>200</v>
      </c>
      <c r="E454" s="192" t="s">
        <v>1</v>
      </c>
      <c r="F454" s="193" t="s">
        <v>2818</v>
      </c>
      <c r="H454" s="192" t="s">
        <v>1</v>
      </c>
      <c r="I454" s="194"/>
      <c r="L454" s="190"/>
      <c r="M454" s="195"/>
      <c r="N454" s="196"/>
      <c r="O454" s="196"/>
      <c r="P454" s="196"/>
      <c r="Q454" s="196"/>
      <c r="R454" s="196"/>
      <c r="S454" s="196"/>
      <c r="T454" s="197"/>
      <c r="AT454" s="192" t="s">
        <v>200</v>
      </c>
      <c r="AU454" s="192" t="s">
        <v>83</v>
      </c>
      <c r="AV454" s="12" t="s">
        <v>81</v>
      </c>
      <c r="AW454" s="12" t="s">
        <v>30</v>
      </c>
      <c r="AX454" s="12" t="s">
        <v>73</v>
      </c>
      <c r="AY454" s="192" t="s">
        <v>191</v>
      </c>
    </row>
    <row r="455" s="12" customFormat="1">
      <c r="B455" s="190"/>
      <c r="D455" s="191" t="s">
        <v>200</v>
      </c>
      <c r="E455" s="192" t="s">
        <v>1</v>
      </c>
      <c r="F455" s="193" t="s">
        <v>2819</v>
      </c>
      <c r="H455" s="192" t="s">
        <v>1</v>
      </c>
      <c r="I455" s="194"/>
      <c r="L455" s="190"/>
      <c r="M455" s="195"/>
      <c r="N455" s="196"/>
      <c r="O455" s="196"/>
      <c r="P455" s="196"/>
      <c r="Q455" s="196"/>
      <c r="R455" s="196"/>
      <c r="S455" s="196"/>
      <c r="T455" s="197"/>
      <c r="AT455" s="192" t="s">
        <v>200</v>
      </c>
      <c r="AU455" s="192" t="s">
        <v>83</v>
      </c>
      <c r="AV455" s="12" t="s">
        <v>81</v>
      </c>
      <c r="AW455" s="12" t="s">
        <v>30</v>
      </c>
      <c r="AX455" s="12" t="s">
        <v>73</v>
      </c>
      <c r="AY455" s="192" t="s">
        <v>191</v>
      </c>
    </row>
    <row r="456" s="13" customFormat="1">
      <c r="B456" s="198"/>
      <c r="D456" s="191" t="s">
        <v>200</v>
      </c>
      <c r="E456" s="199" t="s">
        <v>1</v>
      </c>
      <c r="F456" s="200" t="s">
        <v>287</v>
      </c>
      <c r="H456" s="201">
        <v>12</v>
      </c>
      <c r="I456" s="202"/>
      <c r="L456" s="198"/>
      <c r="M456" s="203"/>
      <c r="N456" s="204"/>
      <c r="O456" s="204"/>
      <c r="P456" s="204"/>
      <c r="Q456" s="204"/>
      <c r="R456" s="204"/>
      <c r="S456" s="204"/>
      <c r="T456" s="205"/>
      <c r="AT456" s="199" t="s">
        <v>200</v>
      </c>
      <c r="AU456" s="199" t="s">
        <v>83</v>
      </c>
      <c r="AV456" s="13" t="s">
        <v>83</v>
      </c>
      <c r="AW456" s="13" t="s">
        <v>30</v>
      </c>
      <c r="AX456" s="13" t="s">
        <v>73</v>
      </c>
      <c r="AY456" s="199" t="s">
        <v>191</v>
      </c>
    </row>
    <row r="457" s="14" customFormat="1">
      <c r="B457" s="206"/>
      <c r="D457" s="191" t="s">
        <v>200</v>
      </c>
      <c r="E457" s="207" t="s">
        <v>1</v>
      </c>
      <c r="F457" s="208" t="s">
        <v>204</v>
      </c>
      <c r="H457" s="209">
        <v>12</v>
      </c>
      <c r="I457" s="210"/>
      <c r="L457" s="206"/>
      <c r="M457" s="211"/>
      <c r="N457" s="212"/>
      <c r="O457" s="212"/>
      <c r="P457" s="212"/>
      <c r="Q457" s="212"/>
      <c r="R457" s="212"/>
      <c r="S457" s="212"/>
      <c r="T457" s="213"/>
      <c r="AT457" s="207" t="s">
        <v>200</v>
      </c>
      <c r="AU457" s="207" t="s">
        <v>83</v>
      </c>
      <c r="AV457" s="14" t="s">
        <v>198</v>
      </c>
      <c r="AW457" s="14" t="s">
        <v>30</v>
      </c>
      <c r="AX457" s="14" t="s">
        <v>81</v>
      </c>
      <c r="AY457" s="207" t="s">
        <v>191</v>
      </c>
    </row>
    <row r="458" s="1" customFormat="1" ht="36" customHeight="1">
      <c r="B458" s="177"/>
      <c r="C458" s="178" t="s">
        <v>488</v>
      </c>
      <c r="D458" s="178" t="s">
        <v>194</v>
      </c>
      <c r="E458" s="179" t="s">
        <v>2820</v>
      </c>
      <c r="F458" s="180" t="s">
        <v>2821</v>
      </c>
      <c r="G458" s="181" t="s">
        <v>362</v>
      </c>
      <c r="H458" s="182">
        <v>24</v>
      </c>
      <c r="I458" s="183"/>
      <c r="J458" s="182">
        <f>ROUND(I458*H458,2)</f>
        <v>0</v>
      </c>
      <c r="K458" s="180" t="s">
        <v>1</v>
      </c>
      <c r="L458" s="37"/>
      <c r="M458" s="184" t="s">
        <v>1</v>
      </c>
      <c r="N458" s="185" t="s">
        <v>38</v>
      </c>
      <c r="O458" s="73"/>
      <c r="P458" s="186">
        <f>O458*H458</f>
        <v>0</v>
      </c>
      <c r="Q458" s="186">
        <v>0</v>
      </c>
      <c r="R458" s="186">
        <f>Q458*H458</f>
        <v>0</v>
      </c>
      <c r="S458" s="186">
        <v>0</v>
      </c>
      <c r="T458" s="187">
        <f>S458*H458</f>
        <v>0</v>
      </c>
      <c r="AR458" s="188" t="s">
        <v>198</v>
      </c>
      <c r="AT458" s="188" t="s">
        <v>194</v>
      </c>
      <c r="AU458" s="188" t="s">
        <v>83</v>
      </c>
      <c r="AY458" s="18" t="s">
        <v>191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8" t="s">
        <v>81</v>
      </c>
      <c r="BK458" s="189">
        <f>ROUND(I458*H458,2)</f>
        <v>0</v>
      </c>
      <c r="BL458" s="18" t="s">
        <v>198</v>
      </c>
      <c r="BM458" s="188" t="s">
        <v>2822</v>
      </c>
    </row>
    <row r="459" s="12" customFormat="1">
      <c r="B459" s="190"/>
      <c r="D459" s="191" t="s">
        <v>200</v>
      </c>
      <c r="E459" s="192" t="s">
        <v>1</v>
      </c>
      <c r="F459" s="193" t="s">
        <v>2823</v>
      </c>
      <c r="H459" s="192" t="s">
        <v>1</v>
      </c>
      <c r="I459" s="194"/>
      <c r="L459" s="190"/>
      <c r="M459" s="195"/>
      <c r="N459" s="196"/>
      <c r="O459" s="196"/>
      <c r="P459" s="196"/>
      <c r="Q459" s="196"/>
      <c r="R459" s="196"/>
      <c r="S459" s="196"/>
      <c r="T459" s="197"/>
      <c r="AT459" s="192" t="s">
        <v>200</v>
      </c>
      <c r="AU459" s="192" t="s">
        <v>83</v>
      </c>
      <c r="AV459" s="12" t="s">
        <v>81</v>
      </c>
      <c r="AW459" s="12" t="s">
        <v>30</v>
      </c>
      <c r="AX459" s="12" t="s">
        <v>73</v>
      </c>
      <c r="AY459" s="192" t="s">
        <v>191</v>
      </c>
    </row>
    <row r="460" s="13" customFormat="1">
      <c r="B460" s="198"/>
      <c r="D460" s="191" t="s">
        <v>200</v>
      </c>
      <c r="E460" s="199" t="s">
        <v>1</v>
      </c>
      <c r="F460" s="200" t="s">
        <v>2824</v>
      </c>
      <c r="H460" s="201">
        <v>24</v>
      </c>
      <c r="I460" s="202"/>
      <c r="L460" s="198"/>
      <c r="M460" s="203"/>
      <c r="N460" s="204"/>
      <c r="O460" s="204"/>
      <c r="P460" s="204"/>
      <c r="Q460" s="204"/>
      <c r="R460" s="204"/>
      <c r="S460" s="204"/>
      <c r="T460" s="205"/>
      <c r="AT460" s="199" t="s">
        <v>200</v>
      </c>
      <c r="AU460" s="199" t="s">
        <v>83</v>
      </c>
      <c r="AV460" s="13" t="s">
        <v>83</v>
      </c>
      <c r="AW460" s="13" t="s">
        <v>30</v>
      </c>
      <c r="AX460" s="13" t="s">
        <v>73</v>
      </c>
      <c r="AY460" s="199" t="s">
        <v>191</v>
      </c>
    </row>
    <row r="461" s="14" customFormat="1">
      <c r="B461" s="206"/>
      <c r="D461" s="191" t="s">
        <v>200</v>
      </c>
      <c r="E461" s="207" t="s">
        <v>1</v>
      </c>
      <c r="F461" s="208" t="s">
        <v>204</v>
      </c>
      <c r="H461" s="209">
        <v>24</v>
      </c>
      <c r="I461" s="210"/>
      <c r="L461" s="206"/>
      <c r="M461" s="211"/>
      <c r="N461" s="212"/>
      <c r="O461" s="212"/>
      <c r="P461" s="212"/>
      <c r="Q461" s="212"/>
      <c r="R461" s="212"/>
      <c r="S461" s="212"/>
      <c r="T461" s="213"/>
      <c r="AT461" s="207" t="s">
        <v>200</v>
      </c>
      <c r="AU461" s="207" t="s">
        <v>83</v>
      </c>
      <c r="AV461" s="14" t="s">
        <v>198</v>
      </c>
      <c r="AW461" s="14" t="s">
        <v>30</v>
      </c>
      <c r="AX461" s="14" t="s">
        <v>81</v>
      </c>
      <c r="AY461" s="207" t="s">
        <v>191</v>
      </c>
    </row>
    <row r="462" s="11" customFormat="1" ht="22.8" customHeight="1">
      <c r="B462" s="164"/>
      <c r="D462" s="165" t="s">
        <v>72</v>
      </c>
      <c r="E462" s="175" t="s">
        <v>271</v>
      </c>
      <c r="F462" s="175" t="s">
        <v>618</v>
      </c>
      <c r="I462" s="167"/>
      <c r="J462" s="176">
        <f>BK462</f>
        <v>0</v>
      </c>
      <c r="L462" s="164"/>
      <c r="M462" s="169"/>
      <c r="N462" s="170"/>
      <c r="O462" s="170"/>
      <c r="P462" s="171">
        <f>P463</f>
        <v>0</v>
      </c>
      <c r="Q462" s="170"/>
      <c r="R462" s="171">
        <f>R463</f>
        <v>3.581893</v>
      </c>
      <c r="S462" s="170"/>
      <c r="T462" s="172">
        <f>T463</f>
        <v>11.963999999999999</v>
      </c>
      <c r="AR462" s="165" t="s">
        <v>81</v>
      </c>
      <c r="AT462" s="173" t="s">
        <v>72</v>
      </c>
      <c r="AU462" s="173" t="s">
        <v>81</v>
      </c>
      <c r="AY462" s="165" t="s">
        <v>191</v>
      </c>
      <c r="BK462" s="174">
        <f>BK463</f>
        <v>0</v>
      </c>
    </row>
    <row r="463" s="11" customFormat="1" ht="20.88" customHeight="1">
      <c r="B463" s="164"/>
      <c r="D463" s="165" t="s">
        <v>72</v>
      </c>
      <c r="E463" s="175" t="s">
        <v>724</v>
      </c>
      <c r="F463" s="175" t="s">
        <v>725</v>
      </c>
      <c r="I463" s="167"/>
      <c r="J463" s="176">
        <f>BK463</f>
        <v>0</v>
      </c>
      <c r="L463" s="164"/>
      <c r="M463" s="169"/>
      <c r="N463" s="170"/>
      <c r="O463" s="170"/>
      <c r="P463" s="171">
        <f>SUM(P464:P622)</f>
        <v>0</v>
      </c>
      <c r="Q463" s="170"/>
      <c r="R463" s="171">
        <f>SUM(R464:R622)</f>
        <v>3.581893</v>
      </c>
      <c r="S463" s="170"/>
      <c r="T463" s="172">
        <f>SUM(T464:T622)</f>
        <v>11.963999999999999</v>
      </c>
      <c r="AR463" s="165" t="s">
        <v>81</v>
      </c>
      <c r="AT463" s="173" t="s">
        <v>72</v>
      </c>
      <c r="AU463" s="173" t="s">
        <v>83</v>
      </c>
      <c r="AY463" s="165" t="s">
        <v>191</v>
      </c>
      <c r="BK463" s="174">
        <f>SUM(BK464:BK622)</f>
        <v>0</v>
      </c>
    </row>
    <row r="464" s="1" customFormat="1" ht="16.5" customHeight="1">
      <c r="B464" s="177"/>
      <c r="C464" s="178" t="s">
        <v>619</v>
      </c>
      <c r="D464" s="178" t="s">
        <v>194</v>
      </c>
      <c r="E464" s="179" t="s">
        <v>972</v>
      </c>
      <c r="F464" s="180" t="s">
        <v>2825</v>
      </c>
      <c r="G464" s="181" t="s">
        <v>214</v>
      </c>
      <c r="H464" s="182">
        <v>49.990000000000002</v>
      </c>
      <c r="I464" s="183"/>
      <c r="J464" s="182">
        <f>ROUND(I464*H464,2)</f>
        <v>0</v>
      </c>
      <c r="K464" s="180" t="s">
        <v>1</v>
      </c>
      <c r="L464" s="37"/>
      <c r="M464" s="184" t="s">
        <v>1</v>
      </c>
      <c r="N464" s="185" t="s">
        <v>38</v>
      </c>
      <c r="O464" s="73"/>
      <c r="P464" s="186">
        <f>O464*H464</f>
        <v>0</v>
      </c>
      <c r="Q464" s="186">
        <v>0</v>
      </c>
      <c r="R464" s="186">
        <f>Q464*H464</f>
        <v>0</v>
      </c>
      <c r="S464" s="186">
        <v>0.20499999999999999</v>
      </c>
      <c r="T464" s="187">
        <f>S464*H464</f>
        <v>10.247949999999999</v>
      </c>
      <c r="AR464" s="188" t="s">
        <v>198</v>
      </c>
      <c r="AT464" s="188" t="s">
        <v>194</v>
      </c>
      <c r="AU464" s="188" t="s">
        <v>211</v>
      </c>
      <c r="AY464" s="18" t="s">
        <v>191</v>
      </c>
      <c r="BE464" s="189">
        <f>IF(N464="základní",J464,0)</f>
        <v>0</v>
      </c>
      <c r="BF464" s="189">
        <f>IF(N464="snížená",J464,0)</f>
        <v>0</v>
      </c>
      <c r="BG464" s="189">
        <f>IF(N464="zákl. přenesená",J464,0)</f>
        <v>0</v>
      </c>
      <c r="BH464" s="189">
        <f>IF(N464="sníž. přenesená",J464,0)</f>
        <v>0</v>
      </c>
      <c r="BI464" s="189">
        <f>IF(N464="nulová",J464,0)</f>
        <v>0</v>
      </c>
      <c r="BJ464" s="18" t="s">
        <v>81</v>
      </c>
      <c r="BK464" s="189">
        <f>ROUND(I464*H464,2)</f>
        <v>0</v>
      </c>
      <c r="BL464" s="18" t="s">
        <v>198</v>
      </c>
      <c r="BM464" s="188" t="s">
        <v>2826</v>
      </c>
    </row>
    <row r="465" s="12" customFormat="1">
      <c r="B465" s="190"/>
      <c r="D465" s="191" t="s">
        <v>200</v>
      </c>
      <c r="E465" s="192" t="s">
        <v>1</v>
      </c>
      <c r="F465" s="193" t="s">
        <v>2827</v>
      </c>
      <c r="H465" s="192" t="s">
        <v>1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2" t="s">
        <v>200</v>
      </c>
      <c r="AU465" s="192" t="s">
        <v>211</v>
      </c>
      <c r="AV465" s="12" t="s">
        <v>81</v>
      </c>
      <c r="AW465" s="12" t="s">
        <v>30</v>
      </c>
      <c r="AX465" s="12" t="s">
        <v>73</v>
      </c>
      <c r="AY465" s="192" t="s">
        <v>191</v>
      </c>
    </row>
    <row r="466" s="12" customFormat="1">
      <c r="B466" s="190"/>
      <c r="D466" s="191" t="s">
        <v>200</v>
      </c>
      <c r="E466" s="192" t="s">
        <v>1</v>
      </c>
      <c r="F466" s="193" t="s">
        <v>2828</v>
      </c>
      <c r="H466" s="192" t="s">
        <v>1</v>
      </c>
      <c r="I466" s="194"/>
      <c r="L466" s="190"/>
      <c r="M466" s="195"/>
      <c r="N466" s="196"/>
      <c r="O466" s="196"/>
      <c r="P466" s="196"/>
      <c r="Q466" s="196"/>
      <c r="R466" s="196"/>
      <c r="S466" s="196"/>
      <c r="T466" s="197"/>
      <c r="AT466" s="192" t="s">
        <v>200</v>
      </c>
      <c r="AU466" s="192" t="s">
        <v>211</v>
      </c>
      <c r="AV466" s="12" t="s">
        <v>81</v>
      </c>
      <c r="AW466" s="12" t="s">
        <v>30</v>
      </c>
      <c r="AX466" s="12" t="s">
        <v>73</v>
      </c>
      <c r="AY466" s="192" t="s">
        <v>191</v>
      </c>
    </row>
    <row r="467" s="13" customFormat="1">
      <c r="B467" s="198"/>
      <c r="D467" s="191" t="s">
        <v>200</v>
      </c>
      <c r="E467" s="199" t="s">
        <v>1</v>
      </c>
      <c r="F467" s="200" t="s">
        <v>2764</v>
      </c>
      <c r="H467" s="201">
        <v>44.729999999999997</v>
      </c>
      <c r="I467" s="202"/>
      <c r="L467" s="198"/>
      <c r="M467" s="203"/>
      <c r="N467" s="204"/>
      <c r="O467" s="204"/>
      <c r="P467" s="204"/>
      <c r="Q467" s="204"/>
      <c r="R467" s="204"/>
      <c r="S467" s="204"/>
      <c r="T467" s="205"/>
      <c r="AT467" s="199" t="s">
        <v>200</v>
      </c>
      <c r="AU467" s="199" t="s">
        <v>211</v>
      </c>
      <c r="AV467" s="13" t="s">
        <v>83</v>
      </c>
      <c r="AW467" s="13" t="s">
        <v>30</v>
      </c>
      <c r="AX467" s="13" t="s">
        <v>73</v>
      </c>
      <c r="AY467" s="199" t="s">
        <v>191</v>
      </c>
    </row>
    <row r="468" s="12" customFormat="1">
      <c r="B468" s="190"/>
      <c r="D468" s="191" t="s">
        <v>200</v>
      </c>
      <c r="E468" s="192" t="s">
        <v>1</v>
      </c>
      <c r="F468" s="193" t="s">
        <v>2829</v>
      </c>
      <c r="H468" s="192" t="s">
        <v>1</v>
      </c>
      <c r="I468" s="194"/>
      <c r="L468" s="190"/>
      <c r="M468" s="195"/>
      <c r="N468" s="196"/>
      <c r="O468" s="196"/>
      <c r="P468" s="196"/>
      <c r="Q468" s="196"/>
      <c r="R468" s="196"/>
      <c r="S468" s="196"/>
      <c r="T468" s="197"/>
      <c r="AT468" s="192" t="s">
        <v>200</v>
      </c>
      <c r="AU468" s="192" t="s">
        <v>211</v>
      </c>
      <c r="AV468" s="12" t="s">
        <v>81</v>
      </c>
      <c r="AW468" s="12" t="s">
        <v>30</v>
      </c>
      <c r="AX468" s="12" t="s">
        <v>73</v>
      </c>
      <c r="AY468" s="192" t="s">
        <v>191</v>
      </c>
    </row>
    <row r="469" s="12" customFormat="1">
      <c r="B469" s="190"/>
      <c r="D469" s="191" t="s">
        <v>200</v>
      </c>
      <c r="E469" s="192" t="s">
        <v>1</v>
      </c>
      <c r="F469" s="193" t="s">
        <v>2830</v>
      </c>
      <c r="H469" s="192" t="s">
        <v>1</v>
      </c>
      <c r="I469" s="194"/>
      <c r="L469" s="190"/>
      <c r="M469" s="195"/>
      <c r="N469" s="196"/>
      <c r="O469" s="196"/>
      <c r="P469" s="196"/>
      <c r="Q469" s="196"/>
      <c r="R469" s="196"/>
      <c r="S469" s="196"/>
      <c r="T469" s="197"/>
      <c r="AT469" s="192" t="s">
        <v>200</v>
      </c>
      <c r="AU469" s="192" t="s">
        <v>211</v>
      </c>
      <c r="AV469" s="12" t="s">
        <v>81</v>
      </c>
      <c r="AW469" s="12" t="s">
        <v>30</v>
      </c>
      <c r="AX469" s="12" t="s">
        <v>73</v>
      </c>
      <c r="AY469" s="192" t="s">
        <v>191</v>
      </c>
    </row>
    <row r="470" s="13" customFormat="1">
      <c r="B470" s="198"/>
      <c r="D470" s="191" t="s">
        <v>200</v>
      </c>
      <c r="E470" s="199" t="s">
        <v>1</v>
      </c>
      <c r="F470" s="200" t="s">
        <v>2745</v>
      </c>
      <c r="H470" s="201">
        <v>4.9699999999999998</v>
      </c>
      <c r="I470" s="202"/>
      <c r="L470" s="198"/>
      <c r="M470" s="203"/>
      <c r="N470" s="204"/>
      <c r="O470" s="204"/>
      <c r="P470" s="204"/>
      <c r="Q470" s="204"/>
      <c r="R470" s="204"/>
      <c r="S470" s="204"/>
      <c r="T470" s="205"/>
      <c r="AT470" s="199" t="s">
        <v>200</v>
      </c>
      <c r="AU470" s="199" t="s">
        <v>211</v>
      </c>
      <c r="AV470" s="13" t="s">
        <v>83</v>
      </c>
      <c r="AW470" s="13" t="s">
        <v>30</v>
      </c>
      <c r="AX470" s="13" t="s">
        <v>73</v>
      </c>
      <c r="AY470" s="199" t="s">
        <v>191</v>
      </c>
    </row>
    <row r="471" s="12" customFormat="1">
      <c r="B471" s="190"/>
      <c r="D471" s="191" t="s">
        <v>200</v>
      </c>
      <c r="E471" s="192" t="s">
        <v>1</v>
      </c>
      <c r="F471" s="193" t="s">
        <v>2831</v>
      </c>
      <c r="H471" s="192" t="s">
        <v>1</v>
      </c>
      <c r="I471" s="194"/>
      <c r="L471" s="190"/>
      <c r="M471" s="195"/>
      <c r="N471" s="196"/>
      <c r="O471" s="196"/>
      <c r="P471" s="196"/>
      <c r="Q471" s="196"/>
      <c r="R471" s="196"/>
      <c r="S471" s="196"/>
      <c r="T471" s="197"/>
      <c r="AT471" s="192" t="s">
        <v>200</v>
      </c>
      <c r="AU471" s="192" t="s">
        <v>211</v>
      </c>
      <c r="AV471" s="12" t="s">
        <v>81</v>
      </c>
      <c r="AW471" s="12" t="s">
        <v>30</v>
      </c>
      <c r="AX471" s="12" t="s">
        <v>73</v>
      </c>
      <c r="AY471" s="192" t="s">
        <v>191</v>
      </c>
    </row>
    <row r="472" s="13" customFormat="1">
      <c r="B472" s="198"/>
      <c r="D472" s="191" t="s">
        <v>200</v>
      </c>
      <c r="E472" s="199" t="s">
        <v>1</v>
      </c>
      <c r="F472" s="200" t="s">
        <v>2832</v>
      </c>
      <c r="H472" s="201">
        <v>0.12</v>
      </c>
      <c r="I472" s="202"/>
      <c r="L472" s="198"/>
      <c r="M472" s="203"/>
      <c r="N472" s="204"/>
      <c r="O472" s="204"/>
      <c r="P472" s="204"/>
      <c r="Q472" s="204"/>
      <c r="R472" s="204"/>
      <c r="S472" s="204"/>
      <c r="T472" s="205"/>
      <c r="AT472" s="199" t="s">
        <v>200</v>
      </c>
      <c r="AU472" s="199" t="s">
        <v>211</v>
      </c>
      <c r="AV472" s="13" t="s">
        <v>83</v>
      </c>
      <c r="AW472" s="13" t="s">
        <v>30</v>
      </c>
      <c r="AX472" s="13" t="s">
        <v>73</v>
      </c>
      <c r="AY472" s="199" t="s">
        <v>191</v>
      </c>
    </row>
    <row r="473" s="12" customFormat="1">
      <c r="B473" s="190"/>
      <c r="D473" s="191" t="s">
        <v>200</v>
      </c>
      <c r="E473" s="192" t="s">
        <v>1</v>
      </c>
      <c r="F473" s="193" t="s">
        <v>2833</v>
      </c>
      <c r="H473" s="192" t="s">
        <v>1</v>
      </c>
      <c r="I473" s="194"/>
      <c r="L473" s="190"/>
      <c r="M473" s="195"/>
      <c r="N473" s="196"/>
      <c r="O473" s="196"/>
      <c r="P473" s="196"/>
      <c r="Q473" s="196"/>
      <c r="R473" s="196"/>
      <c r="S473" s="196"/>
      <c r="T473" s="197"/>
      <c r="AT473" s="192" t="s">
        <v>200</v>
      </c>
      <c r="AU473" s="192" t="s">
        <v>211</v>
      </c>
      <c r="AV473" s="12" t="s">
        <v>81</v>
      </c>
      <c r="AW473" s="12" t="s">
        <v>30</v>
      </c>
      <c r="AX473" s="12" t="s">
        <v>73</v>
      </c>
      <c r="AY473" s="192" t="s">
        <v>191</v>
      </c>
    </row>
    <row r="474" s="13" customFormat="1">
      <c r="B474" s="198"/>
      <c r="D474" s="191" t="s">
        <v>200</v>
      </c>
      <c r="E474" s="199" t="s">
        <v>1</v>
      </c>
      <c r="F474" s="200" t="s">
        <v>2834</v>
      </c>
      <c r="H474" s="201">
        <v>0.17000000000000001</v>
      </c>
      <c r="I474" s="202"/>
      <c r="L474" s="198"/>
      <c r="M474" s="203"/>
      <c r="N474" s="204"/>
      <c r="O474" s="204"/>
      <c r="P474" s="204"/>
      <c r="Q474" s="204"/>
      <c r="R474" s="204"/>
      <c r="S474" s="204"/>
      <c r="T474" s="205"/>
      <c r="AT474" s="199" t="s">
        <v>200</v>
      </c>
      <c r="AU474" s="199" t="s">
        <v>211</v>
      </c>
      <c r="AV474" s="13" t="s">
        <v>83</v>
      </c>
      <c r="AW474" s="13" t="s">
        <v>30</v>
      </c>
      <c r="AX474" s="13" t="s">
        <v>73</v>
      </c>
      <c r="AY474" s="199" t="s">
        <v>191</v>
      </c>
    </row>
    <row r="475" s="14" customFormat="1">
      <c r="B475" s="206"/>
      <c r="D475" s="191" t="s">
        <v>200</v>
      </c>
      <c r="E475" s="207" t="s">
        <v>1</v>
      </c>
      <c r="F475" s="208" t="s">
        <v>204</v>
      </c>
      <c r="H475" s="209">
        <v>49.989999999999995</v>
      </c>
      <c r="I475" s="210"/>
      <c r="L475" s="206"/>
      <c r="M475" s="211"/>
      <c r="N475" s="212"/>
      <c r="O475" s="212"/>
      <c r="P475" s="212"/>
      <c r="Q475" s="212"/>
      <c r="R475" s="212"/>
      <c r="S475" s="212"/>
      <c r="T475" s="213"/>
      <c r="AT475" s="207" t="s">
        <v>200</v>
      </c>
      <c r="AU475" s="207" t="s">
        <v>211</v>
      </c>
      <c r="AV475" s="14" t="s">
        <v>198</v>
      </c>
      <c r="AW475" s="14" t="s">
        <v>30</v>
      </c>
      <c r="AX475" s="14" t="s">
        <v>81</v>
      </c>
      <c r="AY475" s="207" t="s">
        <v>191</v>
      </c>
    </row>
    <row r="476" s="1" customFormat="1" ht="16.5" customHeight="1">
      <c r="B476" s="177"/>
      <c r="C476" s="178" t="s">
        <v>624</v>
      </c>
      <c r="D476" s="178" t="s">
        <v>194</v>
      </c>
      <c r="E476" s="179" t="s">
        <v>2835</v>
      </c>
      <c r="F476" s="180" t="s">
        <v>2836</v>
      </c>
      <c r="G476" s="181" t="s">
        <v>214</v>
      </c>
      <c r="H476" s="182">
        <v>3.1099999999999999</v>
      </c>
      <c r="I476" s="183"/>
      <c r="J476" s="182">
        <f>ROUND(I476*H476,2)</f>
        <v>0</v>
      </c>
      <c r="K476" s="180" t="s">
        <v>1</v>
      </c>
      <c r="L476" s="37"/>
      <c r="M476" s="184" t="s">
        <v>1</v>
      </c>
      <c r="N476" s="185" t="s">
        <v>38</v>
      </c>
      <c r="O476" s="73"/>
      <c r="P476" s="186">
        <f>O476*H476</f>
        <v>0</v>
      </c>
      <c r="Q476" s="186">
        <v>0</v>
      </c>
      <c r="R476" s="186">
        <f>Q476*H476</f>
        <v>0</v>
      </c>
      <c r="S476" s="186">
        <v>0.20499999999999999</v>
      </c>
      <c r="T476" s="187">
        <f>S476*H476</f>
        <v>0.63754999999999995</v>
      </c>
      <c r="AR476" s="188" t="s">
        <v>198</v>
      </c>
      <c r="AT476" s="188" t="s">
        <v>194</v>
      </c>
      <c r="AU476" s="188" t="s">
        <v>211</v>
      </c>
      <c r="AY476" s="18" t="s">
        <v>191</v>
      </c>
      <c r="BE476" s="189">
        <f>IF(N476="základní",J476,0)</f>
        <v>0</v>
      </c>
      <c r="BF476" s="189">
        <f>IF(N476="snížená",J476,0)</f>
        <v>0</v>
      </c>
      <c r="BG476" s="189">
        <f>IF(N476="zákl. přenesená",J476,0)</f>
        <v>0</v>
      </c>
      <c r="BH476" s="189">
        <f>IF(N476="sníž. přenesená",J476,0)</f>
        <v>0</v>
      </c>
      <c r="BI476" s="189">
        <f>IF(N476="nulová",J476,0)</f>
        <v>0</v>
      </c>
      <c r="BJ476" s="18" t="s">
        <v>81</v>
      </c>
      <c r="BK476" s="189">
        <f>ROUND(I476*H476,2)</f>
        <v>0</v>
      </c>
      <c r="BL476" s="18" t="s">
        <v>198</v>
      </c>
      <c r="BM476" s="188" t="s">
        <v>2837</v>
      </c>
    </row>
    <row r="477" s="12" customFormat="1">
      <c r="B477" s="190"/>
      <c r="D477" s="191" t="s">
        <v>200</v>
      </c>
      <c r="E477" s="192" t="s">
        <v>1</v>
      </c>
      <c r="F477" s="193" t="s">
        <v>2827</v>
      </c>
      <c r="H477" s="192" t="s">
        <v>1</v>
      </c>
      <c r="I477" s="194"/>
      <c r="L477" s="190"/>
      <c r="M477" s="195"/>
      <c r="N477" s="196"/>
      <c r="O477" s="196"/>
      <c r="P477" s="196"/>
      <c r="Q477" s="196"/>
      <c r="R477" s="196"/>
      <c r="S477" s="196"/>
      <c r="T477" s="197"/>
      <c r="AT477" s="192" t="s">
        <v>200</v>
      </c>
      <c r="AU477" s="192" t="s">
        <v>211</v>
      </c>
      <c r="AV477" s="12" t="s">
        <v>81</v>
      </c>
      <c r="AW477" s="12" t="s">
        <v>30</v>
      </c>
      <c r="AX477" s="12" t="s">
        <v>73</v>
      </c>
      <c r="AY477" s="192" t="s">
        <v>191</v>
      </c>
    </row>
    <row r="478" s="12" customFormat="1">
      <c r="B478" s="190"/>
      <c r="D478" s="191" t="s">
        <v>200</v>
      </c>
      <c r="E478" s="192" t="s">
        <v>1</v>
      </c>
      <c r="F478" s="193" t="s">
        <v>2828</v>
      </c>
      <c r="H478" s="192" t="s">
        <v>1</v>
      </c>
      <c r="I478" s="194"/>
      <c r="L478" s="190"/>
      <c r="M478" s="195"/>
      <c r="N478" s="196"/>
      <c r="O478" s="196"/>
      <c r="P478" s="196"/>
      <c r="Q478" s="196"/>
      <c r="R478" s="196"/>
      <c r="S478" s="196"/>
      <c r="T478" s="197"/>
      <c r="AT478" s="192" t="s">
        <v>200</v>
      </c>
      <c r="AU478" s="192" t="s">
        <v>211</v>
      </c>
      <c r="AV478" s="12" t="s">
        <v>81</v>
      </c>
      <c r="AW478" s="12" t="s">
        <v>30</v>
      </c>
      <c r="AX478" s="12" t="s">
        <v>73</v>
      </c>
      <c r="AY478" s="192" t="s">
        <v>191</v>
      </c>
    </row>
    <row r="479" s="13" customFormat="1">
      <c r="B479" s="198"/>
      <c r="D479" s="191" t="s">
        <v>200</v>
      </c>
      <c r="E479" s="199" t="s">
        <v>1</v>
      </c>
      <c r="F479" s="200" t="s">
        <v>2838</v>
      </c>
      <c r="H479" s="201">
        <v>2.7999999999999998</v>
      </c>
      <c r="I479" s="202"/>
      <c r="L479" s="198"/>
      <c r="M479" s="203"/>
      <c r="N479" s="204"/>
      <c r="O479" s="204"/>
      <c r="P479" s="204"/>
      <c r="Q479" s="204"/>
      <c r="R479" s="204"/>
      <c r="S479" s="204"/>
      <c r="T479" s="205"/>
      <c r="AT479" s="199" t="s">
        <v>200</v>
      </c>
      <c r="AU479" s="199" t="s">
        <v>211</v>
      </c>
      <c r="AV479" s="13" t="s">
        <v>83</v>
      </c>
      <c r="AW479" s="13" t="s">
        <v>30</v>
      </c>
      <c r="AX479" s="13" t="s">
        <v>73</v>
      </c>
      <c r="AY479" s="199" t="s">
        <v>191</v>
      </c>
    </row>
    <row r="480" s="12" customFormat="1">
      <c r="B480" s="190"/>
      <c r="D480" s="191" t="s">
        <v>200</v>
      </c>
      <c r="E480" s="192" t="s">
        <v>1</v>
      </c>
      <c r="F480" s="193" t="s">
        <v>2829</v>
      </c>
      <c r="H480" s="192" t="s">
        <v>1</v>
      </c>
      <c r="I480" s="194"/>
      <c r="L480" s="190"/>
      <c r="M480" s="195"/>
      <c r="N480" s="196"/>
      <c r="O480" s="196"/>
      <c r="P480" s="196"/>
      <c r="Q480" s="196"/>
      <c r="R480" s="196"/>
      <c r="S480" s="196"/>
      <c r="T480" s="197"/>
      <c r="AT480" s="192" t="s">
        <v>200</v>
      </c>
      <c r="AU480" s="192" t="s">
        <v>211</v>
      </c>
      <c r="AV480" s="12" t="s">
        <v>81</v>
      </c>
      <c r="AW480" s="12" t="s">
        <v>30</v>
      </c>
      <c r="AX480" s="12" t="s">
        <v>73</v>
      </c>
      <c r="AY480" s="192" t="s">
        <v>191</v>
      </c>
    </row>
    <row r="481" s="12" customFormat="1">
      <c r="B481" s="190"/>
      <c r="D481" s="191" t="s">
        <v>200</v>
      </c>
      <c r="E481" s="192" t="s">
        <v>1</v>
      </c>
      <c r="F481" s="193" t="s">
        <v>2830</v>
      </c>
      <c r="H481" s="192" t="s">
        <v>1</v>
      </c>
      <c r="I481" s="194"/>
      <c r="L481" s="190"/>
      <c r="M481" s="195"/>
      <c r="N481" s="196"/>
      <c r="O481" s="196"/>
      <c r="P481" s="196"/>
      <c r="Q481" s="196"/>
      <c r="R481" s="196"/>
      <c r="S481" s="196"/>
      <c r="T481" s="197"/>
      <c r="AT481" s="192" t="s">
        <v>200</v>
      </c>
      <c r="AU481" s="192" t="s">
        <v>211</v>
      </c>
      <c r="AV481" s="12" t="s">
        <v>81</v>
      </c>
      <c r="AW481" s="12" t="s">
        <v>30</v>
      </c>
      <c r="AX481" s="12" t="s">
        <v>73</v>
      </c>
      <c r="AY481" s="192" t="s">
        <v>191</v>
      </c>
    </row>
    <row r="482" s="13" customFormat="1">
      <c r="B482" s="198"/>
      <c r="D482" s="191" t="s">
        <v>200</v>
      </c>
      <c r="E482" s="199" t="s">
        <v>1</v>
      </c>
      <c r="F482" s="200" t="s">
        <v>2839</v>
      </c>
      <c r="H482" s="201">
        <v>0.31</v>
      </c>
      <c r="I482" s="202"/>
      <c r="L482" s="198"/>
      <c r="M482" s="203"/>
      <c r="N482" s="204"/>
      <c r="O482" s="204"/>
      <c r="P482" s="204"/>
      <c r="Q482" s="204"/>
      <c r="R482" s="204"/>
      <c r="S482" s="204"/>
      <c r="T482" s="205"/>
      <c r="AT482" s="199" t="s">
        <v>200</v>
      </c>
      <c r="AU482" s="199" t="s">
        <v>211</v>
      </c>
      <c r="AV482" s="13" t="s">
        <v>83</v>
      </c>
      <c r="AW482" s="13" t="s">
        <v>30</v>
      </c>
      <c r="AX482" s="13" t="s">
        <v>73</v>
      </c>
      <c r="AY482" s="199" t="s">
        <v>191</v>
      </c>
    </row>
    <row r="483" s="14" customFormat="1">
      <c r="B483" s="206"/>
      <c r="D483" s="191" t="s">
        <v>200</v>
      </c>
      <c r="E483" s="207" t="s">
        <v>1</v>
      </c>
      <c r="F483" s="208" t="s">
        <v>204</v>
      </c>
      <c r="H483" s="209">
        <v>3.1099999999999999</v>
      </c>
      <c r="I483" s="210"/>
      <c r="L483" s="206"/>
      <c r="M483" s="211"/>
      <c r="N483" s="212"/>
      <c r="O483" s="212"/>
      <c r="P483" s="212"/>
      <c r="Q483" s="212"/>
      <c r="R483" s="212"/>
      <c r="S483" s="212"/>
      <c r="T483" s="213"/>
      <c r="AT483" s="207" t="s">
        <v>200</v>
      </c>
      <c r="AU483" s="207" t="s">
        <v>211</v>
      </c>
      <c r="AV483" s="14" t="s">
        <v>198</v>
      </c>
      <c r="AW483" s="14" t="s">
        <v>30</v>
      </c>
      <c r="AX483" s="14" t="s">
        <v>81</v>
      </c>
      <c r="AY483" s="207" t="s">
        <v>191</v>
      </c>
    </row>
    <row r="484" s="1" customFormat="1" ht="24" customHeight="1">
      <c r="B484" s="177"/>
      <c r="C484" s="178" t="s">
        <v>634</v>
      </c>
      <c r="D484" s="178" t="s">
        <v>194</v>
      </c>
      <c r="E484" s="179" t="s">
        <v>2840</v>
      </c>
      <c r="F484" s="180" t="s">
        <v>2841</v>
      </c>
      <c r="G484" s="181" t="s">
        <v>362</v>
      </c>
      <c r="H484" s="182">
        <v>0.63</v>
      </c>
      <c r="I484" s="183"/>
      <c r="J484" s="182">
        <f>ROUND(I484*H484,2)</f>
        <v>0</v>
      </c>
      <c r="K484" s="180" t="s">
        <v>1</v>
      </c>
      <c r="L484" s="37"/>
      <c r="M484" s="184" t="s">
        <v>1</v>
      </c>
      <c r="N484" s="185" t="s">
        <v>38</v>
      </c>
      <c r="O484" s="73"/>
      <c r="P484" s="186">
        <f>O484*H484</f>
        <v>0</v>
      </c>
      <c r="Q484" s="186">
        <v>0</v>
      </c>
      <c r="R484" s="186">
        <f>Q484*H484</f>
        <v>0</v>
      </c>
      <c r="S484" s="186">
        <v>0.14999999999999999</v>
      </c>
      <c r="T484" s="187">
        <f>S484*H484</f>
        <v>0.094500000000000001</v>
      </c>
      <c r="AR484" s="188" t="s">
        <v>198</v>
      </c>
      <c r="AT484" s="188" t="s">
        <v>194</v>
      </c>
      <c r="AU484" s="188" t="s">
        <v>211</v>
      </c>
      <c r="AY484" s="18" t="s">
        <v>191</v>
      </c>
      <c r="BE484" s="189">
        <f>IF(N484="základní",J484,0)</f>
        <v>0</v>
      </c>
      <c r="BF484" s="189">
        <f>IF(N484="snížená",J484,0)</f>
        <v>0</v>
      </c>
      <c r="BG484" s="189">
        <f>IF(N484="zákl. přenesená",J484,0)</f>
        <v>0</v>
      </c>
      <c r="BH484" s="189">
        <f>IF(N484="sníž. přenesená",J484,0)</f>
        <v>0</v>
      </c>
      <c r="BI484" s="189">
        <f>IF(N484="nulová",J484,0)</f>
        <v>0</v>
      </c>
      <c r="BJ484" s="18" t="s">
        <v>81</v>
      </c>
      <c r="BK484" s="189">
        <f>ROUND(I484*H484,2)</f>
        <v>0</v>
      </c>
      <c r="BL484" s="18" t="s">
        <v>198</v>
      </c>
      <c r="BM484" s="188" t="s">
        <v>2842</v>
      </c>
    </row>
    <row r="485" s="12" customFormat="1">
      <c r="B485" s="190"/>
      <c r="D485" s="191" t="s">
        <v>200</v>
      </c>
      <c r="E485" s="192" t="s">
        <v>1</v>
      </c>
      <c r="F485" s="193" t="s">
        <v>2843</v>
      </c>
      <c r="H485" s="192" t="s">
        <v>1</v>
      </c>
      <c r="I485" s="194"/>
      <c r="L485" s="190"/>
      <c r="M485" s="195"/>
      <c r="N485" s="196"/>
      <c r="O485" s="196"/>
      <c r="P485" s="196"/>
      <c r="Q485" s="196"/>
      <c r="R485" s="196"/>
      <c r="S485" s="196"/>
      <c r="T485" s="197"/>
      <c r="AT485" s="192" t="s">
        <v>200</v>
      </c>
      <c r="AU485" s="192" t="s">
        <v>211</v>
      </c>
      <c r="AV485" s="12" t="s">
        <v>81</v>
      </c>
      <c r="AW485" s="12" t="s">
        <v>30</v>
      </c>
      <c r="AX485" s="12" t="s">
        <v>73</v>
      </c>
      <c r="AY485" s="192" t="s">
        <v>191</v>
      </c>
    </row>
    <row r="486" s="12" customFormat="1">
      <c r="B486" s="190"/>
      <c r="D486" s="191" t="s">
        <v>200</v>
      </c>
      <c r="E486" s="192" t="s">
        <v>1</v>
      </c>
      <c r="F486" s="193" t="s">
        <v>2844</v>
      </c>
      <c r="H486" s="192" t="s">
        <v>1</v>
      </c>
      <c r="I486" s="194"/>
      <c r="L486" s="190"/>
      <c r="M486" s="195"/>
      <c r="N486" s="196"/>
      <c r="O486" s="196"/>
      <c r="P486" s="196"/>
      <c r="Q486" s="196"/>
      <c r="R486" s="196"/>
      <c r="S486" s="196"/>
      <c r="T486" s="197"/>
      <c r="AT486" s="192" t="s">
        <v>200</v>
      </c>
      <c r="AU486" s="192" t="s">
        <v>211</v>
      </c>
      <c r="AV486" s="12" t="s">
        <v>81</v>
      </c>
      <c r="AW486" s="12" t="s">
        <v>30</v>
      </c>
      <c r="AX486" s="12" t="s">
        <v>73</v>
      </c>
      <c r="AY486" s="192" t="s">
        <v>191</v>
      </c>
    </row>
    <row r="487" s="12" customFormat="1">
      <c r="B487" s="190"/>
      <c r="D487" s="191" t="s">
        <v>200</v>
      </c>
      <c r="E487" s="192" t="s">
        <v>1</v>
      </c>
      <c r="F487" s="193" t="s">
        <v>2845</v>
      </c>
      <c r="H487" s="192" t="s">
        <v>1</v>
      </c>
      <c r="I487" s="194"/>
      <c r="L487" s="190"/>
      <c r="M487" s="195"/>
      <c r="N487" s="196"/>
      <c r="O487" s="196"/>
      <c r="P487" s="196"/>
      <c r="Q487" s="196"/>
      <c r="R487" s="196"/>
      <c r="S487" s="196"/>
      <c r="T487" s="197"/>
      <c r="AT487" s="192" t="s">
        <v>200</v>
      </c>
      <c r="AU487" s="192" t="s">
        <v>211</v>
      </c>
      <c r="AV487" s="12" t="s">
        <v>81</v>
      </c>
      <c r="AW487" s="12" t="s">
        <v>30</v>
      </c>
      <c r="AX487" s="12" t="s">
        <v>73</v>
      </c>
      <c r="AY487" s="192" t="s">
        <v>191</v>
      </c>
    </row>
    <row r="488" s="13" customFormat="1">
      <c r="B488" s="198"/>
      <c r="D488" s="191" t="s">
        <v>200</v>
      </c>
      <c r="E488" s="199" t="s">
        <v>1</v>
      </c>
      <c r="F488" s="200" t="s">
        <v>2846</v>
      </c>
      <c r="H488" s="201">
        <v>0.63</v>
      </c>
      <c r="I488" s="202"/>
      <c r="L488" s="198"/>
      <c r="M488" s="203"/>
      <c r="N488" s="204"/>
      <c r="O488" s="204"/>
      <c r="P488" s="204"/>
      <c r="Q488" s="204"/>
      <c r="R488" s="204"/>
      <c r="S488" s="204"/>
      <c r="T488" s="205"/>
      <c r="AT488" s="199" t="s">
        <v>200</v>
      </c>
      <c r="AU488" s="199" t="s">
        <v>211</v>
      </c>
      <c r="AV488" s="13" t="s">
        <v>83</v>
      </c>
      <c r="AW488" s="13" t="s">
        <v>30</v>
      </c>
      <c r="AX488" s="13" t="s">
        <v>73</v>
      </c>
      <c r="AY488" s="199" t="s">
        <v>191</v>
      </c>
    </row>
    <row r="489" s="14" customFormat="1">
      <c r="B489" s="206"/>
      <c r="D489" s="191" t="s">
        <v>200</v>
      </c>
      <c r="E489" s="207" t="s">
        <v>1</v>
      </c>
      <c r="F489" s="208" t="s">
        <v>204</v>
      </c>
      <c r="H489" s="209">
        <v>0.63</v>
      </c>
      <c r="I489" s="210"/>
      <c r="L489" s="206"/>
      <c r="M489" s="211"/>
      <c r="N489" s="212"/>
      <c r="O489" s="212"/>
      <c r="P489" s="212"/>
      <c r="Q489" s="212"/>
      <c r="R489" s="212"/>
      <c r="S489" s="212"/>
      <c r="T489" s="213"/>
      <c r="AT489" s="207" t="s">
        <v>200</v>
      </c>
      <c r="AU489" s="207" t="s">
        <v>211</v>
      </c>
      <c r="AV489" s="14" t="s">
        <v>198</v>
      </c>
      <c r="AW489" s="14" t="s">
        <v>30</v>
      </c>
      <c r="AX489" s="14" t="s">
        <v>81</v>
      </c>
      <c r="AY489" s="207" t="s">
        <v>191</v>
      </c>
    </row>
    <row r="490" s="1" customFormat="1" ht="24" customHeight="1">
      <c r="B490" s="177"/>
      <c r="C490" s="178" t="s">
        <v>641</v>
      </c>
      <c r="D490" s="178" t="s">
        <v>194</v>
      </c>
      <c r="E490" s="179" t="s">
        <v>2847</v>
      </c>
      <c r="F490" s="180" t="s">
        <v>2848</v>
      </c>
      <c r="G490" s="181" t="s">
        <v>362</v>
      </c>
      <c r="H490" s="182">
        <v>2</v>
      </c>
      <c r="I490" s="183"/>
      <c r="J490" s="182">
        <f>ROUND(I490*H490,2)</f>
        <v>0</v>
      </c>
      <c r="K490" s="180" t="s">
        <v>274</v>
      </c>
      <c r="L490" s="37"/>
      <c r="M490" s="184" t="s">
        <v>1</v>
      </c>
      <c r="N490" s="185" t="s">
        <v>38</v>
      </c>
      <c r="O490" s="73"/>
      <c r="P490" s="186">
        <f>O490*H490</f>
        <v>0</v>
      </c>
      <c r="Q490" s="186">
        <v>0.31108000000000002</v>
      </c>
      <c r="R490" s="186">
        <f>Q490*H490</f>
        <v>0.62216000000000005</v>
      </c>
      <c r="S490" s="186">
        <v>0</v>
      </c>
      <c r="T490" s="187">
        <f>S490*H490</f>
        <v>0</v>
      </c>
      <c r="AR490" s="188" t="s">
        <v>198</v>
      </c>
      <c r="AT490" s="188" t="s">
        <v>194</v>
      </c>
      <c r="AU490" s="188" t="s">
        <v>211</v>
      </c>
      <c r="AY490" s="18" t="s">
        <v>191</v>
      </c>
      <c r="BE490" s="189">
        <f>IF(N490="základní",J490,0)</f>
        <v>0</v>
      </c>
      <c r="BF490" s="189">
        <f>IF(N490="snížená",J490,0)</f>
        <v>0</v>
      </c>
      <c r="BG490" s="189">
        <f>IF(N490="zákl. přenesená",J490,0)</f>
        <v>0</v>
      </c>
      <c r="BH490" s="189">
        <f>IF(N490="sníž. přenesená",J490,0)</f>
        <v>0</v>
      </c>
      <c r="BI490" s="189">
        <f>IF(N490="nulová",J490,0)</f>
        <v>0</v>
      </c>
      <c r="BJ490" s="18" t="s">
        <v>81</v>
      </c>
      <c r="BK490" s="189">
        <f>ROUND(I490*H490,2)</f>
        <v>0</v>
      </c>
      <c r="BL490" s="18" t="s">
        <v>198</v>
      </c>
      <c r="BM490" s="188" t="s">
        <v>2849</v>
      </c>
    </row>
    <row r="491" s="12" customFormat="1">
      <c r="B491" s="190"/>
      <c r="D491" s="191" t="s">
        <v>200</v>
      </c>
      <c r="E491" s="192" t="s">
        <v>1</v>
      </c>
      <c r="F491" s="193" t="s">
        <v>2850</v>
      </c>
      <c r="H491" s="192" t="s">
        <v>1</v>
      </c>
      <c r="I491" s="194"/>
      <c r="L491" s="190"/>
      <c r="M491" s="195"/>
      <c r="N491" s="196"/>
      <c r="O491" s="196"/>
      <c r="P491" s="196"/>
      <c r="Q491" s="196"/>
      <c r="R491" s="196"/>
      <c r="S491" s="196"/>
      <c r="T491" s="197"/>
      <c r="AT491" s="192" t="s">
        <v>200</v>
      </c>
      <c r="AU491" s="192" t="s">
        <v>211</v>
      </c>
      <c r="AV491" s="12" t="s">
        <v>81</v>
      </c>
      <c r="AW491" s="12" t="s">
        <v>30</v>
      </c>
      <c r="AX491" s="12" t="s">
        <v>73</v>
      </c>
      <c r="AY491" s="192" t="s">
        <v>191</v>
      </c>
    </row>
    <row r="492" s="13" customFormat="1">
      <c r="B492" s="198"/>
      <c r="D492" s="191" t="s">
        <v>200</v>
      </c>
      <c r="E492" s="199" t="s">
        <v>1</v>
      </c>
      <c r="F492" s="200" t="s">
        <v>83</v>
      </c>
      <c r="H492" s="201">
        <v>2</v>
      </c>
      <c r="I492" s="202"/>
      <c r="L492" s="198"/>
      <c r="M492" s="203"/>
      <c r="N492" s="204"/>
      <c r="O492" s="204"/>
      <c r="P492" s="204"/>
      <c r="Q492" s="204"/>
      <c r="R492" s="204"/>
      <c r="S492" s="204"/>
      <c r="T492" s="205"/>
      <c r="AT492" s="199" t="s">
        <v>200</v>
      </c>
      <c r="AU492" s="199" t="s">
        <v>211</v>
      </c>
      <c r="AV492" s="13" t="s">
        <v>83</v>
      </c>
      <c r="AW492" s="13" t="s">
        <v>30</v>
      </c>
      <c r="AX492" s="13" t="s">
        <v>73</v>
      </c>
      <c r="AY492" s="199" t="s">
        <v>191</v>
      </c>
    </row>
    <row r="493" s="14" customFormat="1">
      <c r="B493" s="206"/>
      <c r="D493" s="191" t="s">
        <v>200</v>
      </c>
      <c r="E493" s="207" t="s">
        <v>1</v>
      </c>
      <c r="F493" s="208" t="s">
        <v>204</v>
      </c>
      <c r="H493" s="209">
        <v>2</v>
      </c>
      <c r="I493" s="210"/>
      <c r="L493" s="206"/>
      <c r="M493" s="211"/>
      <c r="N493" s="212"/>
      <c r="O493" s="212"/>
      <c r="P493" s="212"/>
      <c r="Q493" s="212"/>
      <c r="R493" s="212"/>
      <c r="S493" s="212"/>
      <c r="T493" s="213"/>
      <c r="AT493" s="207" t="s">
        <v>200</v>
      </c>
      <c r="AU493" s="207" t="s">
        <v>211</v>
      </c>
      <c r="AV493" s="14" t="s">
        <v>198</v>
      </c>
      <c r="AW493" s="14" t="s">
        <v>30</v>
      </c>
      <c r="AX493" s="14" t="s">
        <v>81</v>
      </c>
      <c r="AY493" s="207" t="s">
        <v>191</v>
      </c>
    </row>
    <row r="494" s="1" customFormat="1" ht="24" customHeight="1">
      <c r="B494" s="177"/>
      <c r="C494" s="178" t="s">
        <v>646</v>
      </c>
      <c r="D494" s="178" t="s">
        <v>194</v>
      </c>
      <c r="E494" s="179" t="s">
        <v>977</v>
      </c>
      <c r="F494" s="180" t="s">
        <v>978</v>
      </c>
      <c r="G494" s="181" t="s">
        <v>362</v>
      </c>
      <c r="H494" s="182">
        <v>26</v>
      </c>
      <c r="I494" s="183"/>
      <c r="J494" s="182">
        <f>ROUND(I494*H494,2)</f>
        <v>0</v>
      </c>
      <c r="K494" s="180" t="s">
        <v>1</v>
      </c>
      <c r="L494" s="37"/>
      <c r="M494" s="184" t="s">
        <v>1</v>
      </c>
      <c r="N494" s="185" t="s">
        <v>38</v>
      </c>
      <c r="O494" s="73"/>
      <c r="P494" s="186">
        <f>O494*H494</f>
        <v>0</v>
      </c>
      <c r="Q494" s="186">
        <v>0.00069999999999999999</v>
      </c>
      <c r="R494" s="186">
        <f>Q494*H494</f>
        <v>0.018200000000000001</v>
      </c>
      <c r="S494" s="186">
        <v>0</v>
      </c>
      <c r="T494" s="187">
        <f>S494*H494</f>
        <v>0</v>
      </c>
      <c r="AR494" s="188" t="s">
        <v>198</v>
      </c>
      <c r="AT494" s="188" t="s">
        <v>194</v>
      </c>
      <c r="AU494" s="188" t="s">
        <v>211</v>
      </c>
      <c r="AY494" s="18" t="s">
        <v>191</v>
      </c>
      <c r="BE494" s="189">
        <f>IF(N494="základní",J494,0)</f>
        <v>0</v>
      </c>
      <c r="BF494" s="189">
        <f>IF(N494="snížená",J494,0)</f>
        <v>0</v>
      </c>
      <c r="BG494" s="189">
        <f>IF(N494="zákl. přenesená",J494,0)</f>
        <v>0</v>
      </c>
      <c r="BH494" s="189">
        <f>IF(N494="sníž. přenesená",J494,0)</f>
        <v>0</v>
      </c>
      <c r="BI494" s="189">
        <f>IF(N494="nulová",J494,0)</f>
        <v>0</v>
      </c>
      <c r="BJ494" s="18" t="s">
        <v>81</v>
      </c>
      <c r="BK494" s="189">
        <f>ROUND(I494*H494,2)</f>
        <v>0</v>
      </c>
      <c r="BL494" s="18" t="s">
        <v>198</v>
      </c>
      <c r="BM494" s="188" t="s">
        <v>2851</v>
      </c>
    </row>
    <row r="495" s="12" customFormat="1">
      <c r="B495" s="190"/>
      <c r="D495" s="191" t="s">
        <v>200</v>
      </c>
      <c r="E495" s="192" t="s">
        <v>1</v>
      </c>
      <c r="F495" s="193" t="s">
        <v>2852</v>
      </c>
      <c r="H495" s="192" t="s">
        <v>1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2" t="s">
        <v>200</v>
      </c>
      <c r="AU495" s="192" t="s">
        <v>211</v>
      </c>
      <c r="AV495" s="12" t="s">
        <v>81</v>
      </c>
      <c r="AW495" s="12" t="s">
        <v>30</v>
      </c>
      <c r="AX495" s="12" t="s">
        <v>73</v>
      </c>
      <c r="AY495" s="192" t="s">
        <v>191</v>
      </c>
    </row>
    <row r="496" s="12" customFormat="1">
      <c r="B496" s="190"/>
      <c r="D496" s="191" t="s">
        <v>200</v>
      </c>
      <c r="E496" s="192" t="s">
        <v>1</v>
      </c>
      <c r="F496" s="193" t="s">
        <v>2853</v>
      </c>
      <c r="H496" s="192" t="s">
        <v>1</v>
      </c>
      <c r="I496" s="194"/>
      <c r="L496" s="190"/>
      <c r="M496" s="195"/>
      <c r="N496" s="196"/>
      <c r="O496" s="196"/>
      <c r="P496" s="196"/>
      <c r="Q496" s="196"/>
      <c r="R496" s="196"/>
      <c r="S496" s="196"/>
      <c r="T496" s="197"/>
      <c r="AT496" s="192" t="s">
        <v>200</v>
      </c>
      <c r="AU496" s="192" t="s">
        <v>211</v>
      </c>
      <c r="AV496" s="12" t="s">
        <v>81</v>
      </c>
      <c r="AW496" s="12" t="s">
        <v>30</v>
      </c>
      <c r="AX496" s="12" t="s">
        <v>73</v>
      </c>
      <c r="AY496" s="192" t="s">
        <v>191</v>
      </c>
    </row>
    <row r="497" s="12" customFormat="1">
      <c r="B497" s="190"/>
      <c r="D497" s="191" t="s">
        <v>200</v>
      </c>
      <c r="E497" s="192" t="s">
        <v>1</v>
      </c>
      <c r="F497" s="193" t="s">
        <v>2854</v>
      </c>
      <c r="H497" s="192" t="s">
        <v>1</v>
      </c>
      <c r="I497" s="194"/>
      <c r="L497" s="190"/>
      <c r="M497" s="195"/>
      <c r="N497" s="196"/>
      <c r="O497" s="196"/>
      <c r="P497" s="196"/>
      <c r="Q497" s="196"/>
      <c r="R497" s="196"/>
      <c r="S497" s="196"/>
      <c r="T497" s="197"/>
      <c r="AT497" s="192" t="s">
        <v>200</v>
      </c>
      <c r="AU497" s="192" t="s">
        <v>211</v>
      </c>
      <c r="AV497" s="12" t="s">
        <v>81</v>
      </c>
      <c r="AW497" s="12" t="s">
        <v>30</v>
      </c>
      <c r="AX497" s="12" t="s">
        <v>73</v>
      </c>
      <c r="AY497" s="192" t="s">
        <v>191</v>
      </c>
    </row>
    <row r="498" s="12" customFormat="1">
      <c r="B498" s="190"/>
      <c r="D498" s="191" t="s">
        <v>200</v>
      </c>
      <c r="E498" s="192" t="s">
        <v>1</v>
      </c>
      <c r="F498" s="193" t="s">
        <v>2855</v>
      </c>
      <c r="H498" s="192" t="s">
        <v>1</v>
      </c>
      <c r="I498" s="194"/>
      <c r="L498" s="190"/>
      <c r="M498" s="195"/>
      <c r="N498" s="196"/>
      <c r="O498" s="196"/>
      <c r="P498" s="196"/>
      <c r="Q498" s="196"/>
      <c r="R498" s="196"/>
      <c r="S498" s="196"/>
      <c r="T498" s="197"/>
      <c r="AT498" s="192" t="s">
        <v>200</v>
      </c>
      <c r="AU498" s="192" t="s">
        <v>211</v>
      </c>
      <c r="AV498" s="12" t="s">
        <v>81</v>
      </c>
      <c r="AW498" s="12" t="s">
        <v>30</v>
      </c>
      <c r="AX498" s="12" t="s">
        <v>73</v>
      </c>
      <c r="AY498" s="192" t="s">
        <v>191</v>
      </c>
    </row>
    <row r="499" s="12" customFormat="1">
      <c r="B499" s="190"/>
      <c r="D499" s="191" t="s">
        <v>200</v>
      </c>
      <c r="E499" s="192" t="s">
        <v>1</v>
      </c>
      <c r="F499" s="193" t="s">
        <v>2856</v>
      </c>
      <c r="H499" s="192" t="s">
        <v>1</v>
      </c>
      <c r="I499" s="194"/>
      <c r="L499" s="190"/>
      <c r="M499" s="195"/>
      <c r="N499" s="196"/>
      <c r="O499" s="196"/>
      <c r="P499" s="196"/>
      <c r="Q499" s="196"/>
      <c r="R499" s="196"/>
      <c r="S499" s="196"/>
      <c r="T499" s="197"/>
      <c r="AT499" s="192" t="s">
        <v>200</v>
      </c>
      <c r="AU499" s="192" t="s">
        <v>211</v>
      </c>
      <c r="AV499" s="12" t="s">
        <v>81</v>
      </c>
      <c r="AW499" s="12" t="s">
        <v>30</v>
      </c>
      <c r="AX499" s="12" t="s">
        <v>73</v>
      </c>
      <c r="AY499" s="192" t="s">
        <v>191</v>
      </c>
    </row>
    <row r="500" s="12" customFormat="1">
      <c r="B500" s="190"/>
      <c r="D500" s="191" t="s">
        <v>200</v>
      </c>
      <c r="E500" s="192" t="s">
        <v>1</v>
      </c>
      <c r="F500" s="193" t="s">
        <v>2857</v>
      </c>
      <c r="H500" s="192" t="s">
        <v>1</v>
      </c>
      <c r="I500" s="194"/>
      <c r="L500" s="190"/>
      <c r="M500" s="195"/>
      <c r="N500" s="196"/>
      <c r="O500" s="196"/>
      <c r="P500" s="196"/>
      <c r="Q500" s="196"/>
      <c r="R500" s="196"/>
      <c r="S500" s="196"/>
      <c r="T500" s="197"/>
      <c r="AT500" s="192" t="s">
        <v>200</v>
      </c>
      <c r="AU500" s="192" t="s">
        <v>211</v>
      </c>
      <c r="AV500" s="12" t="s">
        <v>81</v>
      </c>
      <c r="AW500" s="12" t="s">
        <v>30</v>
      </c>
      <c r="AX500" s="12" t="s">
        <v>73</v>
      </c>
      <c r="AY500" s="192" t="s">
        <v>191</v>
      </c>
    </row>
    <row r="501" s="12" customFormat="1">
      <c r="B501" s="190"/>
      <c r="D501" s="191" t="s">
        <v>200</v>
      </c>
      <c r="E501" s="192" t="s">
        <v>1</v>
      </c>
      <c r="F501" s="193" t="s">
        <v>2858</v>
      </c>
      <c r="H501" s="192" t="s">
        <v>1</v>
      </c>
      <c r="I501" s="194"/>
      <c r="L501" s="190"/>
      <c r="M501" s="195"/>
      <c r="N501" s="196"/>
      <c r="O501" s="196"/>
      <c r="P501" s="196"/>
      <c r="Q501" s="196"/>
      <c r="R501" s="196"/>
      <c r="S501" s="196"/>
      <c r="T501" s="197"/>
      <c r="AT501" s="192" t="s">
        <v>200</v>
      </c>
      <c r="AU501" s="192" t="s">
        <v>211</v>
      </c>
      <c r="AV501" s="12" t="s">
        <v>81</v>
      </c>
      <c r="AW501" s="12" t="s">
        <v>30</v>
      </c>
      <c r="AX501" s="12" t="s">
        <v>73</v>
      </c>
      <c r="AY501" s="192" t="s">
        <v>191</v>
      </c>
    </row>
    <row r="502" s="12" customFormat="1">
      <c r="B502" s="190"/>
      <c r="D502" s="191" t="s">
        <v>200</v>
      </c>
      <c r="E502" s="192" t="s">
        <v>1</v>
      </c>
      <c r="F502" s="193" t="s">
        <v>2859</v>
      </c>
      <c r="H502" s="192" t="s">
        <v>1</v>
      </c>
      <c r="I502" s="194"/>
      <c r="L502" s="190"/>
      <c r="M502" s="195"/>
      <c r="N502" s="196"/>
      <c r="O502" s="196"/>
      <c r="P502" s="196"/>
      <c r="Q502" s="196"/>
      <c r="R502" s="196"/>
      <c r="S502" s="196"/>
      <c r="T502" s="197"/>
      <c r="AT502" s="192" t="s">
        <v>200</v>
      </c>
      <c r="AU502" s="192" t="s">
        <v>211</v>
      </c>
      <c r="AV502" s="12" t="s">
        <v>81</v>
      </c>
      <c r="AW502" s="12" t="s">
        <v>30</v>
      </c>
      <c r="AX502" s="12" t="s">
        <v>73</v>
      </c>
      <c r="AY502" s="192" t="s">
        <v>191</v>
      </c>
    </row>
    <row r="503" s="12" customFormat="1">
      <c r="B503" s="190"/>
      <c r="D503" s="191" t="s">
        <v>200</v>
      </c>
      <c r="E503" s="192" t="s">
        <v>1</v>
      </c>
      <c r="F503" s="193" t="s">
        <v>2860</v>
      </c>
      <c r="H503" s="192" t="s">
        <v>1</v>
      </c>
      <c r="I503" s="194"/>
      <c r="L503" s="190"/>
      <c r="M503" s="195"/>
      <c r="N503" s="196"/>
      <c r="O503" s="196"/>
      <c r="P503" s="196"/>
      <c r="Q503" s="196"/>
      <c r="R503" s="196"/>
      <c r="S503" s="196"/>
      <c r="T503" s="197"/>
      <c r="AT503" s="192" t="s">
        <v>200</v>
      </c>
      <c r="AU503" s="192" t="s">
        <v>211</v>
      </c>
      <c r="AV503" s="12" t="s">
        <v>81</v>
      </c>
      <c r="AW503" s="12" t="s">
        <v>30</v>
      </c>
      <c r="AX503" s="12" t="s">
        <v>73</v>
      </c>
      <c r="AY503" s="192" t="s">
        <v>191</v>
      </c>
    </row>
    <row r="504" s="12" customFormat="1">
      <c r="B504" s="190"/>
      <c r="D504" s="191" t="s">
        <v>200</v>
      </c>
      <c r="E504" s="192" t="s">
        <v>1</v>
      </c>
      <c r="F504" s="193" t="s">
        <v>2861</v>
      </c>
      <c r="H504" s="192" t="s">
        <v>1</v>
      </c>
      <c r="I504" s="194"/>
      <c r="L504" s="190"/>
      <c r="M504" s="195"/>
      <c r="N504" s="196"/>
      <c r="O504" s="196"/>
      <c r="P504" s="196"/>
      <c r="Q504" s="196"/>
      <c r="R504" s="196"/>
      <c r="S504" s="196"/>
      <c r="T504" s="197"/>
      <c r="AT504" s="192" t="s">
        <v>200</v>
      </c>
      <c r="AU504" s="192" t="s">
        <v>211</v>
      </c>
      <c r="AV504" s="12" t="s">
        <v>81</v>
      </c>
      <c r="AW504" s="12" t="s">
        <v>30</v>
      </c>
      <c r="AX504" s="12" t="s">
        <v>73</v>
      </c>
      <c r="AY504" s="192" t="s">
        <v>191</v>
      </c>
    </row>
    <row r="505" s="12" customFormat="1">
      <c r="B505" s="190"/>
      <c r="D505" s="191" t="s">
        <v>200</v>
      </c>
      <c r="E505" s="192" t="s">
        <v>1</v>
      </c>
      <c r="F505" s="193" t="s">
        <v>2862</v>
      </c>
      <c r="H505" s="192" t="s">
        <v>1</v>
      </c>
      <c r="I505" s="194"/>
      <c r="L505" s="190"/>
      <c r="M505" s="195"/>
      <c r="N505" s="196"/>
      <c r="O505" s="196"/>
      <c r="P505" s="196"/>
      <c r="Q505" s="196"/>
      <c r="R505" s="196"/>
      <c r="S505" s="196"/>
      <c r="T505" s="197"/>
      <c r="AT505" s="192" t="s">
        <v>200</v>
      </c>
      <c r="AU505" s="192" t="s">
        <v>211</v>
      </c>
      <c r="AV505" s="12" t="s">
        <v>81</v>
      </c>
      <c r="AW505" s="12" t="s">
        <v>30</v>
      </c>
      <c r="AX505" s="12" t="s">
        <v>73</v>
      </c>
      <c r="AY505" s="192" t="s">
        <v>191</v>
      </c>
    </row>
    <row r="506" s="12" customFormat="1">
      <c r="B506" s="190"/>
      <c r="D506" s="191" t="s">
        <v>200</v>
      </c>
      <c r="E506" s="192" t="s">
        <v>1</v>
      </c>
      <c r="F506" s="193" t="s">
        <v>2863</v>
      </c>
      <c r="H506" s="192" t="s">
        <v>1</v>
      </c>
      <c r="I506" s="194"/>
      <c r="L506" s="190"/>
      <c r="M506" s="195"/>
      <c r="N506" s="196"/>
      <c r="O506" s="196"/>
      <c r="P506" s="196"/>
      <c r="Q506" s="196"/>
      <c r="R506" s="196"/>
      <c r="S506" s="196"/>
      <c r="T506" s="197"/>
      <c r="AT506" s="192" t="s">
        <v>200</v>
      </c>
      <c r="AU506" s="192" t="s">
        <v>211</v>
      </c>
      <c r="AV506" s="12" t="s">
        <v>81</v>
      </c>
      <c r="AW506" s="12" t="s">
        <v>30</v>
      </c>
      <c r="AX506" s="12" t="s">
        <v>73</v>
      </c>
      <c r="AY506" s="192" t="s">
        <v>191</v>
      </c>
    </row>
    <row r="507" s="12" customFormat="1">
      <c r="B507" s="190"/>
      <c r="D507" s="191" t="s">
        <v>200</v>
      </c>
      <c r="E507" s="192" t="s">
        <v>1</v>
      </c>
      <c r="F507" s="193" t="s">
        <v>2864</v>
      </c>
      <c r="H507" s="192" t="s">
        <v>1</v>
      </c>
      <c r="I507" s="194"/>
      <c r="L507" s="190"/>
      <c r="M507" s="195"/>
      <c r="N507" s="196"/>
      <c r="O507" s="196"/>
      <c r="P507" s="196"/>
      <c r="Q507" s="196"/>
      <c r="R507" s="196"/>
      <c r="S507" s="196"/>
      <c r="T507" s="197"/>
      <c r="AT507" s="192" t="s">
        <v>200</v>
      </c>
      <c r="AU507" s="192" t="s">
        <v>211</v>
      </c>
      <c r="AV507" s="12" t="s">
        <v>81</v>
      </c>
      <c r="AW507" s="12" t="s">
        <v>30</v>
      </c>
      <c r="AX507" s="12" t="s">
        <v>73</v>
      </c>
      <c r="AY507" s="192" t="s">
        <v>191</v>
      </c>
    </row>
    <row r="508" s="12" customFormat="1">
      <c r="B508" s="190"/>
      <c r="D508" s="191" t="s">
        <v>200</v>
      </c>
      <c r="E508" s="192" t="s">
        <v>1</v>
      </c>
      <c r="F508" s="193" t="s">
        <v>2865</v>
      </c>
      <c r="H508" s="192" t="s">
        <v>1</v>
      </c>
      <c r="I508" s="194"/>
      <c r="L508" s="190"/>
      <c r="M508" s="195"/>
      <c r="N508" s="196"/>
      <c r="O508" s="196"/>
      <c r="P508" s="196"/>
      <c r="Q508" s="196"/>
      <c r="R508" s="196"/>
      <c r="S508" s="196"/>
      <c r="T508" s="197"/>
      <c r="AT508" s="192" t="s">
        <v>200</v>
      </c>
      <c r="AU508" s="192" t="s">
        <v>211</v>
      </c>
      <c r="AV508" s="12" t="s">
        <v>81</v>
      </c>
      <c r="AW508" s="12" t="s">
        <v>30</v>
      </c>
      <c r="AX508" s="12" t="s">
        <v>73</v>
      </c>
      <c r="AY508" s="192" t="s">
        <v>191</v>
      </c>
    </row>
    <row r="509" s="13" customFormat="1">
      <c r="B509" s="198"/>
      <c r="D509" s="191" t="s">
        <v>200</v>
      </c>
      <c r="E509" s="199" t="s">
        <v>1</v>
      </c>
      <c r="F509" s="200" t="s">
        <v>388</v>
      </c>
      <c r="H509" s="201">
        <v>26</v>
      </c>
      <c r="I509" s="202"/>
      <c r="L509" s="198"/>
      <c r="M509" s="203"/>
      <c r="N509" s="204"/>
      <c r="O509" s="204"/>
      <c r="P509" s="204"/>
      <c r="Q509" s="204"/>
      <c r="R509" s="204"/>
      <c r="S509" s="204"/>
      <c r="T509" s="205"/>
      <c r="AT509" s="199" t="s">
        <v>200</v>
      </c>
      <c r="AU509" s="199" t="s">
        <v>211</v>
      </c>
      <c r="AV509" s="13" t="s">
        <v>83</v>
      </c>
      <c r="AW509" s="13" t="s">
        <v>30</v>
      </c>
      <c r="AX509" s="13" t="s">
        <v>73</v>
      </c>
      <c r="AY509" s="199" t="s">
        <v>191</v>
      </c>
    </row>
    <row r="510" s="14" customFormat="1">
      <c r="B510" s="206"/>
      <c r="D510" s="191" t="s">
        <v>200</v>
      </c>
      <c r="E510" s="207" t="s">
        <v>1</v>
      </c>
      <c r="F510" s="208" t="s">
        <v>204</v>
      </c>
      <c r="H510" s="209">
        <v>26</v>
      </c>
      <c r="I510" s="210"/>
      <c r="L510" s="206"/>
      <c r="M510" s="211"/>
      <c r="N510" s="212"/>
      <c r="O510" s="212"/>
      <c r="P510" s="212"/>
      <c r="Q510" s="212"/>
      <c r="R510" s="212"/>
      <c r="S510" s="212"/>
      <c r="T510" s="213"/>
      <c r="AT510" s="207" t="s">
        <v>200</v>
      </c>
      <c r="AU510" s="207" t="s">
        <v>211</v>
      </c>
      <c r="AV510" s="14" t="s">
        <v>198</v>
      </c>
      <c r="AW510" s="14" t="s">
        <v>30</v>
      </c>
      <c r="AX510" s="14" t="s">
        <v>81</v>
      </c>
      <c r="AY510" s="207" t="s">
        <v>191</v>
      </c>
    </row>
    <row r="511" s="1" customFormat="1" ht="24" customHeight="1">
      <c r="B511" s="177"/>
      <c r="C511" s="178" t="s">
        <v>653</v>
      </c>
      <c r="D511" s="178" t="s">
        <v>194</v>
      </c>
      <c r="E511" s="179" t="s">
        <v>982</v>
      </c>
      <c r="F511" s="180" t="s">
        <v>983</v>
      </c>
      <c r="G511" s="181" t="s">
        <v>362</v>
      </c>
      <c r="H511" s="182">
        <v>19</v>
      </c>
      <c r="I511" s="183"/>
      <c r="J511" s="182">
        <f>ROUND(I511*H511,2)</f>
        <v>0</v>
      </c>
      <c r="K511" s="180" t="s">
        <v>1</v>
      </c>
      <c r="L511" s="37"/>
      <c r="M511" s="184" t="s">
        <v>1</v>
      </c>
      <c r="N511" s="185" t="s">
        <v>38</v>
      </c>
      <c r="O511" s="73"/>
      <c r="P511" s="186">
        <f>O511*H511</f>
        <v>0</v>
      </c>
      <c r="Q511" s="186">
        <v>0.11241</v>
      </c>
      <c r="R511" s="186">
        <f>Q511*H511</f>
        <v>2.1357900000000001</v>
      </c>
      <c r="S511" s="186">
        <v>0</v>
      </c>
      <c r="T511" s="187">
        <f>S511*H511</f>
        <v>0</v>
      </c>
      <c r="AR511" s="188" t="s">
        <v>198</v>
      </c>
      <c r="AT511" s="188" t="s">
        <v>194</v>
      </c>
      <c r="AU511" s="188" t="s">
        <v>211</v>
      </c>
      <c r="AY511" s="18" t="s">
        <v>191</v>
      </c>
      <c r="BE511" s="189">
        <f>IF(N511="základní",J511,0)</f>
        <v>0</v>
      </c>
      <c r="BF511" s="189">
        <f>IF(N511="snížená",J511,0)</f>
        <v>0</v>
      </c>
      <c r="BG511" s="189">
        <f>IF(N511="zákl. přenesená",J511,0)</f>
        <v>0</v>
      </c>
      <c r="BH511" s="189">
        <f>IF(N511="sníž. přenesená",J511,0)</f>
        <v>0</v>
      </c>
      <c r="BI511" s="189">
        <f>IF(N511="nulová",J511,0)</f>
        <v>0</v>
      </c>
      <c r="BJ511" s="18" t="s">
        <v>81</v>
      </c>
      <c r="BK511" s="189">
        <f>ROUND(I511*H511,2)</f>
        <v>0</v>
      </c>
      <c r="BL511" s="18" t="s">
        <v>198</v>
      </c>
      <c r="BM511" s="188" t="s">
        <v>2866</v>
      </c>
    </row>
    <row r="512" s="12" customFormat="1">
      <c r="B512" s="190"/>
      <c r="D512" s="191" t="s">
        <v>200</v>
      </c>
      <c r="E512" s="192" t="s">
        <v>1</v>
      </c>
      <c r="F512" s="193" t="s">
        <v>2867</v>
      </c>
      <c r="H512" s="192" t="s">
        <v>1</v>
      </c>
      <c r="I512" s="194"/>
      <c r="L512" s="190"/>
      <c r="M512" s="195"/>
      <c r="N512" s="196"/>
      <c r="O512" s="196"/>
      <c r="P512" s="196"/>
      <c r="Q512" s="196"/>
      <c r="R512" s="196"/>
      <c r="S512" s="196"/>
      <c r="T512" s="197"/>
      <c r="AT512" s="192" t="s">
        <v>200</v>
      </c>
      <c r="AU512" s="192" t="s">
        <v>211</v>
      </c>
      <c r="AV512" s="12" t="s">
        <v>81</v>
      </c>
      <c r="AW512" s="12" t="s">
        <v>30</v>
      </c>
      <c r="AX512" s="12" t="s">
        <v>73</v>
      </c>
      <c r="AY512" s="192" t="s">
        <v>191</v>
      </c>
    </row>
    <row r="513" s="12" customFormat="1">
      <c r="B513" s="190"/>
      <c r="D513" s="191" t="s">
        <v>200</v>
      </c>
      <c r="E513" s="192" t="s">
        <v>1</v>
      </c>
      <c r="F513" s="193" t="s">
        <v>2868</v>
      </c>
      <c r="H513" s="192" t="s">
        <v>1</v>
      </c>
      <c r="I513" s="194"/>
      <c r="L513" s="190"/>
      <c r="M513" s="195"/>
      <c r="N513" s="196"/>
      <c r="O513" s="196"/>
      <c r="P513" s="196"/>
      <c r="Q513" s="196"/>
      <c r="R513" s="196"/>
      <c r="S513" s="196"/>
      <c r="T513" s="197"/>
      <c r="AT513" s="192" t="s">
        <v>200</v>
      </c>
      <c r="AU513" s="192" t="s">
        <v>211</v>
      </c>
      <c r="AV513" s="12" t="s">
        <v>81</v>
      </c>
      <c r="AW513" s="12" t="s">
        <v>30</v>
      </c>
      <c r="AX513" s="12" t="s">
        <v>73</v>
      </c>
      <c r="AY513" s="192" t="s">
        <v>191</v>
      </c>
    </row>
    <row r="514" s="13" customFormat="1">
      <c r="B514" s="198"/>
      <c r="D514" s="191" t="s">
        <v>200</v>
      </c>
      <c r="E514" s="199" t="s">
        <v>1</v>
      </c>
      <c r="F514" s="200" t="s">
        <v>334</v>
      </c>
      <c r="H514" s="201">
        <v>19</v>
      </c>
      <c r="I514" s="202"/>
      <c r="L514" s="198"/>
      <c r="M514" s="203"/>
      <c r="N514" s="204"/>
      <c r="O514" s="204"/>
      <c r="P514" s="204"/>
      <c r="Q514" s="204"/>
      <c r="R514" s="204"/>
      <c r="S514" s="204"/>
      <c r="T514" s="205"/>
      <c r="AT514" s="199" t="s">
        <v>200</v>
      </c>
      <c r="AU514" s="199" t="s">
        <v>211</v>
      </c>
      <c r="AV514" s="13" t="s">
        <v>83</v>
      </c>
      <c r="AW514" s="13" t="s">
        <v>30</v>
      </c>
      <c r="AX514" s="13" t="s">
        <v>73</v>
      </c>
      <c r="AY514" s="199" t="s">
        <v>191</v>
      </c>
    </row>
    <row r="515" s="14" customFormat="1">
      <c r="B515" s="206"/>
      <c r="D515" s="191" t="s">
        <v>200</v>
      </c>
      <c r="E515" s="207" t="s">
        <v>1</v>
      </c>
      <c r="F515" s="208" t="s">
        <v>204</v>
      </c>
      <c r="H515" s="209">
        <v>19</v>
      </c>
      <c r="I515" s="210"/>
      <c r="L515" s="206"/>
      <c r="M515" s="211"/>
      <c r="N515" s="212"/>
      <c r="O515" s="212"/>
      <c r="P515" s="212"/>
      <c r="Q515" s="212"/>
      <c r="R515" s="212"/>
      <c r="S515" s="212"/>
      <c r="T515" s="213"/>
      <c r="AT515" s="207" t="s">
        <v>200</v>
      </c>
      <c r="AU515" s="207" t="s">
        <v>211</v>
      </c>
      <c r="AV515" s="14" t="s">
        <v>198</v>
      </c>
      <c r="AW515" s="14" t="s">
        <v>30</v>
      </c>
      <c r="AX515" s="14" t="s">
        <v>81</v>
      </c>
      <c r="AY515" s="207" t="s">
        <v>191</v>
      </c>
    </row>
    <row r="516" s="1" customFormat="1" ht="16.5" customHeight="1">
      <c r="B516" s="177"/>
      <c r="C516" s="214" t="s">
        <v>659</v>
      </c>
      <c r="D516" s="214" t="s">
        <v>335</v>
      </c>
      <c r="E516" s="215" t="s">
        <v>2869</v>
      </c>
      <c r="F516" s="216" t="s">
        <v>2870</v>
      </c>
      <c r="G516" s="217" t="s">
        <v>362</v>
      </c>
      <c r="H516" s="218">
        <v>4</v>
      </c>
      <c r="I516" s="219"/>
      <c r="J516" s="218">
        <f>ROUND(I516*H516,2)</f>
        <v>0</v>
      </c>
      <c r="K516" s="216" t="s">
        <v>1</v>
      </c>
      <c r="L516" s="220"/>
      <c r="M516" s="221" t="s">
        <v>1</v>
      </c>
      <c r="N516" s="222" t="s">
        <v>38</v>
      </c>
      <c r="O516" s="73"/>
      <c r="P516" s="186">
        <f>O516*H516</f>
        <v>0</v>
      </c>
      <c r="Q516" s="186">
        <v>0</v>
      </c>
      <c r="R516" s="186">
        <f>Q516*H516</f>
        <v>0</v>
      </c>
      <c r="S516" s="186">
        <v>0</v>
      </c>
      <c r="T516" s="187">
        <f>S516*H516</f>
        <v>0</v>
      </c>
      <c r="AR516" s="188" t="s">
        <v>254</v>
      </c>
      <c r="AT516" s="188" t="s">
        <v>335</v>
      </c>
      <c r="AU516" s="188" t="s">
        <v>211</v>
      </c>
      <c r="AY516" s="18" t="s">
        <v>191</v>
      </c>
      <c r="BE516" s="189">
        <f>IF(N516="základní",J516,0)</f>
        <v>0</v>
      </c>
      <c r="BF516" s="189">
        <f>IF(N516="snížená",J516,0)</f>
        <v>0</v>
      </c>
      <c r="BG516" s="189">
        <f>IF(N516="zákl. přenesená",J516,0)</f>
        <v>0</v>
      </c>
      <c r="BH516" s="189">
        <f>IF(N516="sníž. přenesená",J516,0)</f>
        <v>0</v>
      </c>
      <c r="BI516" s="189">
        <f>IF(N516="nulová",J516,0)</f>
        <v>0</v>
      </c>
      <c r="BJ516" s="18" t="s">
        <v>81</v>
      </c>
      <c r="BK516" s="189">
        <f>ROUND(I516*H516,2)</f>
        <v>0</v>
      </c>
      <c r="BL516" s="18" t="s">
        <v>198</v>
      </c>
      <c r="BM516" s="188" t="s">
        <v>2871</v>
      </c>
    </row>
    <row r="517" s="12" customFormat="1">
      <c r="B517" s="190"/>
      <c r="D517" s="191" t="s">
        <v>200</v>
      </c>
      <c r="E517" s="192" t="s">
        <v>1</v>
      </c>
      <c r="F517" s="193" t="s">
        <v>2869</v>
      </c>
      <c r="H517" s="192" t="s">
        <v>1</v>
      </c>
      <c r="I517" s="194"/>
      <c r="L517" s="190"/>
      <c r="M517" s="195"/>
      <c r="N517" s="196"/>
      <c r="O517" s="196"/>
      <c r="P517" s="196"/>
      <c r="Q517" s="196"/>
      <c r="R517" s="196"/>
      <c r="S517" s="196"/>
      <c r="T517" s="197"/>
      <c r="AT517" s="192" t="s">
        <v>200</v>
      </c>
      <c r="AU517" s="192" t="s">
        <v>211</v>
      </c>
      <c r="AV517" s="12" t="s">
        <v>81</v>
      </c>
      <c r="AW517" s="12" t="s">
        <v>30</v>
      </c>
      <c r="AX517" s="12" t="s">
        <v>73</v>
      </c>
      <c r="AY517" s="192" t="s">
        <v>191</v>
      </c>
    </row>
    <row r="518" s="13" customFormat="1">
      <c r="B518" s="198"/>
      <c r="D518" s="191" t="s">
        <v>200</v>
      </c>
      <c r="E518" s="199" t="s">
        <v>1</v>
      </c>
      <c r="F518" s="200" t="s">
        <v>198</v>
      </c>
      <c r="H518" s="201">
        <v>4</v>
      </c>
      <c r="I518" s="202"/>
      <c r="L518" s="198"/>
      <c r="M518" s="203"/>
      <c r="N518" s="204"/>
      <c r="O518" s="204"/>
      <c r="P518" s="204"/>
      <c r="Q518" s="204"/>
      <c r="R518" s="204"/>
      <c r="S518" s="204"/>
      <c r="T518" s="205"/>
      <c r="AT518" s="199" t="s">
        <v>200</v>
      </c>
      <c r="AU518" s="199" t="s">
        <v>211</v>
      </c>
      <c r="AV518" s="13" t="s">
        <v>83</v>
      </c>
      <c r="AW518" s="13" t="s">
        <v>30</v>
      </c>
      <c r="AX518" s="13" t="s">
        <v>73</v>
      </c>
      <c r="AY518" s="199" t="s">
        <v>191</v>
      </c>
    </row>
    <row r="519" s="14" customFormat="1">
      <c r="B519" s="206"/>
      <c r="D519" s="191" t="s">
        <v>200</v>
      </c>
      <c r="E519" s="207" t="s">
        <v>1</v>
      </c>
      <c r="F519" s="208" t="s">
        <v>204</v>
      </c>
      <c r="H519" s="209">
        <v>4</v>
      </c>
      <c r="I519" s="210"/>
      <c r="L519" s="206"/>
      <c r="M519" s="211"/>
      <c r="N519" s="212"/>
      <c r="O519" s="212"/>
      <c r="P519" s="212"/>
      <c r="Q519" s="212"/>
      <c r="R519" s="212"/>
      <c r="S519" s="212"/>
      <c r="T519" s="213"/>
      <c r="AT519" s="207" t="s">
        <v>200</v>
      </c>
      <c r="AU519" s="207" t="s">
        <v>211</v>
      </c>
      <c r="AV519" s="14" t="s">
        <v>198</v>
      </c>
      <c r="AW519" s="14" t="s">
        <v>30</v>
      </c>
      <c r="AX519" s="14" t="s">
        <v>81</v>
      </c>
      <c r="AY519" s="207" t="s">
        <v>191</v>
      </c>
    </row>
    <row r="520" s="1" customFormat="1" ht="16.5" customHeight="1">
      <c r="B520" s="177"/>
      <c r="C520" s="214" t="s">
        <v>666</v>
      </c>
      <c r="D520" s="214" t="s">
        <v>335</v>
      </c>
      <c r="E520" s="215" t="s">
        <v>2872</v>
      </c>
      <c r="F520" s="216" t="s">
        <v>2873</v>
      </c>
      <c r="G520" s="217" t="s">
        <v>362</v>
      </c>
      <c r="H520" s="218">
        <v>4</v>
      </c>
      <c r="I520" s="219"/>
      <c r="J520" s="218">
        <f>ROUND(I520*H520,2)</f>
        <v>0</v>
      </c>
      <c r="K520" s="216" t="s">
        <v>1</v>
      </c>
      <c r="L520" s="220"/>
      <c r="M520" s="221" t="s">
        <v>1</v>
      </c>
      <c r="N520" s="222" t="s">
        <v>38</v>
      </c>
      <c r="O520" s="73"/>
      <c r="P520" s="186">
        <f>O520*H520</f>
        <v>0</v>
      </c>
      <c r="Q520" s="186">
        <v>0</v>
      </c>
      <c r="R520" s="186">
        <f>Q520*H520</f>
        <v>0</v>
      </c>
      <c r="S520" s="186">
        <v>0</v>
      </c>
      <c r="T520" s="187">
        <f>S520*H520</f>
        <v>0</v>
      </c>
      <c r="AR520" s="188" t="s">
        <v>254</v>
      </c>
      <c r="AT520" s="188" t="s">
        <v>335</v>
      </c>
      <c r="AU520" s="188" t="s">
        <v>211</v>
      </c>
      <c r="AY520" s="18" t="s">
        <v>191</v>
      </c>
      <c r="BE520" s="189">
        <f>IF(N520="základní",J520,0)</f>
        <v>0</v>
      </c>
      <c r="BF520" s="189">
        <f>IF(N520="snížená",J520,0)</f>
        <v>0</v>
      </c>
      <c r="BG520" s="189">
        <f>IF(N520="zákl. přenesená",J520,0)</f>
        <v>0</v>
      </c>
      <c r="BH520" s="189">
        <f>IF(N520="sníž. přenesená",J520,0)</f>
        <v>0</v>
      </c>
      <c r="BI520" s="189">
        <f>IF(N520="nulová",J520,0)</f>
        <v>0</v>
      </c>
      <c r="BJ520" s="18" t="s">
        <v>81</v>
      </c>
      <c r="BK520" s="189">
        <f>ROUND(I520*H520,2)</f>
        <v>0</v>
      </c>
      <c r="BL520" s="18" t="s">
        <v>198</v>
      </c>
      <c r="BM520" s="188" t="s">
        <v>2874</v>
      </c>
    </row>
    <row r="521" s="12" customFormat="1">
      <c r="B521" s="190"/>
      <c r="D521" s="191" t="s">
        <v>200</v>
      </c>
      <c r="E521" s="192" t="s">
        <v>1</v>
      </c>
      <c r="F521" s="193" t="s">
        <v>2872</v>
      </c>
      <c r="H521" s="192" t="s">
        <v>1</v>
      </c>
      <c r="I521" s="194"/>
      <c r="L521" s="190"/>
      <c r="M521" s="195"/>
      <c r="N521" s="196"/>
      <c r="O521" s="196"/>
      <c r="P521" s="196"/>
      <c r="Q521" s="196"/>
      <c r="R521" s="196"/>
      <c r="S521" s="196"/>
      <c r="T521" s="197"/>
      <c r="AT521" s="192" t="s">
        <v>200</v>
      </c>
      <c r="AU521" s="192" t="s">
        <v>211</v>
      </c>
      <c r="AV521" s="12" t="s">
        <v>81</v>
      </c>
      <c r="AW521" s="12" t="s">
        <v>30</v>
      </c>
      <c r="AX521" s="12" t="s">
        <v>73</v>
      </c>
      <c r="AY521" s="192" t="s">
        <v>191</v>
      </c>
    </row>
    <row r="522" s="13" customFormat="1">
      <c r="B522" s="198"/>
      <c r="D522" s="191" t="s">
        <v>200</v>
      </c>
      <c r="E522" s="199" t="s">
        <v>1</v>
      </c>
      <c r="F522" s="200" t="s">
        <v>198</v>
      </c>
      <c r="H522" s="201">
        <v>4</v>
      </c>
      <c r="I522" s="202"/>
      <c r="L522" s="198"/>
      <c r="M522" s="203"/>
      <c r="N522" s="204"/>
      <c r="O522" s="204"/>
      <c r="P522" s="204"/>
      <c r="Q522" s="204"/>
      <c r="R522" s="204"/>
      <c r="S522" s="204"/>
      <c r="T522" s="205"/>
      <c r="AT522" s="199" t="s">
        <v>200</v>
      </c>
      <c r="AU522" s="199" t="s">
        <v>211</v>
      </c>
      <c r="AV522" s="13" t="s">
        <v>83</v>
      </c>
      <c r="AW522" s="13" t="s">
        <v>30</v>
      </c>
      <c r="AX522" s="13" t="s">
        <v>73</v>
      </c>
      <c r="AY522" s="199" t="s">
        <v>191</v>
      </c>
    </row>
    <row r="523" s="14" customFormat="1">
      <c r="B523" s="206"/>
      <c r="D523" s="191" t="s">
        <v>200</v>
      </c>
      <c r="E523" s="207" t="s">
        <v>1</v>
      </c>
      <c r="F523" s="208" t="s">
        <v>204</v>
      </c>
      <c r="H523" s="209">
        <v>4</v>
      </c>
      <c r="I523" s="210"/>
      <c r="L523" s="206"/>
      <c r="M523" s="211"/>
      <c r="N523" s="212"/>
      <c r="O523" s="212"/>
      <c r="P523" s="212"/>
      <c r="Q523" s="212"/>
      <c r="R523" s="212"/>
      <c r="S523" s="212"/>
      <c r="T523" s="213"/>
      <c r="AT523" s="207" t="s">
        <v>200</v>
      </c>
      <c r="AU523" s="207" t="s">
        <v>211</v>
      </c>
      <c r="AV523" s="14" t="s">
        <v>198</v>
      </c>
      <c r="AW523" s="14" t="s">
        <v>30</v>
      </c>
      <c r="AX523" s="14" t="s">
        <v>81</v>
      </c>
      <c r="AY523" s="207" t="s">
        <v>191</v>
      </c>
    </row>
    <row r="524" s="1" customFormat="1" ht="16.5" customHeight="1">
      <c r="B524" s="177"/>
      <c r="C524" s="214" t="s">
        <v>673</v>
      </c>
      <c r="D524" s="214" t="s">
        <v>335</v>
      </c>
      <c r="E524" s="215" t="s">
        <v>2875</v>
      </c>
      <c r="F524" s="216" t="s">
        <v>2876</v>
      </c>
      <c r="G524" s="217" t="s">
        <v>362</v>
      </c>
      <c r="H524" s="218">
        <v>2</v>
      </c>
      <c r="I524" s="219"/>
      <c r="J524" s="218">
        <f>ROUND(I524*H524,2)</f>
        <v>0</v>
      </c>
      <c r="K524" s="216" t="s">
        <v>1</v>
      </c>
      <c r="L524" s="220"/>
      <c r="M524" s="221" t="s">
        <v>1</v>
      </c>
      <c r="N524" s="222" t="s">
        <v>38</v>
      </c>
      <c r="O524" s="73"/>
      <c r="P524" s="186">
        <f>O524*H524</f>
        <v>0</v>
      </c>
      <c r="Q524" s="186">
        <v>0</v>
      </c>
      <c r="R524" s="186">
        <f>Q524*H524</f>
        <v>0</v>
      </c>
      <c r="S524" s="186">
        <v>0</v>
      </c>
      <c r="T524" s="187">
        <f>S524*H524</f>
        <v>0</v>
      </c>
      <c r="AR524" s="188" t="s">
        <v>254</v>
      </c>
      <c r="AT524" s="188" t="s">
        <v>335</v>
      </c>
      <c r="AU524" s="188" t="s">
        <v>211</v>
      </c>
      <c r="AY524" s="18" t="s">
        <v>191</v>
      </c>
      <c r="BE524" s="189">
        <f>IF(N524="základní",J524,0)</f>
        <v>0</v>
      </c>
      <c r="BF524" s="189">
        <f>IF(N524="snížená",J524,0)</f>
        <v>0</v>
      </c>
      <c r="BG524" s="189">
        <f>IF(N524="zákl. přenesená",J524,0)</f>
        <v>0</v>
      </c>
      <c r="BH524" s="189">
        <f>IF(N524="sníž. přenesená",J524,0)</f>
        <v>0</v>
      </c>
      <c r="BI524" s="189">
        <f>IF(N524="nulová",J524,0)</f>
        <v>0</v>
      </c>
      <c r="BJ524" s="18" t="s">
        <v>81</v>
      </c>
      <c r="BK524" s="189">
        <f>ROUND(I524*H524,2)</f>
        <v>0</v>
      </c>
      <c r="BL524" s="18" t="s">
        <v>198</v>
      </c>
      <c r="BM524" s="188" t="s">
        <v>2877</v>
      </c>
    </row>
    <row r="525" s="12" customFormat="1">
      <c r="B525" s="190"/>
      <c r="D525" s="191" t="s">
        <v>200</v>
      </c>
      <c r="E525" s="192" t="s">
        <v>1</v>
      </c>
      <c r="F525" s="193" t="s">
        <v>2875</v>
      </c>
      <c r="H525" s="192" t="s">
        <v>1</v>
      </c>
      <c r="I525" s="194"/>
      <c r="L525" s="190"/>
      <c r="M525" s="195"/>
      <c r="N525" s="196"/>
      <c r="O525" s="196"/>
      <c r="P525" s="196"/>
      <c r="Q525" s="196"/>
      <c r="R525" s="196"/>
      <c r="S525" s="196"/>
      <c r="T525" s="197"/>
      <c r="AT525" s="192" t="s">
        <v>200</v>
      </c>
      <c r="AU525" s="192" t="s">
        <v>211</v>
      </c>
      <c r="AV525" s="12" t="s">
        <v>81</v>
      </c>
      <c r="AW525" s="12" t="s">
        <v>30</v>
      </c>
      <c r="AX525" s="12" t="s">
        <v>73</v>
      </c>
      <c r="AY525" s="192" t="s">
        <v>191</v>
      </c>
    </row>
    <row r="526" s="13" customFormat="1">
      <c r="B526" s="198"/>
      <c r="D526" s="191" t="s">
        <v>200</v>
      </c>
      <c r="E526" s="199" t="s">
        <v>1</v>
      </c>
      <c r="F526" s="200" t="s">
        <v>83</v>
      </c>
      <c r="H526" s="201">
        <v>2</v>
      </c>
      <c r="I526" s="202"/>
      <c r="L526" s="198"/>
      <c r="M526" s="203"/>
      <c r="N526" s="204"/>
      <c r="O526" s="204"/>
      <c r="P526" s="204"/>
      <c r="Q526" s="204"/>
      <c r="R526" s="204"/>
      <c r="S526" s="204"/>
      <c r="T526" s="205"/>
      <c r="AT526" s="199" t="s">
        <v>200</v>
      </c>
      <c r="AU526" s="199" t="s">
        <v>211</v>
      </c>
      <c r="AV526" s="13" t="s">
        <v>83</v>
      </c>
      <c r="AW526" s="13" t="s">
        <v>30</v>
      </c>
      <c r="AX526" s="13" t="s">
        <v>73</v>
      </c>
      <c r="AY526" s="199" t="s">
        <v>191</v>
      </c>
    </row>
    <row r="527" s="14" customFormat="1">
      <c r="B527" s="206"/>
      <c r="D527" s="191" t="s">
        <v>200</v>
      </c>
      <c r="E527" s="207" t="s">
        <v>1</v>
      </c>
      <c r="F527" s="208" t="s">
        <v>204</v>
      </c>
      <c r="H527" s="209">
        <v>2</v>
      </c>
      <c r="I527" s="210"/>
      <c r="L527" s="206"/>
      <c r="M527" s="211"/>
      <c r="N527" s="212"/>
      <c r="O527" s="212"/>
      <c r="P527" s="212"/>
      <c r="Q527" s="212"/>
      <c r="R527" s="212"/>
      <c r="S527" s="212"/>
      <c r="T527" s="213"/>
      <c r="AT527" s="207" t="s">
        <v>200</v>
      </c>
      <c r="AU527" s="207" t="s">
        <v>211</v>
      </c>
      <c r="AV527" s="14" t="s">
        <v>198</v>
      </c>
      <c r="AW527" s="14" t="s">
        <v>30</v>
      </c>
      <c r="AX527" s="14" t="s">
        <v>81</v>
      </c>
      <c r="AY527" s="207" t="s">
        <v>191</v>
      </c>
    </row>
    <row r="528" s="1" customFormat="1" ht="16.5" customHeight="1">
      <c r="B528" s="177"/>
      <c r="C528" s="214" t="s">
        <v>680</v>
      </c>
      <c r="D528" s="214" t="s">
        <v>335</v>
      </c>
      <c r="E528" s="215" t="s">
        <v>2878</v>
      </c>
      <c r="F528" s="216" t="s">
        <v>2879</v>
      </c>
      <c r="G528" s="217" t="s">
        <v>362</v>
      </c>
      <c r="H528" s="218">
        <v>1</v>
      </c>
      <c r="I528" s="219"/>
      <c r="J528" s="218">
        <f>ROUND(I528*H528,2)</f>
        <v>0</v>
      </c>
      <c r="K528" s="216" t="s">
        <v>1</v>
      </c>
      <c r="L528" s="220"/>
      <c r="M528" s="221" t="s">
        <v>1</v>
      </c>
      <c r="N528" s="222" t="s">
        <v>38</v>
      </c>
      <c r="O528" s="73"/>
      <c r="P528" s="186">
        <f>O528*H528</f>
        <v>0</v>
      </c>
      <c r="Q528" s="186">
        <v>0</v>
      </c>
      <c r="R528" s="186">
        <f>Q528*H528</f>
        <v>0</v>
      </c>
      <c r="S528" s="186">
        <v>0</v>
      </c>
      <c r="T528" s="187">
        <f>S528*H528</f>
        <v>0</v>
      </c>
      <c r="AR528" s="188" t="s">
        <v>254</v>
      </c>
      <c r="AT528" s="188" t="s">
        <v>335</v>
      </c>
      <c r="AU528" s="188" t="s">
        <v>211</v>
      </c>
      <c r="AY528" s="18" t="s">
        <v>191</v>
      </c>
      <c r="BE528" s="189">
        <f>IF(N528="základní",J528,0)</f>
        <v>0</v>
      </c>
      <c r="BF528" s="189">
        <f>IF(N528="snížená",J528,0)</f>
        <v>0</v>
      </c>
      <c r="BG528" s="189">
        <f>IF(N528="zákl. přenesená",J528,0)</f>
        <v>0</v>
      </c>
      <c r="BH528" s="189">
        <f>IF(N528="sníž. přenesená",J528,0)</f>
        <v>0</v>
      </c>
      <c r="BI528" s="189">
        <f>IF(N528="nulová",J528,0)</f>
        <v>0</v>
      </c>
      <c r="BJ528" s="18" t="s">
        <v>81</v>
      </c>
      <c r="BK528" s="189">
        <f>ROUND(I528*H528,2)</f>
        <v>0</v>
      </c>
      <c r="BL528" s="18" t="s">
        <v>198</v>
      </c>
      <c r="BM528" s="188" t="s">
        <v>2880</v>
      </c>
    </row>
    <row r="529" s="12" customFormat="1">
      <c r="B529" s="190"/>
      <c r="D529" s="191" t="s">
        <v>200</v>
      </c>
      <c r="E529" s="192" t="s">
        <v>1</v>
      </c>
      <c r="F529" s="193" t="s">
        <v>2878</v>
      </c>
      <c r="H529" s="192" t="s">
        <v>1</v>
      </c>
      <c r="I529" s="194"/>
      <c r="L529" s="190"/>
      <c r="M529" s="195"/>
      <c r="N529" s="196"/>
      <c r="O529" s="196"/>
      <c r="P529" s="196"/>
      <c r="Q529" s="196"/>
      <c r="R529" s="196"/>
      <c r="S529" s="196"/>
      <c r="T529" s="197"/>
      <c r="AT529" s="192" t="s">
        <v>200</v>
      </c>
      <c r="AU529" s="192" t="s">
        <v>211</v>
      </c>
      <c r="AV529" s="12" t="s">
        <v>81</v>
      </c>
      <c r="AW529" s="12" t="s">
        <v>30</v>
      </c>
      <c r="AX529" s="12" t="s">
        <v>73</v>
      </c>
      <c r="AY529" s="192" t="s">
        <v>191</v>
      </c>
    </row>
    <row r="530" s="13" customFormat="1">
      <c r="B530" s="198"/>
      <c r="D530" s="191" t="s">
        <v>200</v>
      </c>
      <c r="E530" s="199" t="s">
        <v>1</v>
      </c>
      <c r="F530" s="200" t="s">
        <v>81</v>
      </c>
      <c r="H530" s="201">
        <v>1</v>
      </c>
      <c r="I530" s="202"/>
      <c r="L530" s="198"/>
      <c r="M530" s="203"/>
      <c r="N530" s="204"/>
      <c r="O530" s="204"/>
      <c r="P530" s="204"/>
      <c r="Q530" s="204"/>
      <c r="R530" s="204"/>
      <c r="S530" s="204"/>
      <c r="T530" s="205"/>
      <c r="AT530" s="199" t="s">
        <v>200</v>
      </c>
      <c r="AU530" s="199" t="s">
        <v>211</v>
      </c>
      <c r="AV530" s="13" t="s">
        <v>83</v>
      </c>
      <c r="AW530" s="13" t="s">
        <v>30</v>
      </c>
      <c r="AX530" s="13" t="s">
        <v>73</v>
      </c>
      <c r="AY530" s="199" t="s">
        <v>191</v>
      </c>
    </row>
    <row r="531" s="14" customFormat="1">
      <c r="B531" s="206"/>
      <c r="D531" s="191" t="s">
        <v>200</v>
      </c>
      <c r="E531" s="207" t="s">
        <v>1</v>
      </c>
      <c r="F531" s="208" t="s">
        <v>204</v>
      </c>
      <c r="H531" s="209">
        <v>1</v>
      </c>
      <c r="I531" s="210"/>
      <c r="L531" s="206"/>
      <c r="M531" s="211"/>
      <c r="N531" s="212"/>
      <c r="O531" s="212"/>
      <c r="P531" s="212"/>
      <c r="Q531" s="212"/>
      <c r="R531" s="212"/>
      <c r="S531" s="212"/>
      <c r="T531" s="213"/>
      <c r="AT531" s="207" t="s">
        <v>200</v>
      </c>
      <c r="AU531" s="207" t="s">
        <v>211</v>
      </c>
      <c r="AV531" s="14" t="s">
        <v>198</v>
      </c>
      <c r="AW531" s="14" t="s">
        <v>30</v>
      </c>
      <c r="AX531" s="14" t="s">
        <v>81</v>
      </c>
      <c r="AY531" s="207" t="s">
        <v>191</v>
      </c>
    </row>
    <row r="532" s="1" customFormat="1" ht="16.5" customHeight="1">
      <c r="B532" s="177"/>
      <c r="C532" s="214" t="s">
        <v>687</v>
      </c>
      <c r="D532" s="214" t="s">
        <v>335</v>
      </c>
      <c r="E532" s="215" t="s">
        <v>2881</v>
      </c>
      <c r="F532" s="216" t="s">
        <v>2882</v>
      </c>
      <c r="G532" s="217" t="s">
        <v>362</v>
      </c>
      <c r="H532" s="218">
        <v>2</v>
      </c>
      <c r="I532" s="219"/>
      <c r="J532" s="218">
        <f>ROUND(I532*H532,2)</f>
        <v>0</v>
      </c>
      <c r="K532" s="216" t="s">
        <v>1</v>
      </c>
      <c r="L532" s="220"/>
      <c r="M532" s="221" t="s">
        <v>1</v>
      </c>
      <c r="N532" s="222" t="s">
        <v>38</v>
      </c>
      <c r="O532" s="73"/>
      <c r="P532" s="186">
        <f>O532*H532</f>
        <v>0</v>
      </c>
      <c r="Q532" s="186">
        <v>0</v>
      </c>
      <c r="R532" s="186">
        <f>Q532*H532</f>
        <v>0</v>
      </c>
      <c r="S532" s="186">
        <v>0</v>
      </c>
      <c r="T532" s="187">
        <f>S532*H532</f>
        <v>0</v>
      </c>
      <c r="AR532" s="188" t="s">
        <v>254</v>
      </c>
      <c r="AT532" s="188" t="s">
        <v>335</v>
      </c>
      <c r="AU532" s="188" t="s">
        <v>211</v>
      </c>
      <c r="AY532" s="18" t="s">
        <v>191</v>
      </c>
      <c r="BE532" s="189">
        <f>IF(N532="základní",J532,0)</f>
        <v>0</v>
      </c>
      <c r="BF532" s="189">
        <f>IF(N532="snížená",J532,0)</f>
        <v>0</v>
      </c>
      <c r="BG532" s="189">
        <f>IF(N532="zákl. přenesená",J532,0)</f>
        <v>0</v>
      </c>
      <c r="BH532" s="189">
        <f>IF(N532="sníž. přenesená",J532,0)</f>
        <v>0</v>
      </c>
      <c r="BI532" s="189">
        <f>IF(N532="nulová",J532,0)</f>
        <v>0</v>
      </c>
      <c r="BJ532" s="18" t="s">
        <v>81</v>
      </c>
      <c r="BK532" s="189">
        <f>ROUND(I532*H532,2)</f>
        <v>0</v>
      </c>
      <c r="BL532" s="18" t="s">
        <v>198</v>
      </c>
      <c r="BM532" s="188" t="s">
        <v>2883</v>
      </c>
    </row>
    <row r="533" s="12" customFormat="1">
      <c r="B533" s="190"/>
      <c r="D533" s="191" t="s">
        <v>200</v>
      </c>
      <c r="E533" s="192" t="s">
        <v>1</v>
      </c>
      <c r="F533" s="193" t="s">
        <v>2881</v>
      </c>
      <c r="H533" s="192" t="s">
        <v>1</v>
      </c>
      <c r="I533" s="194"/>
      <c r="L533" s="190"/>
      <c r="M533" s="195"/>
      <c r="N533" s="196"/>
      <c r="O533" s="196"/>
      <c r="P533" s="196"/>
      <c r="Q533" s="196"/>
      <c r="R533" s="196"/>
      <c r="S533" s="196"/>
      <c r="T533" s="197"/>
      <c r="AT533" s="192" t="s">
        <v>200</v>
      </c>
      <c r="AU533" s="192" t="s">
        <v>211</v>
      </c>
      <c r="AV533" s="12" t="s">
        <v>81</v>
      </c>
      <c r="AW533" s="12" t="s">
        <v>30</v>
      </c>
      <c r="AX533" s="12" t="s">
        <v>73</v>
      </c>
      <c r="AY533" s="192" t="s">
        <v>191</v>
      </c>
    </row>
    <row r="534" s="13" customFormat="1">
      <c r="B534" s="198"/>
      <c r="D534" s="191" t="s">
        <v>200</v>
      </c>
      <c r="E534" s="199" t="s">
        <v>1</v>
      </c>
      <c r="F534" s="200" t="s">
        <v>83</v>
      </c>
      <c r="H534" s="201">
        <v>2</v>
      </c>
      <c r="I534" s="202"/>
      <c r="L534" s="198"/>
      <c r="M534" s="203"/>
      <c r="N534" s="204"/>
      <c r="O534" s="204"/>
      <c r="P534" s="204"/>
      <c r="Q534" s="204"/>
      <c r="R534" s="204"/>
      <c r="S534" s="204"/>
      <c r="T534" s="205"/>
      <c r="AT534" s="199" t="s">
        <v>200</v>
      </c>
      <c r="AU534" s="199" t="s">
        <v>211</v>
      </c>
      <c r="AV534" s="13" t="s">
        <v>83</v>
      </c>
      <c r="AW534" s="13" t="s">
        <v>30</v>
      </c>
      <c r="AX534" s="13" t="s">
        <v>73</v>
      </c>
      <c r="AY534" s="199" t="s">
        <v>191</v>
      </c>
    </row>
    <row r="535" s="14" customFormat="1">
      <c r="B535" s="206"/>
      <c r="D535" s="191" t="s">
        <v>200</v>
      </c>
      <c r="E535" s="207" t="s">
        <v>1</v>
      </c>
      <c r="F535" s="208" t="s">
        <v>204</v>
      </c>
      <c r="H535" s="209">
        <v>2</v>
      </c>
      <c r="I535" s="210"/>
      <c r="L535" s="206"/>
      <c r="M535" s="211"/>
      <c r="N535" s="212"/>
      <c r="O535" s="212"/>
      <c r="P535" s="212"/>
      <c r="Q535" s="212"/>
      <c r="R535" s="212"/>
      <c r="S535" s="212"/>
      <c r="T535" s="213"/>
      <c r="AT535" s="207" t="s">
        <v>200</v>
      </c>
      <c r="AU535" s="207" t="s">
        <v>211</v>
      </c>
      <c r="AV535" s="14" t="s">
        <v>198</v>
      </c>
      <c r="AW535" s="14" t="s">
        <v>30</v>
      </c>
      <c r="AX535" s="14" t="s">
        <v>81</v>
      </c>
      <c r="AY535" s="207" t="s">
        <v>191</v>
      </c>
    </row>
    <row r="536" s="1" customFormat="1" ht="16.5" customHeight="1">
      <c r="B536" s="177"/>
      <c r="C536" s="214" t="s">
        <v>698</v>
      </c>
      <c r="D536" s="214" t="s">
        <v>335</v>
      </c>
      <c r="E536" s="215" t="s">
        <v>988</v>
      </c>
      <c r="F536" s="216" t="s">
        <v>989</v>
      </c>
      <c r="G536" s="217" t="s">
        <v>362</v>
      </c>
      <c r="H536" s="218">
        <v>19</v>
      </c>
      <c r="I536" s="219"/>
      <c r="J536" s="218">
        <f>ROUND(I536*H536,2)</f>
        <v>0</v>
      </c>
      <c r="K536" s="216" t="s">
        <v>1</v>
      </c>
      <c r="L536" s="220"/>
      <c r="M536" s="221" t="s">
        <v>1</v>
      </c>
      <c r="N536" s="222" t="s">
        <v>38</v>
      </c>
      <c r="O536" s="73"/>
      <c r="P536" s="186">
        <f>O536*H536</f>
        <v>0</v>
      </c>
      <c r="Q536" s="186">
        <v>0.0064999999999999997</v>
      </c>
      <c r="R536" s="186">
        <f>Q536*H536</f>
        <v>0.1235</v>
      </c>
      <c r="S536" s="186">
        <v>0</v>
      </c>
      <c r="T536" s="187">
        <f>S536*H536</f>
        <v>0</v>
      </c>
      <c r="AR536" s="188" t="s">
        <v>254</v>
      </c>
      <c r="AT536" s="188" t="s">
        <v>335</v>
      </c>
      <c r="AU536" s="188" t="s">
        <v>211</v>
      </c>
      <c r="AY536" s="18" t="s">
        <v>191</v>
      </c>
      <c r="BE536" s="189">
        <f>IF(N536="základní",J536,0)</f>
        <v>0</v>
      </c>
      <c r="BF536" s="189">
        <f>IF(N536="snížená",J536,0)</f>
        <v>0</v>
      </c>
      <c r="BG536" s="189">
        <f>IF(N536="zákl. přenesená",J536,0)</f>
        <v>0</v>
      </c>
      <c r="BH536" s="189">
        <f>IF(N536="sníž. přenesená",J536,0)</f>
        <v>0</v>
      </c>
      <c r="BI536" s="189">
        <f>IF(N536="nulová",J536,0)</f>
        <v>0</v>
      </c>
      <c r="BJ536" s="18" t="s">
        <v>81</v>
      </c>
      <c r="BK536" s="189">
        <f>ROUND(I536*H536,2)</f>
        <v>0</v>
      </c>
      <c r="BL536" s="18" t="s">
        <v>198</v>
      </c>
      <c r="BM536" s="188" t="s">
        <v>2884</v>
      </c>
    </row>
    <row r="537" s="12" customFormat="1">
      <c r="B537" s="190"/>
      <c r="D537" s="191" t="s">
        <v>200</v>
      </c>
      <c r="E537" s="192" t="s">
        <v>1</v>
      </c>
      <c r="F537" s="193" t="s">
        <v>2885</v>
      </c>
      <c r="H537" s="192" t="s">
        <v>1</v>
      </c>
      <c r="I537" s="194"/>
      <c r="L537" s="190"/>
      <c r="M537" s="195"/>
      <c r="N537" s="196"/>
      <c r="O537" s="196"/>
      <c r="P537" s="196"/>
      <c r="Q537" s="196"/>
      <c r="R537" s="196"/>
      <c r="S537" s="196"/>
      <c r="T537" s="197"/>
      <c r="AT537" s="192" t="s">
        <v>200</v>
      </c>
      <c r="AU537" s="192" t="s">
        <v>211</v>
      </c>
      <c r="AV537" s="12" t="s">
        <v>81</v>
      </c>
      <c r="AW537" s="12" t="s">
        <v>30</v>
      </c>
      <c r="AX537" s="12" t="s">
        <v>73</v>
      </c>
      <c r="AY537" s="192" t="s">
        <v>191</v>
      </c>
    </row>
    <row r="538" s="13" customFormat="1">
      <c r="B538" s="198"/>
      <c r="D538" s="191" t="s">
        <v>200</v>
      </c>
      <c r="E538" s="199" t="s">
        <v>1</v>
      </c>
      <c r="F538" s="200" t="s">
        <v>334</v>
      </c>
      <c r="H538" s="201">
        <v>19</v>
      </c>
      <c r="I538" s="202"/>
      <c r="L538" s="198"/>
      <c r="M538" s="203"/>
      <c r="N538" s="204"/>
      <c r="O538" s="204"/>
      <c r="P538" s="204"/>
      <c r="Q538" s="204"/>
      <c r="R538" s="204"/>
      <c r="S538" s="204"/>
      <c r="T538" s="205"/>
      <c r="AT538" s="199" t="s">
        <v>200</v>
      </c>
      <c r="AU538" s="199" t="s">
        <v>211</v>
      </c>
      <c r="AV538" s="13" t="s">
        <v>83</v>
      </c>
      <c r="AW538" s="13" t="s">
        <v>30</v>
      </c>
      <c r="AX538" s="13" t="s">
        <v>73</v>
      </c>
      <c r="AY538" s="199" t="s">
        <v>191</v>
      </c>
    </row>
    <row r="539" s="14" customFormat="1">
      <c r="B539" s="206"/>
      <c r="D539" s="191" t="s">
        <v>200</v>
      </c>
      <c r="E539" s="207" t="s">
        <v>1</v>
      </c>
      <c r="F539" s="208" t="s">
        <v>204</v>
      </c>
      <c r="H539" s="209">
        <v>19</v>
      </c>
      <c r="I539" s="210"/>
      <c r="L539" s="206"/>
      <c r="M539" s="211"/>
      <c r="N539" s="212"/>
      <c r="O539" s="212"/>
      <c r="P539" s="212"/>
      <c r="Q539" s="212"/>
      <c r="R539" s="212"/>
      <c r="S539" s="212"/>
      <c r="T539" s="213"/>
      <c r="AT539" s="207" t="s">
        <v>200</v>
      </c>
      <c r="AU539" s="207" t="s">
        <v>211</v>
      </c>
      <c r="AV539" s="14" t="s">
        <v>198</v>
      </c>
      <c r="AW539" s="14" t="s">
        <v>30</v>
      </c>
      <c r="AX539" s="14" t="s">
        <v>81</v>
      </c>
      <c r="AY539" s="207" t="s">
        <v>191</v>
      </c>
    </row>
    <row r="540" s="1" customFormat="1" ht="24" customHeight="1">
      <c r="B540" s="177"/>
      <c r="C540" s="178" t="s">
        <v>705</v>
      </c>
      <c r="D540" s="178" t="s">
        <v>194</v>
      </c>
      <c r="E540" s="179" t="s">
        <v>2886</v>
      </c>
      <c r="F540" s="180" t="s">
        <v>2887</v>
      </c>
      <c r="G540" s="181" t="s">
        <v>310</v>
      </c>
      <c r="H540" s="182">
        <v>177.69999999999999</v>
      </c>
      <c r="I540" s="183"/>
      <c r="J540" s="182">
        <f>ROUND(I540*H540,2)</f>
        <v>0</v>
      </c>
      <c r="K540" s="180" t="s">
        <v>274</v>
      </c>
      <c r="L540" s="37"/>
      <c r="M540" s="184" t="s">
        <v>1</v>
      </c>
      <c r="N540" s="185" t="s">
        <v>38</v>
      </c>
      <c r="O540" s="73"/>
      <c r="P540" s="186">
        <f>O540*H540</f>
        <v>0</v>
      </c>
      <c r="Q540" s="186">
        <v>8.0000000000000007E-05</v>
      </c>
      <c r="R540" s="186">
        <f>Q540*H540</f>
        <v>0.014216</v>
      </c>
      <c r="S540" s="186">
        <v>0</v>
      </c>
      <c r="T540" s="187">
        <f>S540*H540</f>
        <v>0</v>
      </c>
      <c r="AR540" s="188" t="s">
        <v>198</v>
      </c>
      <c r="AT540" s="188" t="s">
        <v>194</v>
      </c>
      <c r="AU540" s="188" t="s">
        <v>211</v>
      </c>
      <c r="AY540" s="18" t="s">
        <v>191</v>
      </c>
      <c r="BE540" s="189">
        <f>IF(N540="základní",J540,0)</f>
        <v>0</v>
      </c>
      <c r="BF540" s="189">
        <f>IF(N540="snížená",J540,0)</f>
        <v>0</v>
      </c>
      <c r="BG540" s="189">
        <f>IF(N540="zákl. přenesená",J540,0)</f>
        <v>0</v>
      </c>
      <c r="BH540" s="189">
        <f>IF(N540="sníž. přenesená",J540,0)</f>
        <v>0</v>
      </c>
      <c r="BI540" s="189">
        <f>IF(N540="nulová",J540,0)</f>
        <v>0</v>
      </c>
      <c r="BJ540" s="18" t="s">
        <v>81</v>
      </c>
      <c r="BK540" s="189">
        <f>ROUND(I540*H540,2)</f>
        <v>0</v>
      </c>
      <c r="BL540" s="18" t="s">
        <v>198</v>
      </c>
      <c r="BM540" s="188" t="s">
        <v>2888</v>
      </c>
    </row>
    <row r="541" s="12" customFormat="1">
      <c r="B541" s="190"/>
      <c r="D541" s="191" t="s">
        <v>200</v>
      </c>
      <c r="E541" s="192" t="s">
        <v>1</v>
      </c>
      <c r="F541" s="193" t="s">
        <v>814</v>
      </c>
      <c r="H541" s="192" t="s">
        <v>1</v>
      </c>
      <c r="I541" s="194"/>
      <c r="L541" s="190"/>
      <c r="M541" s="195"/>
      <c r="N541" s="196"/>
      <c r="O541" s="196"/>
      <c r="P541" s="196"/>
      <c r="Q541" s="196"/>
      <c r="R541" s="196"/>
      <c r="S541" s="196"/>
      <c r="T541" s="197"/>
      <c r="AT541" s="192" t="s">
        <v>200</v>
      </c>
      <c r="AU541" s="192" t="s">
        <v>211</v>
      </c>
      <c r="AV541" s="12" t="s">
        <v>81</v>
      </c>
      <c r="AW541" s="12" t="s">
        <v>30</v>
      </c>
      <c r="AX541" s="12" t="s">
        <v>73</v>
      </c>
      <c r="AY541" s="192" t="s">
        <v>191</v>
      </c>
    </row>
    <row r="542" s="12" customFormat="1">
      <c r="B542" s="190"/>
      <c r="D542" s="191" t="s">
        <v>200</v>
      </c>
      <c r="E542" s="192" t="s">
        <v>1</v>
      </c>
      <c r="F542" s="193" t="s">
        <v>2889</v>
      </c>
      <c r="H542" s="192" t="s">
        <v>1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2" t="s">
        <v>200</v>
      </c>
      <c r="AU542" s="192" t="s">
        <v>211</v>
      </c>
      <c r="AV542" s="12" t="s">
        <v>81</v>
      </c>
      <c r="AW542" s="12" t="s">
        <v>30</v>
      </c>
      <c r="AX542" s="12" t="s">
        <v>73</v>
      </c>
      <c r="AY542" s="192" t="s">
        <v>191</v>
      </c>
    </row>
    <row r="543" s="13" customFormat="1">
      <c r="B543" s="198"/>
      <c r="D543" s="191" t="s">
        <v>200</v>
      </c>
      <c r="E543" s="199" t="s">
        <v>1</v>
      </c>
      <c r="F543" s="200" t="s">
        <v>2890</v>
      </c>
      <c r="H543" s="201">
        <v>177.69999999999999</v>
      </c>
      <c r="I543" s="202"/>
      <c r="L543" s="198"/>
      <c r="M543" s="203"/>
      <c r="N543" s="204"/>
      <c r="O543" s="204"/>
      <c r="P543" s="204"/>
      <c r="Q543" s="204"/>
      <c r="R543" s="204"/>
      <c r="S543" s="204"/>
      <c r="T543" s="205"/>
      <c r="AT543" s="199" t="s">
        <v>200</v>
      </c>
      <c r="AU543" s="199" t="s">
        <v>211</v>
      </c>
      <c r="AV543" s="13" t="s">
        <v>83</v>
      </c>
      <c r="AW543" s="13" t="s">
        <v>30</v>
      </c>
      <c r="AX543" s="13" t="s">
        <v>81</v>
      </c>
      <c r="AY543" s="199" t="s">
        <v>191</v>
      </c>
    </row>
    <row r="544" s="1" customFormat="1" ht="24" customHeight="1">
      <c r="B544" s="177"/>
      <c r="C544" s="178" t="s">
        <v>726</v>
      </c>
      <c r="D544" s="178" t="s">
        <v>194</v>
      </c>
      <c r="E544" s="179" t="s">
        <v>811</v>
      </c>
      <c r="F544" s="180" t="s">
        <v>812</v>
      </c>
      <c r="G544" s="181" t="s">
        <v>310</v>
      </c>
      <c r="H544" s="182">
        <v>409.69999999999999</v>
      </c>
      <c r="I544" s="183"/>
      <c r="J544" s="182">
        <f>ROUND(I544*H544,2)</f>
        <v>0</v>
      </c>
      <c r="K544" s="180" t="s">
        <v>274</v>
      </c>
      <c r="L544" s="37"/>
      <c r="M544" s="184" t="s">
        <v>1</v>
      </c>
      <c r="N544" s="185" t="s">
        <v>38</v>
      </c>
      <c r="O544" s="73"/>
      <c r="P544" s="186">
        <f>O544*H544</f>
        <v>0</v>
      </c>
      <c r="Q544" s="186">
        <v>3.0000000000000001E-05</v>
      </c>
      <c r="R544" s="186">
        <f>Q544*H544</f>
        <v>0.012291</v>
      </c>
      <c r="S544" s="186">
        <v>0</v>
      </c>
      <c r="T544" s="187">
        <f>S544*H544</f>
        <v>0</v>
      </c>
      <c r="AR544" s="188" t="s">
        <v>198</v>
      </c>
      <c r="AT544" s="188" t="s">
        <v>194</v>
      </c>
      <c r="AU544" s="188" t="s">
        <v>211</v>
      </c>
      <c r="AY544" s="18" t="s">
        <v>191</v>
      </c>
      <c r="BE544" s="189">
        <f>IF(N544="základní",J544,0)</f>
        <v>0</v>
      </c>
      <c r="BF544" s="189">
        <f>IF(N544="snížená",J544,0)</f>
        <v>0</v>
      </c>
      <c r="BG544" s="189">
        <f>IF(N544="zákl. přenesená",J544,0)</f>
        <v>0</v>
      </c>
      <c r="BH544" s="189">
        <f>IF(N544="sníž. přenesená",J544,0)</f>
        <v>0</v>
      </c>
      <c r="BI544" s="189">
        <f>IF(N544="nulová",J544,0)</f>
        <v>0</v>
      </c>
      <c r="BJ544" s="18" t="s">
        <v>81</v>
      </c>
      <c r="BK544" s="189">
        <f>ROUND(I544*H544,2)</f>
        <v>0</v>
      </c>
      <c r="BL544" s="18" t="s">
        <v>198</v>
      </c>
      <c r="BM544" s="188" t="s">
        <v>2891</v>
      </c>
    </row>
    <row r="545" s="12" customFormat="1">
      <c r="B545" s="190"/>
      <c r="D545" s="191" t="s">
        <v>200</v>
      </c>
      <c r="E545" s="192" t="s">
        <v>1</v>
      </c>
      <c r="F545" s="193" t="s">
        <v>814</v>
      </c>
      <c r="H545" s="192" t="s">
        <v>1</v>
      </c>
      <c r="I545" s="194"/>
      <c r="L545" s="190"/>
      <c r="M545" s="195"/>
      <c r="N545" s="196"/>
      <c r="O545" s="196"/>
      <c r="P545" s="196"/>
      <c r="Q545" s="196"/>
      <c r="R545" s="196"/>
      <c r="S545" s="196"/>
      <c r="T545" s="197"/>
      <c r="AT545" s="192" t="s">
        <v>200</v>
      </c>
      <c r="AU545" s="192" t="s">
        <v>211</v>
      </c>
      <c r="AV545" s="12" t="s">
        <v>81</v>
      </c>
      <c r="AW545" s="12" t="s">
        <v>30</v>
      </c>
      <c r="AX545" s="12" t="s">
        <v>73</v>
      </c>
      <c r="AY545" s="192" t="s">
        <v>191</v>
      </c>
    </row>
    <row r="546" s="12" customFormat="1">
      <c r="B546" s="190"/>
      <c r="D546" s="191" t="s">
        <v>200</v>
      </c>
      <c r="E546" s="192" t="s">
        <v>1</v>
      </c>
      <c r="F546" s="193" t="s">
        <v>2892</v>
      </c>
      <c r="H546" s="192" t="s">
        <v>1</v>
      </c>
      <c r="I546" s="194"/>
      <c r="L546" s="190"/>
      <c r="M546" s="195"/>
      <c r="N546" s="196"/>
      <c r="O546" s="196"/>
      <c r="P546" s="196"/>
      <c r="Q546" s="196"/>
      <c r="R546" s="196"/>
      <c r="S546" s="196"/>
      <c r="T546" s="197"/>
      <c r="AT546" s="192" t="s">
        <v>200</v>
      </c>
      <c r="AU546" s="192" t="s">
        <v>211</v>
      </c>
      <c r="AV546" s="12" t="s">
        <v>81</v>
      </c>
      <c r="AW546" s="12" t="s">
        <v>30</v>
      </c>
      <c r="AX546" s="12" t="s">
        <v>73</v>
      </c>
      <c r="AY546" s="192" t="s">
        <v>191</v>
      </c>
    </row>
    <row r="547" s="12" customFormat="1">
      <c r="B547" s="190"/>
      <c r="D547" s="191" t="s">
        <v>200</v>
      </c>
      <c r="E547" s="192" t="s">
        <v>1</v>
      </c>
      <c r="F547" s="193" t="s">
        <v>2893</v>
      </c>
      <c r="H547" s="192" t="s">
        <v>1</v>
      </c>
      <c r="I547" s="194"/>
      <c r="L547" s="190"/>
      <c r="M547" s="195"/>
      <c r="N547" s="196"/>
      <c r="O547" s="196"/>
      <c r="P547" s="196"/>
      <c r="Q547" s="196"/>
      <c r="R547" s="196"/>
      <c r="S547" s="196"/>
      <c r="T547" s="197"/>
      <c r="AT547" s="192" t="s">
        <v>200</v>
      </c>
      <c r="AU547" s="192" t="s">
        <v>211</v>
      </c>
      <c r="AV547" s="12" t="s">
        <v>81</v>
      </c>
      <c r="AW547" s="12" t="s">
        <v>30</v>
      </c>
      <c r="AX547" s="12" t="s">
        <v>73</v>
      </c>
      <c r="AY547" s="192" t="s">
        <v>191</v>
      </c>
    </row>
    <row r="548" s="13" customFormat="1">
      <c r="B548" s="198"/>
      <c r="D548" s="191" t="s">
        <v>200</v>
      </c>
      <c r="E548" s="199" t="s">
        <v>1</v>
      </c>
      <c r="F548" s="200" t="s">
        <v>2894</v>
      </c>
      <c r="H548" s="201">
        <v>409.69999999999999</v>
      </c>
      <c r="I548" s="202"/>
      <c r="L548" s="198"/>
      <c r="M548" s="203"/>
      <c r="N548" s="204"/>
      <c r="O548" s="204"/>
      <c r="P548" s="204"/>
      <c r="Q548" s="204"/>
      <c r="R548" s="204"/>
      <c r="S548" s="204"/>
      <c r="T548" s="205"/>
      <c r="AT548" s="199" t="s">
        <v>200</v>
      </c>
      <c r="AU548" s="199" t="s">
        <v>211</v>
      </c>
      <c r="AV548" s="13" t="s">
        <v>83</v>
      </c>
      <c r="AW548" s="13" t="s">
        <v>30</v>
      </c>
      <c r="AX548" s="13" t="s">
        <v>73</v>
      </c>
      <c r="AY548" s="199" t="s">
        <v>191</v>
      </c>
    </row>
    <row r="549" s="14" customFormat="1">
      <c r="B549" s="206"/>
      <c r="D549" s="191" t="s">
        <v>200</v>
      </c>
      <c r="E549" s="207" t="s">
        <v>1</v>
      </c>
      <c r="F549" s="208" t="s">
        <v>204</v>
      </c>
      <c r="H549" s="209">
        <v>409.69999999999999</v>
      </c>
      <c r="I549" s="210"/>
      <c r="L549" s="206"/>
      <c r="M549" s="211"/>
      <c r="N549" s="212"/>
      <c r="O549" s="212"/>
      <c r="P549" s="212"/>
      <c r="Q549" s="212"/>
      <c r="R549" s="212"/>
      <c r="S549" s="212"/>
      <c r="T549" s="213"/>
      <c r="AT549" s="207" t="s">
        <v>200</v>
      </c>
      <c r="AU549" s="207" t="s">
        <v>211</v>
      </c>
      <c r="AV549" s="14" t="s">
        <v>198</v>
      </c>
      <c r="AW549" s="14" t="s">
        <v>30</v>
      </c>
      <c r="AX549" s="14" t="s">
        <v>81</v>
      </c>
      <c r="AY549" s="207" t="s">
        <v>191</v>
      </c>
    </row>
    <row r="550" s="1" customFormat="1" ht="24" customHeight="1">
      <c r="B550" s="177"/>
      <c r="C550" s="178" t="s">
        <v>735</v>
      </c>
      <c r="D550" s="178" t="s">
        <v>194</v>
      </c>
      <c r="E550" s="179" t="s">
        <v>2895</v>
      </c>
      <c r="F550" s="180" t="s">
        <v>2896</v>
      </c>
      <c r="G550" s="181" t="s">
        <v>310</v>
      </c>
      <c r="H550" s="182">
        <v>48.399999999999999</v>
      </c>
      <c r="I550" s="183"/>
      <c r="J550" s="182">
        <f>ROUND(I550*H550,2)</f>
        <v>0</v>
      </c>
      <c r="K550" s="180" t="s">
        <v>274</v>
      </c>
      <c r="L550" s="37"/>
      <c r="M550" s="184" t="s">
        <v>1</v>
      </c>
      <c r="N550" s="185" t="s">
        <v>38</v>
      </c>
      <c r="O550" s="73"/>
      <c r="P550" s="186">
        <f>O550*H550</f>
        <v>0</v>
      </c>
      <c r="Q550" s="186">
        <v>0.00014999999999999999</v>
      </c>
      <c r="R550" s="186">
        <f>Q550*H550</f>
        <v>0.0072599999999999991</v>
      </c>
      <c r="S550" s="186">
        <v>0</v>
      </c>
      <c r="T550" s="187">
        <f>S550*H550</f>
        <v>0</v>
      </c>
      <c r="AR550" s="188" t="s">
        <v>198</v>
      </c>
      <c r="AT550" s="188" t="s">
        <v>194</v>
      </c>
      <c r="AU550" s="188" t="s">
        <v>211</v>
      </c>
      <c r="AY550" s="18" t="s">
        <v>191</v>
      </c>
      <c r="BE550" s="189">
        <f>IF(N550="základní",J550,0)</f>
        <v>0</v>
      </c>
      <c r="BF550" s="189">
        <f>IF(N550="snížená",J550,0)</f>
        <v>0</v>
      </c>
      <c r="BG550" s="189">
        <f>IF(N550="zákl. přenesená",J550,0)</f>
        <v>0</v>
      </c>
      <c r="BH550" s="189">
        <f>IF(N550="sníž. přenesená",J550,0)</f>
        <v>0</v>
      </c>
      <c r="BI550" s="189">
        <f>IF(N550="nulová",J550,0)</f>
        <v>0</v>
      </c>
      <c r="BJ550" s="18" t="s">
        <v>81</v>
      </c>
      <c r="BK550" s="189">
        <f>ROUND(I550*H550,2)</f>
        <v>0</v>
      </c>
      <c r="BL550" s="18" t="s">
        <v>198</v>
      </c>
      <c r="BM550" s="188" t="s">
        <v>2897</v>
      </c>
    </row>
    <row r="551" s="12" customFormat="1">
      <c r="B551" s="190"/>
      <c r="D551" s="191" t="s">
        <v>200</v>
      </c>
      <c r="E551" s="192" t="s">
        <v>1</v>
      </c>
      <c r="F551" s="193" t="s">
        <v>814</v>
      </c>
      <c r="H551" s="192" t="s">
        <v>1</v>
      </c>
      <c r="I551" s="194"/>
      <c r="L551" s="190"/>
      <c r="M551" s="195"/>
      <c r="N551" s="196"/>
      <c r="O551" s="196"/>
      <c r="P551" s="196"/>
      <c r="Q551" s="196"/>
      <c r="R551" s="196"/>
      <c r="S551" s="196"/>
      <c r="T551" s="197"/>
      <c r="AT551" s="192" t="s">
        <v>200</v>
      </c>
      <c r="AU551" s="192" t="s">
        <v>211</v>
      </c>
      <c r="AV551" s="12" t="s">
        <v>81</v>
      </c>
      <c r="AW551" s="12" t="s">
        <v>30</v>
      </c>
      <c r="AX551" s="12" t="s">
        <v>73</v>
      </c>
      <c r="AY551" s="192" t="s">
        <v>191</v>
      </c>
    </row>
    <row r="552" s="12" customFormat="1">
      <c r="B552" s="190"/>
      <c r="D552" s="191" t="s">
        <v>200</v>
      </c>
      <c r="E552" s="192" t="s">
        <v>1</v>
      </c>
      <c r="F552" s="193" t="s">
        <v>2898</v>
      </c>
      <c r="H552" s="192" t="s">
        <v>1</v>
      </c>
      <c r="I552" s="194"/>
      <c r="L552" s="190"/>
      <c r="M552" s="195"/>
      <c r="N552" s="196"/>
      <c r="O552" s="196"/>
      <c r="P552" s="196"/>
      <c r="Q552" s="196"/>
      <c r="R552" s="196"/>
      <c r="S552" s="196"/>
      <c r="T552" s="197"/>
      <c r="AT552" s="192" t="s">
        <v>200</v>
      </c>
      <c r="AU552" s="192" t="s">
        <v>211</v>
      </c>
      <c r="AV552" s="12" t="s">
        <v>81</v>
      </c>
      <c r="AW552" s="12" t="s">
        <v>30</v>
      </c>
      <c r="AX552" s="12" t="s">
        <v>73</v>
      </c>
      <c r="AY552" s="192" t="s">
        <v>191</v>
      </c>
    </row>
    <row r="553" s="13" customFormat="1">
      <c r="B553" s="198"/>
      <c r="D553" s="191" t="s">
        <v>200</v>
      </c>
      <c r="E553" s="199" t="s">
        <v>1</v>
      </c>
      <c r="F553" s="200" t="s">
        <v>2899</v>
      </c>
      <c r="H553" s="201">
        <v>48.399999999999999</v>
      </c>
      <c r="I553" s="202"/>
      <c r="L553" s="198"/>
      <c r="M553" s="203"/>
      <c r="N553" s="204"/>
      <c r="O553" s="204"/>
      <c r="P553" s="204"/>
      <c r="Q553" s="204"/>
      <c r="R553" s="204"/>
      <c r="S553" s="204"/>
      <c r="T553" s="205"/>
      <c r="AT553" s="199" t="s">
        <v>200</v>
      </c>
      <c r="AU553" s="199" t="s">
        <v>211</v>
      </c>
      <c r="AV553" s="13" t="s">
        <v>83</v>
      </c>
      <c r="AW553" s="13" t="s">
        <v>30</v>
      </c>
      <c r="AX553" s="13" t="s">
        <v>73</v>
      </c>
      <c r="AY553" s="199" t="s">
        <v>191</v>
      </c>
    </row>
    <row r="554" s="14" customFormat="1">
      <c r="B554" s="206"/>
      <c r="D554" s="191" t="s">
        <v>200</v>
      </c>
      <c r="E554" s="207" t="s">
        <v>1</v>
      </c>
      <c r="F554" s="208" t="s">
        <v>204</v>
      </c>
      <c r="H554" s="209">
        <v>48.399999999999999</v>
      </c>
      <c r="I554" s="210"/>
      <c r="L554" s="206"/>
      <c r="M554" s="211"/>
      <c r="N554" s="212"/>
      <c r="O554" s="212"/>
      <c r="P554" s="212"/>
      <c r="Q554" s="212"/>
      <c r="R554" s="212"/>
      <c r="S554" s="212"/>
      <c r="T554" s="213"/>
      <c r="AT554" s="207" t="s">
        <v>200</v>
      </c>
      <c r="AU554" s="207" t="s">
        <v>211</v>
      </c>
      <c r="AV554" s="14" t="s">
        <v>198</v>
      </c>
      <c r="AW554" s="14" t="s">
        <v>30</v>
      </c>
      <c r="AX554" s="14" t="s">
        <v>81</v>
      </c>
      <c r="AY554" s="207" t="s">
        <v>191</v>
      </c>
    </row>
    <row r="555" s="1" customFormat="1" ht="24" customHeight="1">
      <c r="B555" s="177"/>
      <c r="C555" s="178" t="s">
        <v>740</v>
      </c>
      <c r="D555" s="178" t="s">
        <v>194</v>
      </c>
      <c r="E555" s="179" t="s">
        <v>2900</v>
      </c>
      <c r="F555" s="180" t="s">
        <v>2901</v>
      </c>
      <c r="G555" s="181" t="s">
        <v>310</v>
      </c>
      <c r="H555" s="182">
        <v>94.200000000000003</v>
      </c>
      <c r="I555" s="183"/>
      <c r="J555" s="182">
        <f>ROUND(I555*H555,2)</f>
        <v>0</v>
      </c>
      <c r="K555" s="180" t="s">
        <v>274</v>
      </c>
      <c r="L555" s="37"/>
      <c r="M555" s="184" t="s">
        <v>1</v>
      </c>
      <c r="N555" s="185" t="s">
        <v>38</v>
      </c>
      <c r="O555" s="73"/>
      <c r="P555" s="186">
        <f>O555*H555</f>
        <v>0</v>
      </c>
      <c r="Q555" s="186">
        <v>5.0000000000000002E-05</v>
      </c>
      <c r="R555" s="186">
        <f>Q555*H555</f>
        <v>0.0047100000000000006</v>
      </c>
      <c r="S555" s="186">
        <v>0</v>
      </c>
      <c r="T555" s="187">
        <f>S555*H555</f>
        <v>0</v>
      </c>
      <c r="AR555" s="188" t="s">
        <v>198</v>
      </c>
      <c r="AT555" s="188" t="s">
        <v>194</v>
      </c>
      <c r="AU555" s="188" t="s">
        <v>211</v>
      </c>
      <c r="AY555" s="18" t="s">
        <v>191</v>
      </c>
      <c r="BE555" s="189">
        <f>IF(N555="základní",J555,0)</f>
        <v>0</v>
      </c>
      <c r="BF555" s="189">
        <f>IF(N555="snížená",J555,0)</f>
        <v>0</v>
      </c>
      <c r="BG555" s="189">
        <f>IF(N555="zákl. přenesená",J555,0)</f>
        <v>0</v>
      </c>
      <c r="BH555" s="189">
        <f>IF(N555="sníž. přenesená",J555,0)</f>
        <v>0</v>
      </c>
      <c r="BI555" s="189">
        <f>IF(N555="nulová",J555,0)</f>
        <v>0</v>
      </c>
      <c r="BJ555" s="18" t="s">
        <v>81</v>
      </c>
      <c r="BK555" s="189">
        <f>ROUND(I555*H555,2)</f>
        <v>0</v>
      </c>
      <c r="BL555" s="18" t="s">
        <v>198</v>
      </c>
      <c r="BM555" s="188" t="s">
        <v>2902</v>
      </c>
    </row>
    <row r="556" s="12" customFormat="1">
      <c r="B556" s="190"/>
      <c r="D556" s="191" t="s">
        <v>200</v>
      </c>
      <c r="E556" s="192" t="s">
        <v>1</v>
      </c>
      <c r="F556" s="193" t="s">
        <v>814</v>
      </c>
      <c r="H556" s="192" t="s">
        <v>1</v>
      </c>
      <c r="I556" s="194"/>
      <c r="L556" s="190"/>
      <c r="M556" s="195"/>
      <c r="N556" s="196"/>
      <c r="O556" s="196"/>
      <c r="P556" s="196"/>
      <c r="Q556" s="196"/>
      <c r="R556" s="196"/>
      <c r="S556" s="196"/>
      <c r="T556" s="197"/>
      <c r="AT556" s="192" t="s">
        <v>200</v>
      </c>
      <c r="AU556" s="192" t="s">
        <v>211</v>
      </c>
      <c r="AV556" s="12" t="s">
        <v>81</v>
      </c>
      <c r="AW556" s="12" t="s">
        <v>30</v>
      </c>
      <c r="AX556" s="12" t="s">
        <v>73</v>
      </c>
      <c r="AY556" s="192" t="s">
        <v>191</v>
      </c>
    </row>
    <row r="557" s="12" customFormat="1">
      <c r="B557" s="190"/>
      <c r="D557" s="191" t="s">
        <v>200</v>
      </c>
      <c r="E557" s="192" t="s">
        <v>1</v>
      </c>
      <c r="F557" s="193" t="s">
        <v>2903</v>
      </c>
      <c r="H557" s="192" t="s">
        <v>1</v>
      </c>
      <c r="I557" s="194"/>
      <c r="L557" s="190"/>
      <c r="M557" s="195"/>
      <c r="N557" s="196"/>
      <c r="O557" s="196"/>
      <c r="P557" s="196"/>
      <c r="Q557" s="196"/>
      <c r="R557" s="196"/>
      <c r="S557" s="196"/>
      <c r="T557" s="197"/>
      <c r="AT557" s="192" t="s">
        <v>200</v>
      </c>
      <c r="AU557" s="192" t="s">
        <v>211</v>
      </c>
      <c r="AV557" s="12" t="s">
        <v>81</v>
      </c>
      <c r="AW557" s="12" t="s">
        <v>30</v>
      </c>
      <c r="AX557" s="12" t="s">
        <v>73</v>
      </c>
      <c r="AY557" s="192" t="s">
        <v>191</v>
      </c>
    </row>
    <row r="558" s="13" customFormat="1">
      <c r="B558" s="198"/>
      <c r="D558" s="191" t="s">
        <v>200</v>
      </c>
      <c r="E558" s="199" t="s">
        <v>1</v>
      </c>
      <c r="F558" s="200" t="s">
        <v>2904</v>
      </c>
      <c r="H558" s="201">
        <v>94.200000000000003</v>
      </c>
      <c r="I558" s="202"/>
      <c r="L558" s="198"/>
      <c r="M558" s="203"/>
      <c r="N558" s="204"/>
      <c r="O558" s="204"/>
      <c r="P558" s="204"/>
      <c r="Q558" s="204"/>
      <c r="R558" s="204"/>
      <c r="S558" s="204"/>
      <c r="T558" s="205"/>
      <c r="AT558" s="199" t="s">
        <v>200</v>
      </c>
      <c r="AU558" s="199" t="s">
        <v>211</v>
      </c>
      <c r="AV558" s="13" t="s">
        <v>83</v>
      </c>
      <c r="AW558" s="13" t="s">
        <v>30</v>
      </c>
      <c r="AX558" s="13" t="s">
        <v>73</v>
      </c>
      <c r="AY558" s="199" t="s">
        <v>191</v>
      </c>
    </row>
    <row r="559" s="14" customFormat="1">
      <c r="B559" s="206"/>
      <c r="D559" s="191" t="s">
        <v>200</v>
      </c>
      <c r="E559" s="207" t="s">
        <v>1</v>
      </c>
      <c r="F559" s="208" t="s">
        <v>204</v>
      </c>
      <c r="H559" s="209">
        <v>94.200000000000003</v>
      </c>
      <c r="I559" s="210"/>
      <c r="L559" s="206"/>
      <c r="M559" s="211"/>
      <c r="N559" s="212"/>
      <c r="O559" s="212"/>
      <c r="P559" s="212"/>
      <c r="Q559" s="212"/>
      <c r="R559" s="212"/>
      <c r="S559" s="212"/>
      <c r="T559" s="213"/>
      <c r="AT559" s="207" t="s">
        <v>200</v>
      </c>
      <c r="AU559" s="207" t="s">
        <v>211</v>
      </c>
      <c r="AV559" s="14" t="s">
        <v>198</v>
      </c>
      <c r="AW559" s="14" t="s">
        <v>30</v>
      </c>
      <c r="AX559" s="14" t="s">
        <v>81</v>
      </c>
      <c r="AY559" s="207" t="s">
        <v>191</v>
      </c>
    </row>
    <row r="560" s="1" customFormat="1" ht="24" customHeight="1">
      <c r="B560" s="177"/>
      <c r="C560" s="178" t="s">
        <v>748</v>
      </c>
      <c r="D560" s="178" t="s">
        <v>194</v>
      </c>
      <c r="E560" s="179" t="s">
        <v>2905</v>
      </c>
      <c r="F560" s="180" t="s">
        <v>2906</v>
      </c>
      <c r="G560" s="181" t="s">
        <v>197</v>
      </c>
      <c r="H560" s="182">
        <v>11.4</v>
      </c>
      <c r="I560" s="183"/>
      <c r="J560" s="182">
        <f>ROUND(I560*H560,2)</f>
        <v>0</v>
      </c>
      <c r="K560" s="180" t="s">
        <v>1</v>
      </c>
      <c r="L560" s="37"/>
      <c r="M560" s="184" t="s">
        <v>1</v>
      </c>
      <c r="N560" s="185" t="s">
        <v>38</v>
      </c>
      <c r="O560" s="73"/>
      <c r="P560" s="186">
        <f>O560*H560</f>
        <v>0</v>
      </c>
      <c r="Q560" s="186">
        <v>0.0014499999999999999</v>
      </c>
      <c r="R560" s="186">
        <f>Q560*H560</f>
        <v>0.01653</v>
      </c>
      <c r="S560" s="186">
        <v>0</v>
      </c>
      <c r="T560" s="187">
        <f>S560*H560</f>
        <v>0</v>
      </c>
      <c r="AR560" s="188" t="s">
        <v>198</v>
      </c>
      <c r="AT560" s="188" t="s">
        <v>194</v>
      </c>
      <c r="AU560" s="188" t="s">
        <v>211</v>
      </c>
      <c r="AY560" s="18" t="s">
        <v>191</v>
      </c>
      <c r="BE560" s="189">
        <f>IF(N560="základní",J560,0)</f>
        <v>0</v>
      </c>
      <c r="BF560" s="189">
        <f>IF(N560="snížená",J560,0)</f>
        <v>0</v>
      </c>
      <c r="BG560" s="189">
        <f>IF(N560="zákl. přenesená",J560,0)</f>
        <v>0</v>
      </c>
      <c r="BH560" s="189">
        <f>IF(N560="sníž. přenesená",J560,0)</f>
        <v>0</v>
      </c>
      <c r="BI560" s="189">
        <f>IF(N560="nulová",J560,0)</f>
        <v>0</v>
      </c>
      <c r="BJ560" s="18" t="s">
        <v>81</v>
      </c>
      <c r="BK560" s="189">
        <f>ROUND(I560*H560,2)</f>
        <v>0</v>
      </c>
      <c r="BL560" s="18" t="s">
        <v>198</v>
      </c>
      <c r="BM560" s="188" t="s">
        <v>2907</v>
      </c>
    </row>
    <row r="561" s="12" customFormat="1">
      <c r="B561" s="190"/>
      <c r="D561" s="191" t="s">
        <v>200</v>
      </c>
      <c r="E561" s="192" t="s">
        <v>1</v>
      </c>
      <c r="F561" s="193" t="s">
        <v>2908</v>
      </c>
      <c r="H561" s="192" t="s">
        <v>1</v>
      </c>
      <c r="I561" s="194"/>
      <c r="L561" s="190"/>
      <c r="M561" s="195"/>
      <c r="N561" s="196"/>
      <c r="O561" s="196"/>
      <c r="P561" s="196"/>
      <c r="Q561" s="196"/>
      <c r="R561" s="196"/>
      <c r="S561" s="196"/>
      <c r="T561" s="197"/>
      <c r="AT561" s="192" t="s">
        <v>200</v>
      </c>
      <c r="AU561" s="192" t="s">
        <v>211</v>
      </c>
      <c r="AV561" s="12" t="s">
        <v>81</v>
      </c>
      <c r="AW561" s="12" t="s">
        <v>30</v>
      </c>
      <c r="AX561" s="12" t="s">
        <v>73</v>
      </c>
      <c r="AY561" s="192" t="s">
        <v>191</v>
      </c>
    </row>
    <row r="562" s="12" customFormat="1">
      <c r="B562" s="190"/>
      <c r="D562" s="191" t="s">
        <v>200</v>
      </c>
      <c r="E562" s="192" t="s">
        <v>1</v>
      </c>
      <c r="F562" s="193" t="s">
        <v>2909</v>
      </c>
      <c r="H562" s="192" t="s">
        <v>1</v>
      </c>
      <c r="I562" s="194"/>
      <c r="L562" s="190"/>
      <c r="M562" s="195"/>
      <c r="N562" s="196"/>
      <c r="O562" s="196"/>
      <c r="P562" s="196"/>
      <c r="Q562" s="196"/>
      <c r="R562" s="196"/>
      <c r="S562" s="196"/>
      <c r="T562" s="197"/>
      <c r="AT562" s="192" t="s">
        <v>200</v>
      </c>
      <c r="AU562" s="192" t="s">
        <v>211</v>
      </c>
      <c r="AV562" s="12" t="s">
        <v>81</v>
      </c>
      <c r="AW562" s="12" t="s">
        <v>30</v>
      </c>
      <c r="AX562" s="12" t="s">
        <v>73</v>
      </c>
      <c r="AY562" s="192" t="s">
        <v>191</v>
      </c>
    </row>
    <row r="563" s="12" customFormat="1">
      <c r="B563" s="190"/>
      <c r="D563" s="191" t="s">
        <v>200</v>
      </c>
      <c r="E563" s="192" t="s">
        <v>1</v>
      </c>
      <c r="F563" s="193" t="s">
        <v>2910</v>
      </c>
      <c r="H563" s="192" t="s">
        <v>1</v>
      </c>
      <c r="I563" s="194"/>
      <c r="L563" s="190"/>
      <c r="M563" s="195"/>
      <c r="N563" s="196"/>
      <c r="O563" s="196"/>
      <c r="P563" s="196"/>
      <c r="Q563" s="196"/>
      <c r="R563" s="196"/>
      <c r="S563" s="196"/>
      <c r="T563" s="197"/>
      <c r="AT563" s="192" t="s">
        <v>200</v>
      </c>
      <c r="AU563" s="192" t="s">
        <v>211</v>
      </c>
      <c r="AV563" s="12" t="s">
        <v>81</v>
      </c>
      <c r="AW563" s="12" t="s">
        <v>30</v>
      </c>
      <c r="AX563" s="12" t="s">
        <v>73</v>
      </c>
      <c r="AY563" s="192" t="s">
        <v>191</v>
      </c>
    </row>
    <row r="564" s="13" customFormat="1">
      <c r="B564" s="198"/>
      <c r="D564" s="191" t="s">
        <v>200</v>
      </c>
      <c r="E564" s="199" t="s">
        <v>1</v>
      </c>
      <c r="F564" s="200" t="s">
        <v>2911</v>
      </c>
      <c r="H564" s="201">
        <v>11.4</v>
      </c>
      <c r="I564" s="202"/>
      <c r="L564" s="198"/>
      <c r="M564" s="203"/>
      <c r="N564" s="204"/>
      <c r="O564" s="204"/>
      <c r="P564" s="204"/>
      <c r="Q564" s="204"/>
      <c r="R564" s="204"/>
      <c r="S564" s="204"/>
      <c r="T564" s="205"/>
      <c r="AT564" s="199" t="s">
        <v>200</v>
      </c>
      <c r="AU564" s="199" t="s">
        <v>211</v>
      </c>
      <c r="AV564" s="13" t="s">
        <v>83</v>
      </c>
      <c r="AW564" s="13" t="s">
        <v>30</v>
      </c>
      <c r="AX564" s="13" t="s">
        <v>73</v>
      </c>
      <c r="AY564" s="199" t="s">
        <v>191</v>
      </c>
    </row>
    <row r="565" s="14" customFormat="1">
      <c r="B565" s="206"/>
      <c r="D565" s="191" t="s">
        <v>200</v>
      </c>
      <c r="E565" s="207" t="s">
        <v>1</v>
      </c>
      <c r="F565" s="208" t="s">
        <v>204</v>
      </c>
      <c r="H565" s="209">
        <v>11.4</v>
      </c>
      <c r="I565" s="210"/>
      <c r="L565" s="206"/>
      <c r="M565" s="211"/>
      <c r="N565" s="212"/>
      <c r="O565" s="212"/>
      <c r="P565" s="212"/>
      <c r="Q565" s="212"/>
      <c r="R565" s="212"/>
      <c r="S565" s="212"/>
      <c r="T565" s="213"/>
      <c r="AT565" s="207" t="s">
        <v>200</v>
      </c>
      <c r="AU565" s="207" t="s">
        <v>211</v>
      </c>
      <c r="AV565" s="14" t="s">
        <v>198</v>
      </c>
      <c r="AW565" s="14" t="s">
        <v>30</v>
      </c>
      <c r="AX565" s="14" t="s">
        <v>81</v>
      </c>
      <c r="AY565" s="207" t="s">
        <v>191</v>
      </c>
    </row>
    <row r="566" s="1" customFormat="1" ht="24" customHeight="1">
      <c r="B566" s="177"/>
      <c r="C566" s="178" t="s">
        <v>758</v>
      </c>
      <c r="D566" s="178" t="s">
        <v>194</v>
      </c>
      <c r="E566" s="179" t="s">
        <v>2912</v>
      </c>
      <c r="F566" s="180" t="s">
        <v>2913</v>
      </c>
      <c r="G566" s="181" t="s">
        <v>197</v>
      </c>
      <c r="H566" s="182">
        <v>62.200000000000003</v>
      </c>
      <c r="I566" s="183"/>
      <c r="J566" s="182">
        <f>ROUND(I566*H566,2)</f>
        <v>0</v>
      </c>
      <c r="K566" s="180" t="s">
        <v>1</v>
      </c>
      <c r="L566" s="37"/>
      <c r="M566" s="184" t="s">
        <v>1</v>
      </c>
      <c r="N566" s="185" t="s">
        <v>38</v>
      </c>
      <c r="O566" s="73"/>
      <c r="P566" s="186">
        <f>O566*H566</f>
        <v>0</v>
      </c>
      <c r="Q566" s="186">
        <v>0.0011999999999999999</v>
      </c>
      <c r="R566" s="186">
        <f>Q566*H566</f>
        <v>0.074639999999999998</v>
      </c>
      <c r="S566" s="186">
        <v>0</v>
      </c>
      <c r="T566" s="187">
        <f>S566*H566</f>
        <v>0</v>
      </c>
      <c r="AR566" s="188" t="s">
        <v>198</v>
      </c>
      <c r="AT566" s="188" t="s">
        <v>194</v>
      </c>
      <c r="AU566" s="188" t="s">
        <v>211</v>
      </c>
      <c r="AY566" s="18" t="s">
        <v>191</v>
      </c>
      <c r="BE566" s="189">
        <f>IF(N566="základní",J566,0)</f>
        <v>0</v>
      </c>
      <c r="BF566" s="189">
        <f>IF(N566="snížená",J566,0)</f>
        <v>0</v>
      </c>
      <c r="BG566" s="189">
        <f>IF(N566="zákl. přenesená",J566,0)</f>
        <v>0</v>
      </c>
      <c r="BH566" s="189">
        <f>IF(N566="sníž. přenesená",J566,0)</f>
        <v>0</v>
      </c>
      <c r="BI566" s="189">
        <f>IF(N566="nulová",J566,0)</f>
        <v>0</v>
      </c>
      <c r="BJ566" s="18" t="s">
        <v>81</v>
      </c>
      <c r="BK566" s="189">
        <f>ROUND(I566*H566,2)</f>
        <v>0</v>
      </c>
      <c r="BL566" s="18" t="s">
        <v>198</v>
      </c>
      <c r="BM566" s="188" t="s">
        <v>2914</v>
      </c>
    </row>
    <row r="567" s="12" customFormat="1">
      <c r="B567" s="190"/>
      <c r="D567" s="191" t="s">
        <v>200</v>
      </c>
      <c r="E567" s="192" t="s">
        <v>1</v>
      </c>
      <c r="F567" s="193" t="s">
        <v>814</v>
      </c>
      <c r="H567" s="192" t="s">
        <v>1</v>
      </c>
      <c r="I567" s="194"/>
      <c r="L567" s="190"/>
      <c r="M567" s="195"/>
      <c r="N567" s="196"/>
      <c r="O567" s="196"/>
      <c r="P567" s="196"/>
      <c r="Q567" s="196"/>
      <c r="R567" s="196"/>
      <c r="S567" s="196"/>
      <c r="T567" s="197"/>
      <c r="AT567" s="192" t="s">
        <v>200</v>
      </c>
      <c r="AU567" s="192" t="s">
        <v>211</v>
      </c>
      <c r="AV567" s="12" t="s">
        <v>81</v>
      </c>
      <c r="AW567" s="12" t="s">
        <v>30</v>
      </c>
      <c r="AX567" s="12" t="s">
        <v>73</v>
      </c>
      <c r="AY567" s="192" t="s">
        <v>191</v>
      </c>
    </row>
    <row r="568" s="12" customFormat="1">
      <c r="B568" s="190"/>
      <c r="D568" s="191" t="s">
        <v>200</v>
      </c>
      <c r="E568" s="192" t="s">
        <v>1</v>
      </c>
      <c r="F568" s="193" t="s">
        <v>2915</v>
      </c>
      <c r="H568" s="192" t="s">
        <v>1</v>
      </c>
      <c r="I568" s="194"/>
      <c r="L568" s="190"/>
      <c r="M568" s="195"/>
      <c r="N568" s="196"/>
      <c r="O568" s="196"/>
      <c r="P568" s="196"/>
      <c r="Q568" s="196"/>
      <c r="R568" s="196"/>
      <c r="S568" s="196"/>
      <c r="T568" s="197"/>
      <c r="AT568" s="192" t="s">
        <v>200</v>
      </c>
      <c r="AU568" s="192" t="s">
        <v>211</v>
      </c>
      <c r="AV568" s="12" t="s">
        <v>81</v>
      </c>
      <c r="AW568" s="12" t="s">
        <v>30</v>
      </c>
      <c r="AX568" s="12" t="s">
        <v>73</v>
      </c>
      <c r="AY568" s="192" t="s">
        <v>191</v>
      </c>
    </row>
    <row r="569" s="12" customFormat="1">
      <c r="B569" s="190"/>
      <c r="D569" s="191" t="s">
        <v>200</v>
      </c>
      <c r="E569" s="192" t="s">
        <v>1</v>
      </c>
      <c r="F569" s="193" t="s">
        <v>2916</v>
      </c>
      <c r="H569" s="192" t="s">
        <v>1</v>
      </c>
      <c r="I569" s="194"/>
      <c r="L569" s="190"/>
      <c r="M569" s="195"/>
      <c r="N569" s="196"/>
      <c r="O569" s="196"/>
      <c r="P569" s="196"/>
      <c r="Q569" s="196"/>
      <c r="R569" s="196"/>
      <c r="S569" s="196"/>
      <c r="T569" s="197"/>
      <c r="AT569" s="192" t="s">
        <v>200</v>
      </c>
      <c r="AU569" s="192" t="s">
        <v>211</v>
      </c>
      <c r="AV569" s="12" t="s">
        <v>81</v>
      </c>
      <c r="AW569" s="12" t="s">
        <v>30</v>
      </c>
      <c r="AX569" s="12" t="s">
        <v>73</v>
      </c>
      <c r="AY569" s="192" t="s">
        <v>191</v>
      </c>
    </row>
    <row r="570" s="12" customFormat="1">
      <c r="B570" s="190"/>
      <c r="D570" s="191" t="s">
        <v>200</v>
      </c>
      <c r="E570" s="192" t="s">
        <v>1</v>
      </c>
      <c r="F570" s="193" t="s">
        <v>2909</v>
      </c>
      <c r="H570" s="192" t="s">
        <v>1</v>
      </c>
      <c r="I570" s="194"/>
      <c r="L570" s="190"/>
      <c r="M570" s="195"/>
      <c r="N570" s="196"/>
      <c r="O570" s="196"/>
      <c r="P570" s="196"/>
      <c r="Q570" s="196"/>
      <c r="R570" s="196"/>
      <c r="S570" s="196"/>
      <c r="T570" s="197"/>
      <c r="AT570" s="192" t="s">
        <v>200</v>
      </c>
      <c r="AU570" s="192" t="s">
        <v>211</v>
      </c>
      <c r="AV570" s="12" t="s">
        <v>81</v>
      </c>
      <c r="AW570" s="12" t="s">
        <v>30</v>
      </c>
      <c r="AX570" s="12" t="s">
        <v>73</v>
      </c>
      <c r="AY570" s="192" t="s">
        <v>191</v>
      </c>
    </row>
    <row r="571" s="12" customFormat="1">
      <c r="B571" s="190"/>
      <c r="D571" s="191" t="s">
        <v>200</v>
      </c>
      <c r="E571" s="192" t="s">
        <v>1</v>
      </c>
      <c r="F571" s="193" t="s">
        <v>2910</v>
      </c>
      <c r="H571" s="192" t="s">
        <v>1</v>
      </c>
      <c r="I571" s="194"/>
      <c r="L571" s="190"/>
      <c r="M571" s="195"/>
      <c r="N571" s="196"/>
      <c r="O571" s="196"/>
      <c r="P571" s="196"/>
      <c r="Q571" s="196"/>
      <c r="R571" s="196"/>
      <c r="S571" s="196"/>
      <c r="T571" s="197"/>
      <c r="AT571" s="192" t="s">
        <v>200</v>
      </c>
      <c r="AU571" s="192" t="s">
        <v>211</v>
      </c>
      <c r="AV571" s="12" t="s">
        <v>81</v>
      </c>
      <c r="AW571" s="12" t="s">
        <v>30</v>
      </c>
      <c r="AX571" s="12" t="s">
        <v>73</v>
      </c>
      <c r="AY571" s="192" t="s">
        <v>191</v>
      </c>
    </row>
    <row r="572" s="13" customFormat="1">
      <c r="B572" s="198"/>
      <c r="D572" s="191" t="s">
        <v>200</v>
      </c>
      <c r="E572" s="199" t="s">
        <v>1</v>
      </c>
      <c r="F572" s="200" t="s">
        <v>2917</v>
      </c>
      <c r="H572" s="201">
        <v>62.200000000000003</v>
      </c>
      <c r="I572" s="202"/>
      <c r="L572" s="198"/>
      <c r="M572" s="203"/>
      <c r="N572" s="204"/>
      <c r="O572" s="204"/>
      <c r="P572" s="204"/>
      <c r="Q572" s="204"/>
      <c r="R572" s="204"/>
      <c r="S572" s="204"/>
      <c r="T572" s="205"/>
      <c r="AT572" s="199" t="s">
        <v>200</v>
      </c>
      <c r="AU572" s="199" t="s">
        <v>211</v>
      </c>
      <c r="AV572" s="13" t="s">
        <v>83</v>
      </c>
      <c r="AW572" s="13" t="s">
        <v>30</v>
      </c>
      <c r="AX572" s="13" t="s">
        <v>73</v>
      </c>
      <c r="AY572" s="199" t="s">
        <v>191</v>
      </c>
    </row>
    <row r="573" s="14" customFormat="1">
      <c r="B573" s="206"/>
      <c r="D573" s="191" t="s">
        <v>200</v>
      </c>
      <c r="E573" s="207" t="s">
        <v>1</v>
      </c>
      <c r="F573" s="208" t="s">
        <v>204</v>
      </c>
      <c r="H573" s="209">
        <v>62.200000000000003</v>
      </c>
      <c r="I573" s="210"/>
      <c r="L573" s="206"/>
      <c r="M573" s="211"/>
      <c r="N573" s="212"/>
      <c r="O573" s="212"/>
      <c r="P573" s="212"/>
      <c r="Q573" s="212"/>
      <c r="R573" s="212"/>
      <c r="S573" s="212"/>
      <c r="T573" s="213"/>
      <c r="AT573" s="207" t="s">
        <v>200</v>
      </c>
      <c r="AU573" s="207" t="s">
        <v>211</v>
      </c>
      <c r="AV573" s="14" t="s">
        <v>198</v>
      </c>
      <c r="AW573" s="14" t="s">
        <v>30</v>
      </c>
      <c r="AX573" s="14" t="s">
        <v>81</v>
      </c>
      <c r="AY573" s="207" t="s">
        <v>191</v>
      </c>
    </row>
    <row r="574" s="1" customFormat="1" ht="24" customHeight="1">
      <c r="B574" s="177"/>
      <c r="C574" s="178" t="s">
        <v>763</v>
      </c>
      <c r="D574" s="178" t="s">
        <v>194</v>
      </c>
      <c r="E574" s="179" t="s">
        <v>2918</v>
      </c>
      <c r="F574" s="180" t="s">
        <v>2919</v>
      </c>
      <c r="G574" s="181" t="s">
        <v>310</v>
      </c>
      <c r="H574" s="182">
        <v>177.69999999999999</v>
      </c>
      <c r="I574" s="183"/>
      <c r="J574" s="182">
        <f>ROUND(I574*H574,2)</f>
        <v>0</v>
      </c>
      <c r="K574" s="180" t="s">
        <v>274</v>
      </c>
      <c r="L574" s="37"/>
      <c r="M574" s="184" t="s">
        <v>1</v>
      </c>
      <c r="N574" s="185" t="s">
        <v>38</v>
      </c>
      <c r="O574" s="73"/>
      <c r="P574" s="186">
        <f>O574*H574</f>
        <v>0</v>
      </c>
      <c r="Q574" s="186">
        <v>0.00020000000000000001</v>
      </c>
      <c r="R574" s="186">
        <f>Q574*H574</f>
        <v>0.035540000000000002</v>
      </c>
      <c r="S574" s="186">
        <v>0</v>
      </c>
      <c r="T574" s="187">
        <f>S574*H574</f>
        <v>0</v>
      </c>
      <c r="AR574" s="188" t="s">
        <v>198</v>
      </c>
      <c r="AT574" s="188" t="s">
        <v>194</v>
      </c>
      <c r="AU574" s="188" t="s">
        <v>211</v>
      </c>
      <c r="AY574" s="18" t="s">
        <v>191</v>
      </c>
      <c r="BE574" s="189">
        <f>IF(N574="základní",J574,0)</f>
        <v>0</v>
      </c>
      <c r="BF574" s="189">
        <f>IF(N574="snížená",J574,0)</f>
        <v>0</v>
      </c>
      <c r="BG574" s="189">
        <f>IF(N574="zákl. přenesená",J574,0)</f>
        <v>0</v>
      </c>
      <c r="BH574" s="189">
        <f>IF(N574="sníž. přenesená",J574,0)</f>
        <v>0</v>
      </c>
      <c r="BI574" s="189">
        <f>IF(N574="nulová",J574,0)</f>
        <v>0</v>
      </c>
      <c r="BJ574" s="18" t="s">
        <v>81</v>
      </c>
      <c r="BK574" s="189">
        <f>ROUND(I574*H574,2)</f>
        <v>0</v>
      </c>
      <c r="BL574" s="18" t="s">
        <v>198</v>
      </c>
      <c r="BM574" s="188" t="s">
        <v>2920</v>
      </c>
    </row>
    <row r="575" s="12" customFormat="1">
      <c r="B575" s="190"/>
      <c r="D575" s="191" t="s">
        <v>200</v>
      </c>
      <c r="E575" s="192" t="s">
        <v>1</v>
      </c>
      <c r="F575" s="193" t="s">
        <v>2921</v>
      </c>
      <c r="H575" s="192" t="s">
        <v>1</v>
      </c>
      <c r="I575" s="194"/>
      <c r="L575" s="190"/>
      <c r="M575" s="195"/>
      <c r="N575" s="196"/>
      <c r="O575" s="196"/>
      <c r="P575" s="196"/>
      <c r="Q575" s="196"/>
      <c r="R575" s="196"/>
      <c r="S575" s="196"/>
      <c r="T575" s="197"/>
      <c r="AT575" s="192" t="s">
        <v>200</v>
      </c>
      <c r="AU575" s="192" t="s">
        <v>211</v>
      </c>
      <c r="AV575" s="12" t="s">
        <v>81</v>
      </c>
      <c r="AW575" s="12" t="s">
        <v>30</v>
      </c>
      <c r="AX575" s="12" t="s">
        <v>73</v>
      </c>
      <c r="AY575" s="192" t="s">
        <v>191</v>
      </c>
    </row>
    <row r="576" s="12" customFormat="1">
      <c r="B576" s="190"/>
      <c r="D576" s="191" t="s">
        <v>200</v>
      </c>
      <c r="E576" s="192" t="s">
        <v>1</v>
      </c>
      <c r="F576" s="193" t="s">
        <v>2889</v>
      </c>
      <c r="H576" s="192" t="s">
        <v>1</v>
      </c>
      <c r="I576" s="194"/>
      <c r="L576" s="190"/>
      <c r="M576" s="195"/>
      <c r="N576" s="196"/>
      <c r="O576" s="196"/>
      <c r="P576" s="196"/>
      <c r="Q576" s="196"/>
      <c r="R576" s="196"/>
      <c r="S576" s="196"/>
      <c r="T576" s="197"/>
      <c r="AT576" s="192" t="s">
        <v>200</v>
      </c>
      <c r="AU576" s="192" t="s">
        <v>211</v>
      </c>
      <c r="AV576" s="12" t="s">
        <v>81</v>
      </c>
      <c r="AW576" s="12" t="s">
        <v>30</v>
      </c>
      <c r="AX576" s="12" t="s">
        <v>73</v>
      </c>
      <c r="AY576" s="192" t="s">
        <v>191</v>
      </c>
    </row>
    <row r="577" s="13" customFormat="1">
      <c r="B577" s="198"/>
      <c r="D577" s="191" t="s">
        <v>200</v>
      </c>
      <c r="E577" s="199" t="s">
        <v>1</v>
      </c>
      <c r="F577" s="200" t="s">
        <v>2890</v>
      </c>
      <c r="H577" s="201">
        <v>177.69999999999999</v>
      </c>
      <c r="I577" s="202"/>
      <c r="L577" s="198"/>
      <c r="M577" s="203"/>
      <c r="N577" s="204"/>
      <c r="O577" s="204"/>
      <c r="P577" s="204"/>
      <c r="Q577" s="204"/>
      <c r="R577" s="204"/>
      <c r="S577" s="204"/>
      <c r="T577" s="205"/>
      <c r="AT577" s="199" t="s">
        <v>200</v>
      </c>
      <c r="AU577" s="199" t="s">
        <v>211</v>
      </c>
      <c r="AV577" s="13" t="s">
        <v>83</v>
      </c>
      <c r="AW577" s="13" t="s">
        <v>30</v>
      </c>
      <c r="AX577" s="13" t="s">
        <v>73</v>
      </c>
      <c r="AY577" s="199" t="s">
        <v>191</v>
      </c>
    </row>
    <row r="578" s="14" customFormat="1">
      <c r="B578" s="206"/>
      <c r="D578" s="191" t="s">
        <v>200</v>
      </c>
      <c r="E578" s="207" t="s">
        <v>1</v>
      </c>
      <c r="F578" s="208" t="s">
        <v>204</v>
      </c>
      <c r="H578" s="209">
        <v>177.69999999999999</v>
      </c>
      <c r="I578" s="210"/>
      <c r="L578" s="206"/>
      <c r="M578" s="211"/>
      <c r="N578" s="212"/>
      <c r="O578" s="212"/>
      <c r="P578" s="212"/>
      <c r="Q578" s="212"/>
      <c r="R578" s="212"/>
      <c r="S578" s="212"/>
      <c r="T578" s="213"/>
      <c r="AT578" s="207" t="s">
        <v>200</v>
      </c>
      <c r="AU578" s="207" t="s">
        <v>211</v>
      </c>
      <c r="AV578" s="14" t="s">
        <v>198</v>
      </c>
      <c r="AW578" s="14" t="s">
        <v>30</v>
      </c>
      <c r="AX578" s="14" t="s">
        <v>81</v>
      </c>
      <c r="AY578" s="207" t="s">
        <v>191</v>
      </c>
    </row>
    <row r="579" s="1" customFormat="1" ht="24" customHeight="1">
      <c r="B579" s="177"/>
      <c r="C579" s="178" t="s">
        <v>770</v>
      </c>
      <c r="D579" s="178" t="s">
        <v>194</v>
      </c>
      <c r="E579" s="179" t="s">
        <v>2922</v>
      </c>
      <c r="F579" s="180" t="s">
        <v>2923</v>
      </c>
      <c r="G579" s="181" t="s">
        <v>310</v>
      </c>
      <c r="H579" s="182">
        <v>409.69999999999999</v>
      </c>
      <c r="I579" s="183"/>
      <c r="J579" s="182">
        <f>ROUND(I579*H579,2)</f>
        <v>0</v>
      </c>
      <c r="K579" s="180" t="s">
        <v>274</v>
      </c>
      <c r="L579" s="37"/>
      <c r="M579" s="184" t="s">
        <v>1</v>
      </c>
      <c r="N579" s="185" t="s">
        <v>38</v>
      </c>
      <c r="O579" s="73"/>
      <c r="P579" s="186">
        <f>O579*H579</f>
        <v>0</v>
      </c>
      <c r="Q579" s="186">
        <v>6.9999999999999994E-05</v>
      </c>
      <c r="R579" s="186">
        <f>Q579*H579</f>
        <v>0.028678999999999996</v>
      </c>
      <c r="S579" s="186">
        <v>0</v>
      </c>
      <c r="T579" s="187">
        <f>S579*H579</f>
        <v>0</v>
      </c>
      <c r="AR579" s="188" t="s">
        <v>198</v>
      </c>
      <c r="AT579" s="188" t="s">
        <v>194</v>
      </c>
      <c r="AU579" s="188" t="s">
        <v>211</v>
      </c>
      <c r="AY579" s="18" t="s">
        <v>191</v>
      </c>
      <c r="BE579" s="189">
        <f>IF(N579="základní",J579,0)</f>
        <v>0</v>
      </c>
      <c r="BF579" s="189">
        <f>IF(N579="snížená",J579,0)</f>
        <v>0</v>
      </c>
      <c r="BG579" s="189">
        <f>IF(N579="zákl. přenesená",J579,0)</f>
        <v>0</v>
      </c>
      <c r="BH579" s="189">
        <f>IF(N579="sníž. přenesená",J579,0)</f>
        <v>0</v>
      </c>
      <c r="BI579" s="189">
        <f>IF(N579="nulová",J579,0)</f>
        <v>0</v>
      </c>
      <c r="BJ579" s="18" t="s">
        <v>81</v>
      </c>
      <c r="BK579" s="189">
        <f>ROUND(I579*H579,2)</f>
        <v>0</v>
      </c>
      <c r="BL579" s="18" t="s">
        <v>198</v>
      </c>
      <c r="BM579" s="188" t="s">
        <v>2924</v>
      </c>
    </row>
    <row r="580" s="12" customFormat="1">
      <c r="B580" s="190"/>
      <c r="D580" s="191" t="s">
        <v>200</v>
      </c>
      <c r="E580" s="192" t="s">
        <v>1</v>
      </c>
      <c r="F580" s="193" t="s">
        <v>2921</v>
      </c>
      <c r="H580" s="192" t="s">
        <v>1</v>
      </c>
      <c r="I580" s="194"/>
      <c r="L580" s="190"/>
      <c r="M580" s="195"/>
      <c r="N580" s="196"/>
      <c r="O580" s="196"/>
      <c r="P580" s="196"/>
      <c r="Q580" s="196"/>
      <c r="R580" s="196"/>
      <c r="S580" s="196"/>
      <c r="T580" s="197"/>
      <c r="AT580" s="192" t="s">
        <v>200</v>
      </c>
      <c r="AU580" s="192" t="s">
        <v>211</v>
      </c>
      <c r="AV580" s="12" t="s">
        <v>81</v>
      </c>
      <c r="AW580" s="12" t="s">
        <v>30</v>
      </c>
      <c r="AX580" s="12" t="s">
        <v>73</v>
      </c>
      <c r="AY580" s="192" t="s">
        <v>191</v>
      </c>
    </row>
    <row r="581" s="12" customFormat="1">
      <c r="B581" s="190"/>
      <c r="D581" s="191" t="s">
        <v>200</v>
      </c>
      <c r="E581" s="192" t="s">
        <v>1</v>
      </c>
      <c r="F581" s="193" t="s">
        <v>2892</v>
      </c>
      <c r="H581" s="192" t="s">
        <v>1</v>
      </c>
      <c r="I581" s="194"/>
      <c r="L581" s="190"/>
      <c r="M581" s="195"/>
      <c r="N581" s="196"/>
      <c r="O581" s="196"/>
      <c r="P581" s="196"/>
      <c r="Q581" s="196"/>
      <c r="R581" s="196"/>
      <c r="S581" s="196"/>
      <c r="T581" s="197"/>
      <c r="AT581" s="192" t="s">
        <v>200</v>
      </c>
      <c r="AU581" s="192" t="s">
        <v>211</v>
      </c>
      <c r="AV581" s="12" t="s">
        <v>81</v>
      </c>
      <c r="AW581" s="12" t="s">
        <v>30</v>
      </c>
      <c r="AX581" s="12" t="s">
        <v>73</v>
      </c>
      <c r="AY581" s="192" t="s">
        <v>191</v>
      </c>
    </row>
    <row r="582" s="12" customFormat="1">
      <c r="B582" s="190"/>
      <c r="D582" s="191" t="s">
        <v>200</v>
      </c>
      <c r="E582" s="192" t="s">
        <v>1</v>
      </c>
      <c r="F582" s="193" t="s">
        <v>2893</v>
      </c>
      <c r="H582" s="192" t="s">
        <v>1</v>
      </c>
      <c r="I582" s="194"/>
      <c r="L582" s="190"/>
      <c r="M582" s="195"/>
      <c r="N582" s="196"/>
      <c r="O582" s="196"/>
      <c r="P582" s="196"/>
      <c r="Q582" s="196"/>
      <c r="R582" s="196"/>
      <c r="S582" s="196"/>
      <c r="T582" s="197"/>
      <c r="AT582" s="192" t="s">
        <v>200</v>
      </c>
      <c r="AU582" s="192" t="s">
        <v>211</v>
      </c>
      <c r="AV582" s="12" t="s">
        <v>81</v>
      </c>
      <c r="AW582" s="12" t="s">
        <v>30</v>
      </c>
      <c r="AX582" s="12" t="s">
        <v>73</v>
      </c>
      <c r="AY582" s="192" t="s">
        <v>191</v>
      </c>
    </row>
    <row r="583" s="13" customFormat="1">
      <c r="B583" s="198"/>
      <c r="D583" s="191" t="s">
        <v>200</v>
      </c>
      <c r="E583" s="199" t="s">
        <v>1</v>
      </c>
      <c r="F583" s="200" t="s">
        <v>2925</v>
      </c>
      <c r="H583" s="201">
        <v>409.69999999999999</v>
      </c>
      <c r="I583" s="202"/>
      <c r="L583" s="198"/>
      <c r="M583" s="203"/>
      <c r="N583" s="204"/>
      <c r="O583" s="204"/>
      <c r="P583" s="204"/>
      <c r="Q583" s="204"/>
      <c r="R583" s="204"/>
      <c r="S583" s="204"/>
      <c r="T583" s="205"/>
      <c r="AT583" s="199" t="s">
        <v>200</v>
      </c>
      <c r="AU583" s="199" t="s">
        <v>211</v>
      </c>
      <c r="AV583" s="13" t="s">
        <v>83</v>
      </c>
      <c r="AW583" s="13" t="s">
        <v>30</v>
      </c>
      <c r="AX583" s="13" t="s">
        <v>73</v>
      </c>
      <c r="AY583" s="199" t="s">
        <v>191</v>
      </c>
    </row>
    <row r="584" s="14" customFormat="1">
      <c r="B584" s="206"/>
      <c r="D584" s="191" t="s">
        <v>200</v>
      </c>
      <c r="E584" s="207" t="s">
        <v>1</v>
      </c>
      <c r="F584" s="208" t="s">
        <v>204</v>
      </c>
      <c r="H584" s="209">
        <v>409.69999999999999</v>
      </c>
      <c r="I584" s="210"/>
      <c r="L584" s="206"/>
      <c r="M584" s="211"/>
      <c r="N584" s="212"/>
      <c r="O584" s="212"/>
      <c r="P584" s="212"/>
      <c r="Q584" s="212"/>
      <c r="R584" s="212"/>
      <c r="S584" s="212"/>
      <c r="T584" s="213"/>
      <c r="AT584" s="207" t="s">
        <v>200</v>
      </c>
      <c r="AU584" s="207" t="s">
        <v>211</v>
      </c>
      <c r="AV584" s="14" t="s">
        <v>198</v>
      </c>
      <c r="AW584" s="14" t="s">
        <v>30</v>
      </c>
      <c r="AX584" s="14" t="s">
        <v>81</v>
      </c>
      <c r="AY584" s="207" t="s">
        <v>191</v>
      </c>
    </row>
    <row r="585" s="1" customFormat="1" ht="24" customHeight="1">
      <c r="B585" s="177"/>
      <c r="C585" s="178" t="s">
        <v>777</v>
      </c>
      <c r="D585" s="178" t="s">
        <v>194</v>
      </c>
      <c r="E585" s="179" t="s">
        <v>2926</v>
      </c>
      <c r="F585" s="180" t="s">
        <v>2927</v>
      </c>
      <c r="G585" s="181" t="s">
        <v>310</v>
      </c>
      <c r="H585" s="182">
        <v>48.399999999999999</v>
      </c>
      <c r="I585" s="183"/>
      <c r="J585" s="182">
        <f>ROUND(I585*H585,2)</f>
        <v>0</v>
      </c>
      <c r="K585" s="180" t="s">
        <v>274</v>
      </c>
      <c r="L585" s="37"/>
      <c r="M585" s="184" t="s">
        <v>1</v>
      </c>
      <c r="N585" s="185" t="s">
        <v>38</v>
      </c>
      <c r="O585" s="73"/>
      <c r="P585" s="186">
        <f>O585*H585</f>
        <v>0</v>
      </c>
      <c r="Q585" s="186">
        <v>0.00040000000000000002</v>
      </c>
      <c r="R585" s="186">
        <f>Q585*H585</f>
        <v>0.019359999999999999</v>
      </c>
      <c r="S585" s="186">
        <v>0</v>
      </c>
      <c r="T585" s="187">
        <f>S585*H585</f>
        <v>0</v>
      </c>
      <c r="AR585" s="188" t="s">
        <v>198</v>
      </c>
      <c r="AT585" s="188" t="s">
        <v>194</v>
      </c>
      <c r="AU585" s="188" t="s">
        <v>211</v>
      </c>
      <c r="AY585" s="18" t="s">
        <v>191</v>
      </c>
      <c r="BE585" s="189">
        <f>IF(N585="základní",J585,0)</f>
        <v>0</v>
      </c>
      <c r="BF585" s="189">
        <f>IF(N585="snížená",J585,0)</f>
        <v>0</v>
      </c>
      <c r="BG585" s="189">
        <f>IF(N585="zákl. přenesená",J585,0)</f>
        <v>0</v>
      </c>
      <c r="BH585" s="189">
        <f>IF(N585="sníž. přenesená",J585,0)</f>
        <v>0</v>
      </c>
      <c r="BI585" s="189">
        <f>IF(N585="nulová",J585,0)</f>
        <v>0</v>
      </c>
      <c r="BJ585" s="18" t="s">
        <v>81</v>
      </c>
      <c r="BK585" s="189">
        <f>ROUND(I585*H585,2)</f>
        <v>0</v>
      </c>
      <c r="BL585" s="18" t="s">
        <v>198</v>
      </c>
      <c r="BM585" s="188" t="s">
        <v>2928</v>
      </c>
    </row>
    <row r="586" s="12" customFormat="1">
      <c r="B586" s="190"/>
      <c r="D586" s="191" t="s">
        <v>200</v>
      </c>
      <c r="E586" s="192" t="s">
        <v>1</v>
      </c>
      <c r="F586" s="193" t="s">
        <v>2921</v>
      </c>
      <c r="H586" s="192" t="s">
        <v>1</v>
      </c>
      <c r="I586" s="194"/>
      <c r="L586" s="190"/>
      <c r="M586" s="195"/>
      <c r="N586" s="196"/>
      <c r="O586" s="196"/>
      <c r="P586" s="196"/>
      <c r="Q586" s="196"/>
      <c r="R586" s="196"/>
      <c r="S586" s="196"/>
      <c r="T586" s="197"/>
      <c r="AT586" s="192" t="s">
        <v>200</v>
      </c>
      <c r="AU586" s="192" t="s">
        <v>211</v>
      </c>
      <c r="AV586" s="12" t="s">
        <v>81</v>
      </c>
      <c r="AW586" s="12" t="s">
        <v>30</v>
      </c>
      <c r="AX586" s="12" t="s">
        <v>73</v>
      </c>
      <c r="AY586" s="192" t="s">
        <v>191</v>
      </c>
    </row>
    <row r="587" s="12" customFormat="1">
      <c r="B587" s="190"/>
      <c r="D587" s="191" t="s">
        <v>200</v>
      </c>
      <c r="E587" s="192" t="s">
        <v>1</v>
      </c>
      <c r="F587" s="193" t="s">
        <v>2898</v>
      </c>
      <c r="H587" s="192" t="s">
        <v>1</v>
      </c>
      <c r="I587" s="194"/>
      <c r="L587" s="190"/>
      <c r="M587" s="195"/>
      <c r="N587" s="196"/>
      <c r="O587" s="196"/>
      <c r="P587" s="196"/>
      <c r="Q587" s="196"/>
      <c r="R587" s="196"/>
      <c r="S587" s="196"/>
      <c r="T587" s="197"/>
      <c r="AT587" s="192" t="s">
        <v>200</v>
      </c>
      <c r="AU587" s="192" t="s">
        <v>211</v>
      </c>
      <c r="AV587" s="12" t="s">
        <v>81</v>
      </c>
      <c r="AW587" s="12" t="s">
        <v>30</v>
      </c>
      <c r="AX587" s="12" t="s">
        <v>73</v>
      </c>
      <c r="AY587" s="192" t="s">
        <v>191</v>
      </c>
    </row>
    <row r="588" s="13" customFormat="1">
      <c r="B588" s="198"/>
      <c r="D588" s="191" t="s">
        <v>200</v>
      </c>
      <c r="E588" s="199" t="s">
        <v>1</v>
      </c>
      <c r="F588" s="200" t="s">
        <v>2899</v>
      </c>
      <c r="H588" s="201">
        <v>48.399999999999999</v>
      </c>
      <c r="I588" s="202"/>
      <c r="L588" s="198"/>
      <c r="M588" s="203"/>
      <c r="N588" s="204"/>
      <c r="O588" s="204"/>
      <c r="P588" s="204"/>
      <c r="Q588" s="204"/>
      <c r="R588" s="204"/>
      <c r="S588" s="204"/>
      <c r="T588" s="205"/>
      <c r="AT588" s="199" t="s">
        <v>200</v>
      </c>
      <c r="AU588" s="199" t="s">
        <v>211</v>
      </c>
      <c r="AV588" s="13" t="s">
        <v>83</v>
      </c>
      <c r="AW588" s="13" t="s">
        <v>30</v>
      </c>
      <c r="AX588" s="13" t="s">
        <v>73</v>
      </c>
      <c r="AY588" s="199" t="s">
        <v>191</v>
      </c>
    </row>
    <row r="589" s="14" customFormat="1">
      <c r="B589" s="206"/>
      <c r="D589" s="191" t="s">
        <v>200</v>
      </c>
      <c r="E589" s="207" t="s">
        <v>1</v>
      </c>
      <c r="F589" s="208" t="s">
        <v>204</v>
      </c>
      <c r="H589" s="209">
        <v>48.399999999999999</v>
      </c>
      <c r="I589" s="210"/>
      <c r="L589" s="206"/>
      <c r="M589" s="211"/>
      <c r="N589" s="212"/>
      <c r="O589" s="212"/>
      <c r="P589" s="212"/>
      <c r="Q589" s="212"/>
      <c r="R589" s="212"/>
      <c r="S589" s="212"/>
      <c r="T589" s="213"/>
      <c r="AT589" s="207" t="s">
        <v>200</v>
      </c>
      <c r="AU589" s="207" t="s">
        <v>211</v>
      </c>
      <c r="AV589" s="14" t="s">
        <v>198</v>
      </c>
      <c r="AW589" s="14" t="s">
        <v>30</v>
      </c>
      <c r="AX589" s="14" t="s">
        <v>81</v>
      </c>
      <c r="AY589" s="207" t="s">
        <v>191</v>
      </c>
    </row>
    <row r="590" s="1" customFormat="1" ht="24" customHeight="1">
      <c r="B590" s="177"/>
      <c r="C590" s="178" t="s">
        <v>784</v>
      </c>
      <c r="D590" s="178" t="s">
        <v>194</v>
      </c>
      <c r="E590" s="179" t="s">
        <v>2929</v>
      </c>
      <c r="F590" s="180" t="s">
        <v>2930</v>
      </c>
      <c r="G590" s="181" t="s">
        <v>310</v>
      </c>
      <c r="H590" s="182">
        <v>94.200000000000003</v>
      </c>
      <c r="I590" s="183"/>
      <c r="J590" s="182">
        <f>ROUND(I590*H590,2)</f>
        <v>0</v>
      </c>
      <c r="K590" s="180" t="s">
        <v>274</v>
      </c>
      <c r="L590" s="37"/>
      <c r="M590" s="184" t="s">
        <v>1</v>
      </c>
      <c r="N590" s="185" t="s">
        <v>38</v>
      </c>
      <c r="O590" s="73"/>
      <c r="P590" s="186">
        <f>O590*H590</f>
        <v>0</v>
      </c>
      <c r="Q590" s="186">
        <v>0.00012999999999999999</v>
      </c>
      <c r="R590" s="186">
        <f>Q590*H590</f>
        <v>0.012246</v>
      </c>
      <c r="S590" s="186">
        <v>0</v>
      </c>
      <c r="T590" s="187">
        <f>S590*H590</f>
        <v>0</v>
      </c>
      <c r="AR590" s="188" t="s">
        <v>198</v>
      </c>
      <c r="AT590" s="188" t="s">
        <v>194</v>
      </c>
      <c r="AU590" s="188" t="s">
        <v>211</v>
      </c>
      <c r="AY590" s="18" t="s">
        <v>191</v>
      </c>
      <c r="BE590" s="189">
        <f>IF(N590="základní",J590,0)</f>
        <v>0</v>
      </c>
      <c r="BF590" s="189">
        <f>IF(N590="snížená",J590,0)</f>
        <v>0</v>
      </c>
      <c r="BG590" s="189">
        <f>IF(N590="zákl. přenesená",J590,0)</f>
        <v>0</v>
      </c>
      <c r="BH590" s="189">
        <f>IF(N590="sníž. přenesená",J590,0)</f>
        <v>0</v>
      </c>
      <c r="BI590" s="189">
        <f>IF(N590="nulová",J590,0)</f>
        <v>0</v>
      </c>
      <c r="BJ590" s="18" t="s">
        <v>81</v>
      </c>
      <c r="BK590" s="189">
        <f>ROUND(I590*H590,2)</f>
        <v>0</v>
      </c>
      <c r="BL590" s="18" t="s">
        <v>198</v>
      </c>
      <c r="BM590" s="188" t="s">
        <v>2931</v>
      </c>
    </row>
    <row r="591" s="12" customFormat="1">
      <c r="B591" s="190"/>
      <c r="D591" s="191" t="s">
        <v>200</v>
      </c>
      <c r="E591" s="192" t="s">
        <v>1</v>
      </c>
      <c r="F591" s="193" t="s">
        <v>2921</v>
      </c>
      <c r="H591" s="192" t="s">
        <v>1</v>
      </c>
      <c r="I591" s="194"/>
      <c r="L591" s="190"/>
      <c r="M591" s="195"/>
      <c r="N591" s="196"/>
      <c r="O591" s="196"/>
      <c r="P591" s="196"/>
      <c r="Q591" s="196"/>
      <c r="R591" s="196"/>
      <c r="S591" s="196"/>
      <c r="T591" s="197"/>
      <c r="AT591" s="192" t="s">
        <v>200</v>
      </c>
      <c r="AU591" s="192" t="s">
        <v>211</v>
      </c>
      <c r="AV591" s="12" t="s">
        <v>81</v>
      </c>
      <c r="AW591" s="12" t="s">
        <v>30</v>
      </c>
      <c r="AX591" s="12" t="s">
        <v>73</v>
      </c>
      <c r="AY591" s="192" t="s">
        <v>191</v>
      </c>
    </row>
    <row r="592" s="12" customFormat="1">
      <c r="B592" s="190"/>
      <c r="D592" s="191" t="s">
        <v>200</v>
      </c>
      <c r="E592" s="192" t="s">
        <v>1</v>
      </c>
      <c r="F592" s="193" t="s">
        <v>2903</v>
      </c>
      <c r="H592" s="192" t="s">
        <v>1</v>
      </c>
      <c r="I592" s="194"/>
      <c r="L592" s="190"/>
      <c r="M592" s="195"/>
      <c r="N592" s="196"/>
      <c r="O592" s="196"/>
      <c r="P592" s="196"/>
      <c r="Q592" s="196"/>
      <c r="R592" s="196"/>
      <c r="S592" s="196"/>
      <c r="T592" s="197"/>
      <c r="AT592" s="192" t="s">
        <v>200</v>
      </c>
      <c r="AU592" s="192" t="s">
        <v>211</v>
      </c>
      <c r="AV592" s="12" t="s">
        <v>81</v>
      </c>
      <c r="AW592" s="12" t="s">
        <v>30</v>
      </c>
      <c r="AX592" s="12" t="s">
        <v>73</v>
      </c>
      <c r="AY592" s="192" t="s">
        <v>191</v>
      </c>
    </row>
    <row r="593" s="13" customFormat="1">
      <c r="B593" s="198"/>
      <c r="D593" s="191" t="s">
        <v>200</v>
      </c>
      <c r="E593" s="199" t="s">
        <v>1</v>
      </c>
      <c r="F593" s="200" t="s">
        <v>2904</v>
      </c>
      <c r="H593" s="201">
        <v>94.200000000000003</v>
      </c>
      <c r="I593" s="202"/>
      <c r="L593" s="198"/>
      <c r="M593" s="203"/>
      <c r="N593" s="204"/>
      <c r="O593" s="204"/>
      <c r="P593" s="204"/>
      <c r="Q593" s="204"/>
      <c r="R593" s="204"/>
      <c r="S593" s="204"/>
      <c r="T593" s="205"/>
      <c r="AT593" s="199" t="s">
        <v>200</v>
      </c>
      <c r="AU593" s="199" t="s">
        <v>211</v>
      </c>
      <c r="AV593" s="13" t="s">
        <v>83</v>
      </c>
      <c r="AW593" s="13" t="s">
        <v>30</v>
      </c>
      <c r="AX593" s="13" t="s">
        <v>73</v>
      </c>
      <c r="AY593" s="199" t="s">
        <v>191</v>
      </c>
    </row>
    <row r="594" s="14" customFormat="1">
      <c r="B594" s="206"/>
      <c r="D594" s="191" t="s">
        <v>200</v>
      </c>
      <c r="E594" s="207" t="s">
        <v>1</v>
      </c>
      <c r="F594" s="208" t="s">
        <v>204</v>
      </c>
      <c r="H594" s="209">
        <v>94.200000000000003</v>
      </c>
      <c r="I594" s="210"/>
      <c r="L594" s="206"/>
      <c r="M594" s="211"/>
      <c r="N594" s="212"/>
      <c r="O594" s="212"/>
      <c r="P594" s="212"/>
      <c r="Q594" s="212"/>
      <c r="R594" s="212"/>
      <c r="S594" s="212"/>
      <c r="T594" s="213"/>
      <c r="AT594" s="207" t="s">
        <v>200</v>
      </c>
      <c r="AU594" s="207" t="s">
        <v>211</v>
      </c>
      <c r="AV594" s="14" t="s">
        <v>198</v>
      </c>
      <c r="AW594" s="14" t="s">
        <v>30</v>
      </c>
      <c r="AX594" s="14" t="s">
        <v>81</v>
      </c>
      <c r="AY594" s="207" t="s">
        <v>191</v>
      </c>
    </row>
    <row r="595" s="1" customFormat="1" ht="24" customHeight="1">
      <c r="B595" s="177"/>
      <c r="C595" s="178" t="s">
        <v>789</v>
      </c>
      <c r="D595" s="178" t="s">
        <v>194</v>
      </c>
      <c r="E595" s="179" t="s">
        <v>833</v>
      </c>
      <c r="F595" s="180" t="s">
        <v>834</v>
      </c>
      <c r="G595" s="181" t="s">
        <v>197</v>
      </c>
      <c r="H595" s="182">
        <v>50.799999999999997</v>
      </c>
      <c r="I595" s="183"/>
      <c r="J595" s="182">
        <f>ROUND(I595*H595,2)</f>
        <v>0</v>
      </c>
      <c r="K595" s="180" t="s">
        <v>274</v>
      </c>
      <c r="L595" s="37"/>
      <c r="M595" s="184" t="s">
        <v>1</v>
      </c>
      <c r="N595" s="185" t="s">
        <v>38</v>
      </c>
      <c r="O595" s="73"/>
      <c r="P595" s="186">
        <f>O595*H595</f>
        <v>0</v>
      </c>
      <c r="Q595" s="186">
        <v>0.0016000000000000001</v>
      </c>
      <c r="R595" s="186">
        <f>Q595*H595</f>
        <v>0.081280000000000005</v>
      </c>
      <c r="S595" s="186">
        <v>0</v>
      </c>
      <c r="T595" s="187">
        <f>S595*H595</f>
        <v>0</v>
      </c>
      <c r="AR595" s="188" t="s">
        <v>198</v>
      </c>
      <c r="AT595" s="188" t="s">
        <v>194</v>
      </c>
      <c r="AU595" s="188" t="s">
        <v>211</v>
      </c>
      <c r="AY595" s="18" t="s">
        <v>191</v>
      </c>
      <c r="BE595" s="189">
        <f>IF(N595="základní",J595,0)</f>
        <v>0</v>
      </c>
      <c r="BF595" s="189">
        <f>IF(N595="snížená",J595,0)</f>
        <v>0</v>
      </c>
      <c r="BG595" s="189">
        <f>IF(N595="zákl. přenesená",J595,0)</f>
        <v>0</v>
      </c>
      <c r="BH595" s="189">
        <f>IF(N595="sníž. přenesená",J595,0)</f>
        <v>0</v>
      </c>
      <c r="BI595" s="189">
        <f>IF(N595="nulová",J595,0)</f>
        <v>0</v>
      </c>
      <c r="BJ595" s="18" t="s">
        <v>81</v>
      </c>
      <c r="BK595" s="189">
        <f>ROUND(I595*H595,2)</f>
        <v>0</v>
      </c>
      <c r="BL595" s="18" t="s">
        <v>198</v>
      </c>
      <c r="BM595" s="188" t="s">
        <v>2932</v>
      </c>
    </row>
    <row r="596" s="12" customFormat="1">
      <c r="B596" s="190"/>
      <c r="D596" s="191" t="s">
        <v>200</v>
      </c>
      <c r="E596" s="192" t="s">
        <v>1</v>
      </c>
      <c r="F596" s="193" t="s">
        <v>2921</v>
      </c>
      <c r="H596" s="192" t="s">
        <v>1</v>
      </c>
      <c r="I596" s="194"/>
      <c r="L596" s="190"/>
      <c r="M596" s="195"/>
      <c r="N596" s="196"/>
      <c r="O596" s="196"/>
      <c r="P596" s="196"/>
      <c r="Q596" s="196"/>
      <c r="R596" s="196"/>
      <c r="S596" s="196"/>
      <c r="T596" s="197"/>
      <c r="AT596" s="192" t="s">
        <v>200</v>
      </c>
      <c r="AU596" s="192" t="s">
        <v>211</v>
      </c>
      <c r="AV596" s="12" t="s">
        <v>81</v>
      </c>
      <c r="AW596" s="12" t="s">
        <v>30</v>
      </c>
      <c r="AX596" s="12" t="s">
        <v>73</v>
      </c>
      <c r="AY596" s="192" t="s">
        <v>191</v>
      </c>
    </row>
    <row r="597" s="12" customFormat="1">
      <c r="B597" s="190"/>
      <c r="D597" s="191" t="s">
        <v>200</v>
      </c>
      <c r="E597" s="192" t="s">
        <v>1</v>
      </c>
      <c r="F597" s="193" t="s">
        <v>2915</v>
      </c>
      <c r="H597" s="192" t="s">
        <v>1</v>
      </c>
      <c r="I597" s="194"/>
      <c r="L597" s="190"/>
      <c r="M597" s="195"/>
      <c r="N597" s="196"/>
      <c r="O597" s="196"/>
      <c r="P597" s="196"/>
      <c r="Q597" s="196"/>
      <c r="R597" s="196"/>
      <c r="S597" s="196"/>
      <c r="T597" s="197"/>
      <c r="AT597" s="192" t="s">
        <v>200</v>
      </c>
      <c r="AU597" s="192" t="s">
        <v>211</v>
      </c>
      <c r="AV597" s="12" t="s">
        <v>81</v>
      </c>
      <c r="AW597" s="12" t="s">
        <v>30</v>
      </c>
      <c r="AX597" s="12" t="s">
        <v>73</v>
      </c>
      <c r="AY597" s="192" t="s">
        <v>191</v>
      </c>
    </row>
    <row r="598" s="12" customFormat="1">
      <c r="B598" s="190"/>
      <c r="D598" s="191" t="s">
        <v>200</v>
      </c>
      <c r="E598" s="192" t="s">
        <v>1</v>
      </c>
      <c r="F598" s="193" t="s">
        <v>2916</v>
      </c>
      <c r="H598" s="192" t="s">
        <v>1</v>
      </c>
      <c r="I598" s="194"/>
      <c r="L598" s="190"/>
      <c r="M598" s="195"/>
      <c r="N598" s="196"/>
      <c r="O598" s="196"/>
      <c r="P598" s="196"/>
      <c r="Q598" s="196"/>
      <c r="R598" s="196"/>
      <c r="S598" s="196"/>
      <c r="T598" s="197"/>
      <c r="AT598" s="192" t="s">
        <v>200</v>
      </c>
      <c r="AU598" s="192" t="s">
        <v>211</v>
      </c>
      <c r="AV598" s="12" t="s">
        <v>81</v>
      </c>
      <c r="AW598" s="12" t="s">
        <v>30</v>
      </c>
      <c r="AX598" s="12" t="s">
        <v>73</v>
      </c>
      <c r="AY598" s="192" t="s">
        <v>191</v>
      </c>
    </row>
    <row r="599" s="13" customFormat="1">
      <c r="B599" s="198"/>
      <c r="D599" s="191" t="s">
        <v>200</v>
      </c>
      <c r="E599" s="199" t="s">
        <v>1</v>
      </c>
      <c r="F599" s="200" t="s">
        <v>2933</v>
      </c>
      <c r="H599" s="201">
        <v>50.799999999999997</v>
      </c>
      <c r="I599" s="202"/>
      <c r="L599" s="198"/>
      <c r="M599" s="203"/>
      <c r="N599" s="204"/>
      <c r="O599" s="204"/>
      <c r="P599" s="204"/>
      <c r="Q599" s="204"/>
      <c r="R599" s="204"/>
      <c r="S599" s="204"/>
      <c r="T599" s="205"/>
      <c r="AT599" s="199" t="s">
        <v>200</v>
      </c>
      <c r="AU599" s="199" t="s">
        <v>211</v>
      </c>
      <c r="AV599" s="13" t="s">
        <v>83</v>
      </c>
      <c r="AW599" s="13" t="s">
        <v>30</v>
      </c>
      <c r="AX599" s="13" t="s">
        <v>73</v>
      </c>
      <c r="AY599" s="199" t="s">
        <v>191</v>
      </c>
    </row>
    <row r="600" s="14" customFormat="1">
      <c r="B600" s="206"/>
      <c r="D600" s="191" t="s">
        <v>200</v>
      </c>
      <c r="E600" s="207" t="s">
        <v>1</v>
      </c>
      <c r="F600" s="208" t="s">
        <v>204</v>
      </c>
      <c r="H600" s="209">
        <v>50.799999999999997</v>
      </c>
      <c r="I600" s="210"/>
      <c r="L600" s="206"/>
      <c r="M600" s="211"/>
      <c r="N600" s="212"/>
      <c r="O600" s="212"/>
      <c r="P600" s="212"/>
      <c r="Q600" s="212"/>
      <c r="R600" s="212"/>
      <c r="S600" s="212"/>
      <c r="T600" s="213"/>
      <c r="AT600" s="207" t="s">
        <v>200</v>
      </c>
      <c r="AU600" s="207" t="s">
        <v>211</v>
      </c>
      <c r="AV600" s="14" t="s">
        <v>198</v>
      </c>
      <c r="AW600" s="14" t="s">
        <v>30</v>
      </c>
      <c r="AX600" s="14" t="s">
        <v>81</v>
      </c>
      <c r="AY600" s="207" t="s">
        <v>191</v>
      </c>
    </row>
    <row r="601" s="1" customFormat="1" ht="24" customHeight="1">
      <c r="B601" s="177"/>
      <c r="C601" s="178" t="s">
        <v>793</v>
      </c>
      <c r="D601" s="178" t="s">
        <v>194</v>
      </c>
      <c r="E601" s="179" t="s">
        <v>2934</v>
      </c>
      <c r="F601" s="180" t="s">
        <v>636</v>
      </c>
      <c r="G601" s="181" t="s">
        <v>310</v>
      </c>
      <c r="H601" s="182">
        <v>421.89999999999998</v>
      </c>
      <c r="I601" s="183"/>
      <c r="J601" s="182">
        <f>ROUND(I601*H601,2)</f>
        <v>0</v>
      </c>
      <c r="K601" s="180" t="s">
        <v>1</v>
      </c>
      <c r="L601" s="37"/>
      <c r="M601" s="184" t="s">
        <v>1</v>
      </c>
      <c r="N601" s="185" t="s">
        <v>38</v>
      </c>
      <c r="O601" s="73"/>
      <c r="P601" s="186">
        <f>O601*H601</f>
        <v>0</v>
      </c>
      <c r="Q601" s="186">
        <v>1.0000000000000001E-05</v>
      </c>
      <c r="R601" s="186">
        <f>Q601*H601</f>
        <v>0.0042190000000000005</v>
      </c>
      <c r="S601" s="186">
        <v>0</v>
      </c>
      <c r="T601" s="187">
        <f>S601*H601</f>
        <v>0</v>
      </c>
      <c r="AR601" s="188" t="s">
        <v>198</v>
      </c>
      <c r="AT601" s="188" t="s">
        <v>194</v>
      </c>
      <c r="AU601" s="188" t="s">
        <v>211</v>
      </c>
      <c r="AY601" s="18" t="s">
        <v>191</v>
      </c>
      <c r="BE601" s="189">
        <f>IF(N601="základní",J601,0)</f>
        <v>0</v>
      </c>
      <c r="BF601" s="189">
        <f>IF(N601="snížená",J601,0)</f>
        <v>0</v>
      </c>
      <c r="BG601" s="189">
        <f>IF(N601="zákl. přenesená",J601,0)</f>
        <v>0</v>
      </c>
      <c r="BH601" s="189">
        <f>IF(N601="sníž. přenesená",J601,0)</f>
        <v>0</v>
      </c>
      <c r="BI601" s="189">
        <f>IF(N601="nulová",J601,0)</f>
        <v>0</v>
      </c>
      <c r="BJ601" s="18" t="s">
        <v>81</v>
      </c>
      <c r="BK601" s="189">
        <f>ROUND(I601*H601,2)</f>
        <v>0</v>
      </c>
      <c r="BL601" s="18" t="s">
        <v>198</v>
      </c>
      <c r="BM601" s="188" t="s">
        <v>2935</v>
      </c>
    </row>
    <row r="602" s="12" customFormat="1">
      <c r="B602" s="190"/>
      <c r="D602" s="191" t="s">
        <v>200</v>
      </c>
      <c r="E602" s="192" t="s">
        <v>1</v>
      </c>
      <c r="F602" s="193" t="s">
        <v>2936</v>
      </c>
      <c r="H602" s="192" t="s">
        <v>1</v>
      </c>
      <c r="I602" s="194"/>
      <c r="L602" s="190"/>
      <c r="M602" s="195"/>
      <c r="N602" s="196"/>
      <c r="O602" s="196"/>
      <c r="P602" s="196"/>
      <c r="Q602" s="196"/>
      <c r="R602" s="196"/>
      <c r="S602" s="196"/>
      <c r="T602" s="197"/>
      <c r="AT602" s="192" t="s">
        <v>200</v>
      </c>
      <c r="AU602" s="192" t="s">
        <v>211</v>
      </c>
      <c r="AV602" s="12" t="s">
        <v>81</v>
      </c>
      <c r="AW602" s="12" t="s">
        <v>30</v>
      </c>
      <c r="AX602" s="12" t="s">
        <v>73</v>
      </c>
      <c r="AY602" s="192" t="s">
        <v>191</v>
      </c>
    </row>
    <row r="603" s="13" customFormat="1">
      <c r="B603" s="198"/>
      <c r="D603" s="191" t="s">
        <v>200</v>
      </c>
      <c r="E603" s="199" t="s">
        <v>1</v>
      </c>
      <c r="F603" s="200" t="s">
        <v>2624</v>
      </c>
      <c r="H603" s="201">
        <v>406.30000000000001</v>
      </c>
      <c r="I603" s="202"/>
      <c r="L603" s="198"/>
      <c r="M603" s="203"/>
      <c r="N603" s="204"/>
      <c r="O603" s="204"/>
      <c r="P603" s="204"/>
      <c r="Q603" s="204"/>
      <c r="R603" s="204"/>
      <c r="S603" s="204"/>
      <c r="T603" s="205"/>
      <c r="AT603" s="199" t="s">
        <v>200</v>
      </c>
      <c r="AU603" s="199" t="s">
        <v>211</v>
      </c>
      <c r="AV603" s="13" t="s">
        <v>83</v>
      </c>
      <c r="AW603" s="13" t="s">
        <v>30</v>
      </c>
      <c r="AX603" s="13" t="s">
        <v>73</v>
      </c>
      <c r="AY603" s="199" t="s">
        <v>191</v>
      </c>
    </row>
    <row r="604" s="12" customFormat="1">
      <c r="B604" s="190"/>
      <c r="D604" s="191" t="s">
        <v>200</v>
      </c>
      <c r="E604" s="192" t="s">
        <v>1</v>
      </c>
      <c r="F604" s="193" t="s">
        <v>2937</v>
      </c>
      <c r="H604" s="192" t="s">
        <v>1</v>
      </c>
      <c r="I604" s="194"/>
      <c r="L604" s="190"/>
      <c r="M604" s="195"/>
      <c r="N604" s="196"/>
      <c r="O604" s="196"/>
      <c r="P604" s="196"/>
      <c r="Q604" s="196"/>
      <c r="R604" s="196"/>
      <c r="S604" s="196"/>
      <c r="T604" s="197"/>
      <c r="AT604" s="192" t="s">
        <v>200</v>
      </c>
      <c r="AU604" s="192" t="s">
        <v>211</v>
      </c>
      <c r="AV604" s="12" t="s">
        <v>81</v>
      </c>
      <c r="AW604" s="12" t="s">
        <v>30</v>
      </c>
      <c r="AX604" s="12" t="s">
        <v>73</v>
      </c>
      <c r="AY604" s="192" t="s">
        <v>191</v>
      </c>
    </row>
    <row r="605" s="13" customFormat="1">
      <c r="B605" s="198"/>
      <c r="D605" s="191" t="s">
        <v>200</v>
      </c>
      <c r="E605" s="199" t="s">
        <v>1</v>
      </c>
      <c r="F605" s="200" t="s">
        <v>2938</v>
      </c>
      <c r="H605" s="201">
        <v>15.6</v>
      </c>
      <c r="I605" s="202"/>
      <c r="L605" s="198"/>
      <c r="M605" s="203"/>
      <c r="N605" s="204"/>
      <c r="O605" s="204"/>
      <c r="P605" s="204"/>
      <c r="Q605" s="204"/>
      <c r="R605" s="204"/>
      <c r="S605" s="204"/>
      <c r="T605" s="205"/>
      <c r="AT605" s="199" t="s">
        <v>200</v>
      </c>
      <c r="AU605" s="199" t="s">
        <v>211</v>
      </c>
      <c r="AV605" s="13" t="s">
        <v>83</v>
      </c>
      <c r="AW605" s="13" t="s">
        <v>30</v>
      </c>
      <c r="AX605" s="13" t="s">
        <v>73</v>
      </c>
      <c r="AY605" s="199" t="s">
        <v>191</v>
      </c>
    </row>
    <row r="606" s="14" customFormat="1">
      <c r="B606" s="206"/>
      <c r="D606" s="191" t="s">
        <v>200</v>
      </c>
      <c r="E606" s="207" t="s">
        <v>1</v>
      </c>
      <c r="F606" s="208" t="s">
        <v>204</v>
      </c>
      <c r="H606" s="209">
        <v>421.90000000000003</v>
      </c>
      <c r="I606" s="210"/>
      <c r="L606" s="206"/>
      <c r="M606" s="211"/>
      <c r="N606" s="212"/>
      <c r="O606" s="212"/>
      <c r="P606" s="212"/>
      <c r="Q606" s="212"/>
      <c r="R606" s="212"/>
      <c r="S606" s="212"/>
      <c r="T606" s="213"/>
      <c r="AT606" s="207" t="s">
        <v>200</v>
      </c>
      <c r="AU606" s="207" t="s">
        <v>211</v>
      </c>
      <c r="AV606" s="14" t="s">
        <v>198</v>
      </c>
      <c r="AW606" s="14" t="s">
        <v>30</v>
      </c>
      <c r="AX606" s="14" t="s">
        <v>81</v>
      </c>
      <c r="AY606" s="207" t="s">
        <v>191</v>
      </c>
    </row>
    <row r="607" s="1" customFormat="1" ht="24" customHeight="1">
      <c r="B607" s="177"/>
      <c r="C607" s="178" t="s">
        <v>412</v>
      </c>
      <c r="D607" s="178" t="s">
        <v>194</v>
      </c>
      <c r="E607" s="179" t="s">
        <v>2939</v>
      </c>
      <c r="F607" s="180" t="s">
        <v>2940</v>
      </c>
      <c r="G607" s="181" t="s">
        <v>310</v>
      </c>
      <c r="H607" s="182">
        <v>421.89999999999998</v>
      </c>
      <c r="I607" s="183"/>
      <c r="J607" s="182">
        <f>ROUND(I607*H607,2)</f>
        <v>0</v>
      </c>
      <c r="K607" s="180" t="s">
        <v>1</v>
      </c>
      <c r="L607" s="37"/>
      <c r="M607" s="184" t="s">
        <v>1</v>
      </c>
      <c r="N607" s="185" t="s">
        <v>38</v>
      </c>
      <c r="O607" s="73"/>
      <c r="P607" s="186">
        <f>O607*H607</f>
        <v>0</v>
      </c>
      <c r="Q607" s="186">
        <v>0.00088000000000000003</v>
      </c>
      <c r="R607" s="186">
        <f>Q607*H607</f>
        <v>0.37127199999999999</v>
      </c>
      <c r="S607" s="186">
        <v>0</v>
      </c>
      <c r="T607" s="187">
        <f>S607*H607</f>
        <v>0</v>
      </c>
      <c r="AR607" s="188" t="s">
        <v>198</v>
      </c>
      <c r="AT607" s="188" t="s">
        <v>194</v>
      </c>
      <c r="AU607" s="188" t="s">
        <v>211</v>
      </c>
      <c r="AY607" s="18" t="s">
        <v>191</v>
      </c>
      <c r="BE607" s="189">
        <f>IF(N607="základní",J607,0)</f>
        <v>0</v>
      </c>
      <c r="BF607" s="189">
        <f>IF(N607="snížená",J607,0)</f>
        <v>0</v>
      </c>
      <c r="BG607" s="189">
        <f>IF(N607="zákl. přenesená",J607,0)</f>
        <v>0</v>
      </c>
      <c r="BH607" s="189">
        <f>IF(N607="sníž. přenesená",J607,0)</f>
        <v>0</v>
      </c>
      <c r="BI607" s="189">
        <f>IF(N607="nulová",J607,0)</f>
        <v>0</v>
      </c>
      <c r="BJ607" s="18" t="s">
        <v>81</v>
      </c>
      <c r="BK607" s="189">
        <f>ROUND(I607*H607,2)</f>
        <v>0</v>
      </c>
      <c r="BL607" s="18" t="s">
        <v>198</v>
      </c>
      <c r="BM607" s="188" t="s">
        <v>2941</v>
      </c>
    </row>
    <row r="608" s="12" customFormat="1">
      <c r="B608" s="190"/>
      <c r="D608" s="191" t="s">
        <v>200</v>
      </c>
      <c r="E608" s="192" t="s">
        <v>1</v>
      </c>
      <c r="F608" s="193" t="s">
        <v>2942</v>
      </c>
      <c r="H608" s="192" t="s">
        <v>1</v>
      </c>
      <c r="I608" s="194"/>
      <c r="L608" s="190"/>
      <c r="M608" s="195"/>
      <c r="N608" s="196"/>
      <c r="O608" s="196"/>
      <c r="P608" s="196"/>
      <c r="Q608" s="196"/>
      <c r="R608" s="196"/>
      <c r="S608" s="196"/>
      <c r="T608" s="197"/>
      <c r="AT608" s="192" t="s">
        <v>200</v>
      </c>
      <c r="AU608" s="192" t="s">
        <v>211</v>
      </c>
      <c r="AV608" s="12" t="s">
        <v>81</v>
      </c>
      <c r="AW608" s="12" t="s">
        <v>30</v>
      </c>
      <c r="AX608" s="12" t="s">
        <v>73</v>
      </c>
      <c r="AY608" s="192" t="s">
        <v>191</v>
      </c>
    </row>
    <row r="609" s="12" customFormat="1">
      <c r="B609" s="190"/>
      <c r="D609" s="191" t="s">
        <v>200</v>
      </c>
      <c r="E609" s="192" t="s">
        <v>1</v>
      </c>
      <c r="F609" s="193" t="s">
        <v>2943</v>
      </c>
      <c r="H609" s="192" t="s">
        <v>1</v>
      </c>
      <c r="I609" s="194"/>
      <c r="L609" s="190"/>
      <c r="M609" s="195"/>
      <c r="N609" s="196"/>
      <c r="O609" s="196"/>
      <c r="P609" s="196"/>
      <c r="Q609" s="196"/>
      <c r="R609" s="196"/>
      <c r="S609" s="196"/>
      <c r="T609" s="197"/>
      <c r="AT609" s="192" t="s">
        <v>200</v>
      </c>
      <c r="AU609" s="192" t="s">
        <v>211</v>
      </c>
      <c r="AV609" s="12" t="s">
        <v>81</v>
      </c>
      <c r="AW609" s="12" t="s">
        <v>30</v>
      </c>
      <c r="AX609" s="12" t="s">
        <v>73</v>
      </c>
      <c r="AY609" s="192" t="s">
        <v>191</v>
      </c>
    </row>
    <row r="610" s="13" customFormat="1">
      <c r="B610" s="198"/>
      <c r="D610" s="191" t="s">
        <v>200</v>
      </c>
      <c r="E610" s="199" t="s">
        <v>1</v>
      </c>
      <c r="F610" s="200" t="s">
        <v>2624</v>
      </c>
      <c r="H610" s="201">
        <v>406.30000000000001</v>
      </c>
      <c r="I610" s="202"/>
      <c r="L610" s="198"/>
      <c r="M610" s="203"/>
      <c r="N610" s="204"/>
      <c r="O610" s="204"/>
      <c r="P610" s="204"/>
      <c r="Q610" s="204"/>
      <c r="R610" s="204"/>
      <c r="S610" s="204"/>
      <c r="T610" s="205"/>
      <c r="AT610" s="199" t="s">
        <v>200</v>
      </c>
      <c r="AU610" s="199" t="s">
        <v>211</v>
      </c>
      <c r="AV610" s="13" t="s">
        <v>83</v>
      </c>
      <c r="AW610" s="13" t="s">
        <v>30</v>
      </c>
      <c r="AX610" s="13" t="s">
        <v>73</v>
      </c>
      <c r="AY610" s="199" t="s">
        <v>191</v>
      </c>
    </row>
    <row r="611" s="12" customFormat="1">
      <c r="B611" s="190"/>
      <c r="D611" s="191" t="s">
        <v>200</v>
      </c>
      <c r="E611" s="192" t="s">
        <v>1</v>
      </c>
      <c r="F611" s="193" t="s">
        <v>2944</v>
      </c>
      <c r="H611" s="192" t="s">
        <v>1</v>
      </c>
      <c r="I611" s="194"/>
      <c r="L611" s="190"/>
      <c r="M611" s="195"/>
      <c r="N611" s="196"/>
      <c r="O611" s="196"/>
      <c r="P611" s="196"/>
      <c r="Q611" s="196"/>
      <c r="R611" s="196"/>
      <c r="S611" s="196"/>
      <c r="T611" s="197"/>
      <c r="AT611" s="192" t="s">
        <v>200</v>
      </c>
      <c r="AU611" s="192" t="s">
        <v>211</v>
      </c>
      <c r="AV611" s="12" t="s">
        <v>81</v>
      </c>
      <c r="AW611" s="12" t="s">
        <v>30</v>
      </c>
      <c r="AX611" s="12" t="s">
        <v>73</v>
      </c>
      <c r="AY611" s="192" t="s">
        <v>191</v>
      </c>
    </row>
    <row r="612" s="12" customFormat="1">
      <c r="B612" s="190"/>
      <c r="D612" s="191" t="s">
        <v>200</v>
      </c>
      <c r="E612" s="192" t="s">
        <v>1</v>
      </c>
      <c r="F612" s="193" t="s">
        <v>2945</v>
      </c>
      <c r="H612" s="192" t="s">
        <v>1</v>
      </c>
      <c r="I612" s="194"/>
      <c r="L612" s="190"/>
      <c r="M612" s="195"/>
      <c r="N612" s="196"/>
      <c r="O612" s="196"/>
      <c r="P612" s="196"/>
      <c r="Q612" s="196"/>
      <c r="R612" s="196"/>
      <c r="S612" s="196"/>
      <c r="T612" s="197"/>
      <c r="AT612" s="192" t="s">
        <v>200</v>
      </c>
      <c r="AU612" s="192" t="s">
        <v>211</v>
      </c>
      <c r="AV612" s="12" t="s">
        <v>81</v>
      </c>
      <c r="AW612" s="12" t="s">
        <v>30</v>
      </c>
      <c r="AX612" s="12" t="s">
        <v>73</v>
      </c>
      <c r="AY612" s="192" t="s">
        <v>191</v>
      </c>
    </row>
    <row r="613" s="13" customFormat="1">
      <c r="B613" s="198"/>
      <c r="D613" s="191" t="s">
        <v>200</v>
      </c>
      <c r="E613" s="199" t="s">
        <v>1</v>
      </c>
      <c r="F613" s="200" t="s">
        <v>2938</v>
      </c>
      <c r="H613" s="201">
        <v>15.6</v>
      </c>
      <c r="I613" s="202"/>
      <c r="L613" s="198"/>
      <c r="M613" s="203"/>
      <c r="N613" s="204"/>
      <c r="O613" s="204"/>
      <c r="P613" s="204"/>
      <c r="Q613" s="204"/>
      <c r="R613" s="204"/>
      <c r="S613" s="204"/>
      <c r="T613" s="205"/>
      <c r="AT613" s="199" t="s">
        <v>200</v>
      </c>
      <c r="AU613" s="199" t="s">
        <v>211</v>
      </c>
      <c r="AV613" s="13" t="s">
        <v>83</v>
      </c>
      <c r="AW613" s="13" t="s">
        <v>30</v>
      </c>
      <c r="AX613" s="13" t="s">
        <v>73</v>
      </c>
      <c r="AY613" s="199" t="s">
        <v>191</v>
      </c>
    </row>
    <row r="614" s="14" customFormat="1">
      <c r="B614" s="206"/>
      <c r="D614" s="191" t="s">
        <v>200</v>
      </c>
      <c r="E614" s="207" t="s">
        <v>1</v>
      </c>
      <c r="F614" s="208" t="s">
        <v>204</v>
      </c>
      <c r="H614" s="209">
        <v>421.90000000000003</v>
      </c>
      <c r="I614" s="210"/>
      <c r="L614" s="206"/>
      <c r="M614" s="211"/>
      <c r="N614" s="212"/>
      <c r="O614" s="212"/>
      <c r="P614" s="212"/>
      <c r="Q614" s="212"/>
      <c r="R614" s="212"/>
      <c r="S614" s="212"/>
      <c r="T614" s="213"/>
      <c r="AT614" s="207" t="s">
        <v>200</v>
      </c>
      <c r="AU614" s="207" t="s">
        <v>211</v>
      </c>
      <c r="AV614" s="14" t="s">
        <v>198</v>
      </c>
      <c r="AW614" s="14" t="s">
        <v>30</v>
      </c>
      <c r="AX614" s="14" t="s">
        <v>81</v>
      </c>
      <c r="AY614" s="207" t="s">
        <v>191</v>
      </c>
    </row>
    <row r="615" s="1" customFormat="1" ht="24" customHeight="1">
      <c r="B615" s="177"/>
      <c r="C615" s="178" t="s">
        <v>803</v>
      </c>
      <c r="D615" s="178" t="s">
        <v>194</v>
      </c>
      <c r="E615" s="179" t="s">
        <v>991</v>
      </c>
      <c r="F615" s="180" t="s">
        <v>992</v>
      </c>
      <c r="G615" s="181" t="s">
        <v>362</v>
      </c>
      <c r="H615" s="182">
        <v>12</v>
      </c>
      <c r="I615" s="183"/>
      <c r="J615" s="182">
        <f>ROUND(I615*H615,2)</f>
        <v>0</v>
      </c>
      <c r="K615" s="180" t="s">
        <v>274</v>
      </c>
      <c r="L615" s="37"/>
      <c r="M615" s="184" t="s">
        <v>1</v>
      </c>
      <c r="N615" s="185" t="s">
        <v>38</v>
      </c>
      <c r="O615" s="73"/>
      <c r="P615" s="186">
        <f>O615*H615</f>
        <v>0</v>
      </c>
      <c r="Q615" s="186">
        <v>0</v>
      </c>
      <c r="R615" s="186">
        <f>Q615*H615</f>
        <v>0</v>
      </c>
      <c r="S615" s="186">
        <v>0.082000000000000003</v>
      </c>
      <c r="T615" s="187">
        <f>S615*H615</f>
        <v>0.98399999999999999</v>
      </c>
      <c r="AR615" s="188" t="s">
        <v>198</v>
      </c>
      <c r="AT615" s="188" t="s">
        <v>194</v>
      </c>
      <c r="AU615" s="188" t="s">
        <v>211</v>
      </c>
      <c r="AY615" s="18" t="s">
        <v>191</v>
      </c>
      <c r="BE615" s="189">
        <f>IF(N615="základní",J615,0)</f>
        <v>0</v>
      </c>
      <c r="BF615" s="189">
        <f>IF(N615="snížená",J615,0)</f>
        <v>0</v>
      </c>
      <c r="BG615" s="189">
        <f>IF(N615="zákl. přenesená",J615,0)</f>
        <v>0</v>
      </c>
      <c r="BH615" s="189">
        <f>IF(N615="sníž. přenesená",J615,0)</f>
        <v>0</v>
      </c>
      <c r="BI615" s="189">
        <f>IF(N615="nulová",J615,0)</f>
        <v>0</v>
      </c>
      <c r="BJ615" s="18" t="s">
        <v>81</v>
      </c>
      <c r="BK615" s="189">
        <f>ROUND(I615*H615,2)</f>
        <v>0</v>
      </c>
      <c r="BL615" s="18" t="s">
        <v>198</v>
      </c>
      <c r="BM615" s="188" t="s">
        <v>2946</v>
      </c>
    </row>
    <row r="616" s="12" customFormat="1">
      <c r="B616" s="190"/>
      <c r="D616" s="191" t="s">
        <v>200</v>
      </c>
      <c r="E616" s="192" t="s">
        <v>1</v>
      </c>
      <c r="F616" s="193" t="s">
        <v>2947</v>
      </c>
      <c r="H616" s="192" t="s">
        <v>1</v>
      </c>
      <c r="I616" s="194"/>
      <c r="L616" s="190"/>
      <c r="M616" s="195"/>
      <c r="N616" s="196"/>
      <c r="O616" s="196"/>
      <c r="P616" s="196"/>
      <c r="Q616" s="196"/>
      <c r="R616" s="196"/>
      <c r="S616" s="196"/>
      <c r="T616" s="197"/>
      <c r="AT616" s="192" t="s">
        <v>200</v>
      </c>
      <c r="AU616" s="192" t="s">
        <v>211</v>
      </c>
      <c r="AV616" s="12" t="s">
        <v>81</v>
      </c>
      <c r="AW616" s="12" t="s">
        <v>30</v>
      </c>
      <c r="AX616" s="12" t="s">
        <v>73</v>
      </c>
      <c r="AY616" s="192" t="s">
        <v>191</v>
      </c>
    </row>
    <row r="617" s="12" customFormat="1">
      <c r="B617" s="190"/>
      <c r="D617" s="191" t="s">
        <v>200</v>
      </c>
      <c r="E617" s="192" t="s">
        <v>1</v>
      </c>
      <c r="F617" s="193" t="s">
        <v>2948</v>
      </c>
      <c r="H617" s="192" t="s">
        <v>1</v>
      </c>
      <c r="I617" s="194"/>
      <c r="L617" s="190"/>
      <c r="M617" s="195"/>
      <c r="N617" s="196"/>
      <c r="O617" s="196"/>
      <c r="P617" s="196"/>
      <c r="Q617" s="196"/>
      <c r="R617" s="196"/>
      <c r="S617" s="196"/>
      <c r="T617" s="197"/>
      <c r="AT617" s="192" t="s">
        <v>200</v>
      </c>
      <c r="AU617" s="192" t="s">
        <v>211</v>
      </c>
      <c r="AV617" s="12" t="s">
        <v>81</v>
      </c>
      <c r="AW617" s="12" t="s">
        <v>30</v>
      </c>
      <c r="AX617" s="12" t="s">
        <v>73</v>
      </c>
      <c r="AY617" s="192" t="s">
        <v>191</v>
      </c>
    </row>
    <row r="618" s="13" customFormat="1">
      <c r="B618" s="198"/>
      <c r="D618" s="191" t="s">
        <v>200</v>
      </c>
      <c r="E618" s="199" t="s">
        <v>1</v>
      </c>
      <c r="F618" s="200" t="s">
        <v>287</v>
      </c>
      <c r="H618" s="201">
        <v>12</v>
      </c>
      <c r="I618" s="202"/>
      <c r="L618" s="198"/>
      <c r="M618" s="203"/>
      <c r="N618" s="204"/>
      <c r="O618" s="204"/>
      <c r="P618" s="204"/>
      <c r="Q618" s="204"/>
      <c r="R618" s="204"/>
      <c r="S618" s="204"/>
      <c r="T618" s="205"/>
      <c r="AT618" s="199" t="s">
        <v>200</v>
      </c>
      <c r="AU618" s="199" t="s">
        <v>211</v>
      </c>
      <c r="AV618" s="13" t="s">
        <v>83</v>
      </c>
      <c r="AW618" s="13" t="s">
        <v>30</v>
      </c>
      <c r="AX618" s="13" t="s">
        <v>73</v>
      </c>
      <c r="AY618" s="199" t="s">
        <v>191</v>
      </c>
    </row>
    <row r="619" s="14" customFormat="1">
      <c r="B619" s="206"/>
      <c r="D619" s="191" t="s">
        <v>200</v>
      </c>
      <c r="E619" s="207" t="s">
        <v>1</v>
      </c>
      <c r="F619" s="208" t="s">
        <v>204</v>
      </c>
      <c r="H619" s="209">
        <v>12</v>
      </c>
      <c r="I619" s="210"/>
      <c r="L619" s="206"/>
      <c r="M619" s="211"/>
      <c r="N619" s="212"/>
      <c r="O619" s="212"/>
      <c r="P619" s="212"/>
      <c r="Q619" s="212"/>
      <c r="R619" s="212"/>
      <c r="S619" s="212"/>
      <c r="T619" s="213"/>
      <c r="AT619" s="207" t="s">
        <v>200</v>
      </c>
      <c r="AU619" s="207" t="s">
        <v>211</v>
      </c>
      <c r="AV619" s="14" t="s">
        <v>198</v>
      </c>
      <c r="AW619" s="14" t="s">
        <v>30</v>
      </c>
      <c r="AX619" s="14" t="s">
        <v>81</v>
      </c>
      <c r="AY619" s="207" t="s">
        <v>191</v>
      </c>
    </row>
    <row r="620" s="1" customFormat="1" ht="24" customHeight="1">
      <c r="B620" s="177"/>
      <c r="C620" s="178" t="s">
        <v>810</v>
      </c>
      <c r="D620" s="178" t="s">
        <v>194</v>
      </c>
      <c r="E620" s="179" t="s">
        <v>2949</v>
      </c>
      <c r="F620" s="180" t="s">
        <v>2950</v>
      </c>
      <c r="G620" s="181" t="s">
        <v>197</v>
      </c>
      <c r="H620" s="182">
        <v>44.399999999999999</v>
      </c>
      <c r="I620" s="183"/>
      <c r="J620" s="182">
        <f>ROUND(I620*H620,2)</f>
        <v>0</v>
      </c>
      <c r="K620" s="180" t="s">
        <v>274</v>
      </c>
      <c r="L620" s="37"/>
      <c r="M620" s="184" t="s">
        <v>1</v>
      </c>
      <c r="N620" s="185" t="s">
        <v>38</v>
      </c>
      <c r="O620" s="73"/>
      <c r="P620" s="186">
        <f>O620*H620</f>
        <v>0</v>
      </c>
      <c r="Q620" s="186">
        <v>0</v>
      </c>
      <c r="R620" s="186">
        <f>Q620*H620</f>
        <v>0</v>
      </c>
      <c r="S620" s="186">
        <v>0</v>
      </c>
      <c r="T620" s="187">
        <f>S620*H620</f>
        <v>0</v>
      </c>
      <c r="AR620" s="188" t="s">
        <v>198</v>
      </c>
      <c r="AT620" s="188" t="s">
        <v>194</v>
      </c>
      <c r="AU620" s="188" t="s">
        <v>211</v>
      </c>
      <c r="AY620" s="18" t="s">
        <v>191</v>
      </c>
      <c r="BE620" s="189">
        <f>IF(N620="základní",J620,0)</f>
        <v>0</v>
      </c>
      <c r="BF620" s="189">
        <f>IF(N620="snížená",J620,0)</f>
        <v>0</v>
      </c>
      <c r="BG620" s="189">
        <f>IF(N620="zákl. přenesená",J620,0)</f>
        <v>0</v>
      </c>
      <c r="BH620" s="189">
        <f>IF(N620="sníž. přenesená",J620,0)</f>
        <v>0</v>
      </c>
      <c r="BI620" s="189">
        <f>IF(N620="nulová",J620,0)</f>
        <v>0</v>
      </c>
      <c r="BJ620" s="18" t="s">
        <v>81</v>
      </c>
      <c r="BK620" s="189">
        <f>ROUND(I620*H620,2)</f>
        <v>0</v>
      </c>
      <c r="BL620" s="18" t="s">
        <v>198</v>
      </c>
      <c r="BM620" s="188" t="s">
        <v>2951</v>
      </c>
    </row>
    <row r="621" s="13" customFormat="1">
      <c r="B621" s="198"/>
      <c r="D621" s="191" t="s">
        <v>200</v>
      </c>
      <c r="E621" s="199" t="s">
        <v>1</v>
      </c>
      <c r="F621" s="200" t="s">
        <v>2952</v>
      </c>
      <c r="H621" s="201">
        <v>44.399999999999999</v>
      </c>
      <c r="I621" s="202"/>
      <c r="L621" s="198"/>
      <c r="M621" s="203"/>
      <c r="N621" s="204"/>
      <c r="O621" s="204"/>
      <c r="P621" s="204"/>
      <c r="Q621" s="204"/>
      <c r="R621" s="204"/>
      <c r="S621" s="204"/>
      <c r="T621" s="205"/>
      <c r="AT621" s="199" t="s">
        <v>200</v>
      </c>
      <c r="AU621" s="199" t="s">
        <v>211</v>
      </c>
      <c r="AV621" s="13" t="s">
        <v>83</v>
      </c>
      <c r="AW621" s="13" t="s">
        <v>30</v>
      </c>
      <c r="AX621" s="13" t="s">
        <v>73</v>
      </c>
      <c r="AY621" s="199" t="s">
        <v>191</v>
      </c>
    </row>
    <row r="622" s="14" customFormat="1">
      <c r="B622" s="206"/>
      <c r="D622" s="191" t="s">
        <v>200</v>
      </c>
      <c r="E622" s="207" t="s">
        <v>1</v>
      </c>
      <c r="F622" s="208" t="s">
        <v>204</v>
      </c>
      <c r="H622" s="209">
        <v>44.399999999999999</v>
      </c>
      <c r="I622" s="210"/>
      <c r="L622" s="206"/>
      <c r="M622" s="223"/>
      <c r="N622" s="224"/>
      <c r="O622" s="224"/>
      <c r="P622" s="224"/>
      <c r="Q622" s="224"/>
      <c r="R622" s="224"/>
      <c r="S622" s="224"/>
      <c r="T622" s="225"/>
      <c r="AT622" s="207" t="s">
        <v>200</v>
      </c>
      <c r="AU622" s="207" t="s">
        <v>211</v>
      </c>
      <c r="AV622" s="14" t="s">
        <v>198</v>
      </c>
      <c r="AW622" s="14" t="s">
        <v>30</v>
      </c>
      <c r="AX622" s="14" t="s">
        <v>81</v>
      </c>
      <c r="AY622" s="207" t="s">
        <v>191</v>
      </c>
    </row>
    <row r="623" s="1" customFormat="1" ht="6.96" customHeight="1">
      <c r="B623" s="56"/>
      <c r="C623" s="57"/>
      <c r="D623" s="57"/>
      <c r="E623" s="57"/>
      <c r="F623" s="57"/>
      <c r="G623" s="57"/>
      <c r="H623" s="57"/>
      <c r="I623" s="139"/>
      <c r="J623" s="57"/>
      <c r="K623" s="57"/>
      <c r="L623" s="37"/>
    </row>
  </sheetData>
  <autoFilter ref="C123:K62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131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2953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ROUND(J124,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ROUND((SUM(BE124:BE765)),  2)</f>
        <v>0</v>
      </c>
      <c r="I33" s="127">
        <v>0.20999999999999999</v>
      </c>
      <c r="J33" s="126">
        <f>ROUND(((SUM(BE124:BE765))*I33),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ROUND((SUM(BF124:BF765)),  2)</f>
        <v>0</v>
      </c>
      <c r="I34" s="127">
        <v>0.14999999999999999</v>
      </c>
      <c r="J34" s="126">
        <f>ROUND(((SUM(BF124:BF765))*I34),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ROUND((SUM(BG124:BG765)),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ROUND((SUM(BH124:BH765)),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ROUND((SUM(BI124:BI765)),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18-02 - Místní komunikace, chodníky, cyklostezky (ÚMO OJ)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J124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J125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J126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J468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J469</f>
        <v>0</v>
      </c>
      <c r="L100" s="150"/>
    </row>
    <row r="101" s="9" customFormat="1" ht="14.88" customHeight="1">
      <c r="B101" s="150"/>
      <c r="D101" s="151" t="s">
        <v>171</v>
      </c>
      <c r="E101" s="152"/>
      <c r="F101" s="152"/>
      <c r="G101" s="152"/>
      <c r="H101" s="152"/>
      <c r="I101" s="153"/>
      <c r="J101" s="154">
        <f>J528</f>
        <v>0</v>
      </c>
      <c r="L101" s="150"/>
    </row>
    <row r="102" s="9" customFormat="1" ht="19.92" customHeight="1">
      <c r="B102" s="150"/>
      <c r="D102" s="151" t="s">
        <v>172</v>
      </c>
      <c r="E102" s="152"/>
      <c r="F102" s="152"/>
      <c r="G102" s="152"/>
      <c r="H102" s="152"/>
      <c r="I102" s="153"/>
      <c r="J102" s="154">
        <f>J625</f>
        <v>0</v>
      </c>
      <c r="L102" s="150"/>
    </row>
    <row r="103" s="9" customFormat="1" ht="19.92" customHeight="1">
      <c r="B103" s="150"/>
      <c r="D103" s="151" t="s">
        <v>173</v>
      </c>
      <c r="E103" s="152"/>
      <c r="F103" s="152"/>
      <c r="G103" s="152"/>
      <c r="H103" s="152"/>
      <c r="I103" s="153"/>
      <c r="J103" s="154">
        <f>J673</f>
        <v>0</v>
      </c>
      <c r="L103" s="150"/>
    </row>
    <row r="104" s="9" customFormat="1" ht="14.88" customHeight="1">
      <c r="B104" s="150"/>
      <c r="D104" s="151" t="s">
        <v>174</v>
      </c>
      <c r="E104" s="152"/>
      <c r="F104" s="152"/>
      <c r="G104" s="152"/>
      <c r="H104" s="152"/>
      <c r="I104" s="153"/>
      <c r="J104" s="154">
        <f>J674</f>
        <v>0</v>
      </c>
      <c r="L104" s="150"/>
    </row>
    <row r="105" s="1" customFormat="1" ht="21.84" customHeight="1">
      <c r="B105" s="37"/>
      <c r="I105" s="118"/>
      <c r="L105" s="37"/>
    </row>
    <row r="106" s="1" customFormat="1" ht="6.96" customHeight="1">
      <c r="B106" s="56"/>
      <c r="C106" s="57"/>
      <c r="D106" s="57"/>
      <c r="E106" s="57"/>
      <c r="F106" s="57"/>
      <c r="G106" s="57"/>
      <c r="H106" s="57"/>
      <c r="I106" s="139"/>
      <c r="J106" s="57"/>
      <c r="K106" s="57"/>
      <c r="L106" s="37"/>
    </row>
    <row r="110" s="1" customFormat="1" ht="6.96" customHeight="1">
      <c r="B110" s="58"/>
      <c r="C110" s="59"/>
      <c r="D110" s="59"/>
      <c r="E110" s="59"/>
      <c r="F110" s="59"/>
      <c r="G110" s="59"/>
      <c r="H110" s="59"/>
      <c r="I110" s="140"/>
      <c r="J110" s="59"/>
      <c r="K110" s="59"/>
      <c r="L110" s="37"/>
    </row>
    <row r="111" s="1" customFormat="1" ht="24.96" customHeight="1">
      <c r="B111" s="37"/>
      <c r="C111" s="22" t="s">
        <v>176</v>
      </c>
      <c r="I111" s="118"/>
      <c r="L111" s="37"/>
    </row>
    <row r="112" s="1" customFormat="1" ht="6.96" customHeight="1">
      <c r="B112" s="37"/>
      <c r="I112" s="118"/>
      <c r="L112" s="37"/>
    </row>
    <row r="113" s="1" customFormat="1" ht="12" customHeight="1">
      <c r="B113" s="37"/>
      <c r="C113" s="31" t="s">
        <v>15</v>
      </c>
      <c r="I113" s="118"/>
      <c r="L113" s="37"/>
    </row>
    <row r="114" s="1" customFormat="1" ht="16.5" customHeight="1">
      <c r="B114" s="37"/>
      <c r="E114" s="117" t="str">
        <f>E7</f>
        <v>Rekonstrukce TT na ul. PAvlova vč. zastávky Rodimcevova</v>
      </c>
      <c r="F114" s="31"/>
      <c r="G114" s="31"/>
      <c r="H114" s="31"/>
      <c r="I114" s="118"/>
      <c r="L114" s="37"/>
    </row>
    <row r="115" s="1" customFormat="1" ht="12" customHeight="1">
      <c r="B115" s="37"/>
      <c r="C115" s="31" t="s">
        <v>160</v>
      </c>
      <c r="I115" s="118"/>
      <c r="L115" s="37"/>
    </row>
    <row r="116" s="1" customFormat="1" ht="16.5" customHeight="1">
      <c r="B116" s="37"/>
      <c r="E116" s="63" t="str">
        <f>E9</f>
        <v>SO 18-02 - Místní komunikace, chodníky, cyklostezky (ÚMO OJ)</v>
      </c>
      <c r="F116" s="1"/>
      <c r="G116" s="1"/>
      <c r="H116" s="1"/>
      <c r="I116" s="118"/>
      <c r="L116" s="37"/>
    </row>
    <row r="117" s="1" customFormat="1" ht="6.96" customHeight="1">
      <c r="B117" s="37"/>
      <c r="I117" s="118"/>
      <c r="L117" s="37"/>
    </row>
    <row r="118" s="1" customFormat="1" ht="12" customHeight="1">
      <c r="B118" s="37"/>
      <c r="C118" s="31" t="s">
        <v>19</v>
      </c>
      <c r="F118" s="26" t="str">
        <f>F12</f>
        <v>Ostrava</v>
      </c>
      <c r="I118" s="119" t="s">
        <v>21</v>
      </c>
      <c r="J118" s="65" t="str">
        <f>IF(J12="","",J12)</f>
        <v>19. 11. 2019</v>
      </c>
      <c r="L118" s="37"/>
    </row>
    <row r="119" s="1" customFormat="1" ht="6.96" customHeight="1">
      <c r="B119" s="37"/>
      <c r="I119" s="118"/>
      <c r="L119" s="37"/>
    </row>
    <row r="120" s="1" customFormat="1" ht="15.15" customHeight="1">
      <c r="B120" s="37"/>
      <c r="C120" s="31" t="s">
        <v>23</v>
      </c>
      <c r="F120" s="26" t="str">
        <f>E15</f>
        <v xml:space="preserve"> </v>
      </c>
      <c r="I120" s="119" t="s">
        <v>29</v>
      </c>
      <c r="J120" s="35" t="str">
        <f>E21</f>
        <v xml:space="preserve"> </v>
      </c>
      <c r="L120" s="37"/>
    </row>
    <row r="121" s="1" customFormat="1" ht="15.15" customHeight="1">
      <c r="B121" s="37"/>
      <c r="C121" s="31" t="s">
        <v>27</v>
      </c>
      <c r="F121" s="26" t="str">
        <f>IF(E18="","",E18)</f>
        <v>Vyplň údaj</v>
      </c>
      <c r="I121" s="119" t="s">
        <v>31</v>
      </c>
      <c r="J121" s="35" t="str">
        <f>E24</f>
        <v xml:space="preserve"> </v>
      </c>
      <c r="L121" s="37"/>
    </row>
    <row r="122" s="1" customFormat="1" ht="10.32" customHeight="1">
      <c r="B122" s="37"/>
      <c r="I122" s="118"/>
      <c r="L122" s="37"/>
    </row>
    <row r="123" s="10" customFormat="1" ht="29.28" customHeight="1">
      <c r="B123" s="155"/>
      <c r="C123" s="156" t="s">
        <v>177</v>
      </c>
      <c r="D123" s="157" t="s">
        <v>58</v>
      </c>
      <c r="E123" s="157" t="s">
        <v>54</v>
      </c>
      <c r="F123" s="157" t="s">
        <v>55</v>
      </c>
      <c r="G123" s="157" t="s">
        <v>178</v>
      </c>
      <c r="H123" s="157" t="s">
        <v>179</v>
      </c>
      <c r="I123" s="158" t="s">
        <v>180</v>
      </c>
      <c r="J123" s="157" t="s">
        <v>164</v>
      </c>
      <c r="K123" s="159" t="s">
        <v>181</v>
      </c>
      <c r="L123" s="155"/>
      <c r="M123" s="82" t="s">
        <v>1</v>
      </c>
      <c r="N123" s="83" t="s">
        <v>37</v>
      </c>
      <c r="O123" s="83" t="s">
        <v>182</v>
      </c>
      <c r="P123" s="83" t="s">
        <v>183</v>
      </c>
      <c r="Q123" s="83" t="s">
        <v>184</v>
      </c>
      <c r="R123" s="83" t="s">
        <v>185</v>
      </c>
      <c r="S123" s="83" t="s">
        <v>186</v>
      </c>
      <c r="T123" s="84" t="s">
        <v>187</v>
      </c>
    </row>
    <row r="124" s="1" customFormat="1" ht="22.8" customHeight="1">
      <c r="B124" s="37"/>
      <c r="C124" s="87" t="s">
        <v>188</v>
      </c>
      <c r="I124" s="118"/>
      <c r="J124" s="160">
        <f>BK124</f>
        <v>0</v>
      </c>
      <c r="L124" s="37"/>
      <c r="M124" s="85"/>
      <c r="N124" s="69"/>
      <c r="O124" s="69"/>
      <c r="P124" s="161">
        <f>P125</f>
        <v>0</v>
      </c>
      <c r="Q124" s="69"/>
      <c r="R124" s="161">
        <f>R125</f>
        <v>769.99792226</v>
      </c>
      <c r="S124" s="69"/>
      <c r="T124" s="162">
        <f>T125</f>
        <v>713.04698000000008</v>
      </c>
      <c r="AT124" s="18" t="s">
        <v>72</v>
      </c>
      <c r="AU124" s="18" t="s">
        <v>166</v>
      </c>
      <c r="BK124" s="163">
        <f>BK125</f>
        <v>0</v>
      </c>
    </row>
    <row r="125" s="11" customFormat="1" ht="25.92" customHeight="1">
      <c r="B125" s="164"/>
      <c r="D125" s="165" t="s">
        <v>72</v>
      </c>
      <c r="E125" s="166" t="s">
        <v>189</v>
      </c>
      <c r="F125" s="166" t="s">
        <v>190</v>
      </c>
      <c r="I125" s="167"/>
      <c r="J125" s="168">
        <f>BK125</f>
        <v>0</v>
      </c>
      <c r="L125" s="164"/>
      <c r="M125" s="169"/>
      <c r="N125" s="170"/>
      <c r="O125" s="170"/>
      <c r="P125" s="171">
        <f>P126+P468+P625+P673</f>
        <v>0</v>
      </c>
      <c r="Q125" s="170"/>
      <c r="R125" s="171">
        <f>R126+R468+R625+R673</f>
        <v>769.99792226</v>
      </c>
      <c r="S125" s="170"/>
      <c r="T125" s="172">
        <f>T126+T468+T625+T673</f>
        <v>713.04698000000008</v>
      </c>
      <c r="AR125" s="165" t="s">
        <v>81</v>
      </c>
      <c r="AT125" s="173" t="s">
        <v>72</v>
      </c>
      <c r="AU125" s="173" t="s">
        <v>73</v>
      </c>
      <c r="AY125" s="165" t="s">
        <v>191</v>
      </c>
      <c r="BK125" s="174">
        <f>BK126+BK468+BK625+BK673</f>
        <v>0</v>
      </c>
    </row>
    <row r="126" s="11" customFormat="1" ht="22.8" customHeight="1">
      <c r="B126" s="164"/>
      <c r="D126" s="165" t="s">
        <v>72</v>
      </c>
      <c r="E126" s="175" t="s">
        <v>192</v>
      </c>
      <c r="F126" s="175" t="s">
        <v>193</v>
      </c>
      <c r="I126" s="167"/>
      <c r="J126" s="176">
        <f>BK126</f>
        <v>0</v>
      </c>
      <c r="L126" s="164"/>
      <c r="M126" s="169"/>
      <c r="N126" s="170"/>
      <c r="O126" s="170"/>
      <c r="P126" s="171">
        <f>SUM(P127:P467)</f>
        <v>0</v>
      </c>
      <c r="Q126" s="170"/>
      <c r="R126" s="171">
        <f>SUM(R127:R467)</f>
        <v>369.24748519999997</v>
      </c>
      <c r="S126" s="170"/>
      <c r="T126" s="172">
        <f>SUM(T127:T467)</f>
        <v>711.96498000000008</v>
      </c>
      <c r="AR126" s="165" t="s">
        <v>81</v>
      </c>
      <c r="AT126" s="173" t="s">
        <v>72</v>
      </c>
      <c r="AU126" s="173" t="s">
        <v>81</v>
      </c>
      <c r="AY126" s="165" t="s">
        <v>191</v>
      </c>
      <c r="BK126" s="174">
        <f>SUM(BK127:BK467)</f>
        <v>0</v>
      </c>
    </row>
    <row r="127" s="1" customFormat="1" ht="24" customHeight="1">
      <c r="B127" s="177"/>
      <c r="C127" s="178" t="s">
        <v>81</v>
      </c>
      <c r="D127" s="178" t="s">
        <v>194</v>
      </c>
      <c r="E127" s="179" t="s">
        <v>2954</v>
      </c>
      <c r="F127" s="180" t="s">
        <v>2955</v>
      </c>
      <c r="G127" s="181" t="s">
        <v>197</v>
      </c>
      <c r="H127" s="182">
        <v>39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2956</v>
      </c>
    </row>
    <row r="128" s="12" customFormat="1">
      <c r="B128" s="190"/>
      <c r="D128" s="191" t="s">
        <v>200</v>
      </c>
      <c r="E128" s="192" t="s">
        <v>1</v>
      </c>
      <c r="F128" s="193" t="s">
        <v>2957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200</v>
      </c>
      <c r="AU128" s="192" t="s">
        <v>83</v>
      </c>
      <c r="AV128" s="12" t="s">
        <v>81</v>
      </c>
      <c r="AW128" s="12" t="s">
        <v>30</v>
      </c>
      <c r="AX128" s="12" t="s">
        <v>73</v>
      </c>
      <c r="AY128" s="192" t="s">
        <v>191</v>
      </c>
    </row>
    <row r="129" s="13" customFormat="1">
      <c r="B129" s="198"/>
      <c r="D129" s="191" t="s">
        <v>200</v>
      </c>
      <c r="E129" s="199" t="s">
        <v>1</v>
      </c>
      <c r="F129" s="200" t="s">
        <v>475</v>
      </c>
      <c r="H129" s="201">
        <v>39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200</v>
      </c>
      <c r="AU129" s="199" t="s">
        <v>83</v>
      </c>
      <c r="AV129" s="13" t="s">
        <v>83</v>
      </c>
      <c r="AW129" s="13" t="s">
        <v>30</v>
      </c>
      <c r="AX129" s="13" t="s">
        <v>73</v>
      </c>
      <c r="AY129" s="199" t="s">
        <v>191</v>
      </c>
    </row>
    <row r="130" s="14" customFormat="1">
      <c r="B130" s="206"/>
      <c r="D130" s="191" t="s">
        <v>200</v>
      </c>
      <c r="E130" s="207" t="s">
        <v>1</v>
      </c>
      <c r="F130" s="208" t="s">
        <v>204</v>
      </c>
      <c r="H130" s="209">
        <v>39</v>
      </c>
      <c r="I130" s="210"/>
      <c r="L130" s="206"/>
      <c r="M130" s="211"/>
      <c r="N130" s="212"/>
      <c r="O130" s="212"/>
      <c r="P130" s="212"/>
      <c r="Q130" s="212"/>
      <c r="R130" s="212"/>
      <c r="S130" s="212"/>
      <c r="T130" s="213"/>
      <c r="AT130" s="207" t="s">
        <v>200</v>
      </c>
      <c r="AU130" s="207" t="s">
        <v>83</v>
      </c>
      <c r="AV130" s="14" t="s">
        <v>198</v>
      </c>
      <c r="AW130" s="14" t="s">
        <v>30</v>
      </c>
      <c r="AX130" s="14" t="s">
        <v>81</v>
      </c>
      <c r="AY130" s="207" t="s">
        <v>191</v>
      </c>
    </row>
    <row r="131" s="1" customFormat="1" ht="24" customHeight="1">
      <c r="B131" s="177"/>
      <c r="C131" s="178" t="s">
        <v>83</v>
      </c>
      <c r="D131" s="178" t="s">
        <v>194</v>
      </c>
      <c r="E131" s="179" t="s">
        <v>2958</v>
      </c>
      <c r="F131" s="180" t="s">
        <v>2959</v>
      </c>
      <c r="G131" s="181" t="s">
        <v>362</v>
      </c>
      <c r="H131" s="182">
        <v>3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2960</v>
      </c>
    </row>
    <row r="132" s="12" customFormat="1">
      <c r="B132" s="190"/>
      <c r="D132" s="191" t="s">
        <v>200</v>
      </c>
      <c r="E132" s="192" t="s">
        <v>1</v>
      </c>
      <c r="F132" s="193" t="s">
        <v>2961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200</v>
      </c>
      <c r="AU132" s="192" t="s">
        <v>83</v>
      </c>
      <c r="AV132" s="12" t="s">
        <v>81</v>
      </c>
      <c r="AW132" s="12" t="s">
        <v>30</v>
      </c>
      <c r="AX132" s="12" t="s">
        <v>73</v>
      </c>
      <c r="AY132" s="192" t="s">
        <v>191</v>
      </c>
    </row>
    <row r="133" s="12" customFormat="1">
      <c r="B133" s="190"/>
      <c r="D133" s="191" t="s">
        <v>200</v>
      </c>
      <c r="E133" s="192" t="s">
        <v>1</v>
      </c>
      <c r="F133" s="193" t="s">
        <v>248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200</v>
      </c>
      <c r="AU133" s="192" t="s">
        <v>83</v>
      </c>
      <c r="AV133" s="12" t="s">
        <v>81</v>
      </c>
      <c r="AW133" s="12" t="s">
        <v>30</v>
      </c>
      <c r="AX133" s="12" t="s">
        <v>73</v>
      </c>
      <c r="AY133" s="192" t="s">
        <v>191</v>
      </c>
    </row>
    <row r="134" s="13" customFormat="1">
      <c r="B134" s="198"/>
      <c r="D134" s="191" t="s">
        <v>200</v>
      </c>
      <c r="E134" s="199" t="s">
        <v>1</v>
      </c>
      <c r="F134" s="200" t="s">
        <v>211</v>
      </c>
      <c r="H134" s="201">
        <v>3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200</v>
      </c>
      <c r="AU134" s="199" t="s">
        <v>83</v>
      </c>
      <c r="AV134" s="13" t="s">
        <v>83</v>
      </c>
      <c r="AW134" s="13" t="s">
        <v>30</v>
      </c>
      <c r="AX134" s="13" t="s">
        <v>73</v>
      </c>
      <c r="AY134" s="199" t="s">
        <v>191</v>
      </c>
    </row>
    <row r="135" s="14" customFormat="1">
      <c r="B135" s="206"/>
      <c r="D135" s="191" t="s">
        <v>200</v>
      </c>
      <c r="E135" s="207" t="s">
        <v>1</v>
      </c>
      <c r="F135" s="208" t="s">
        <v>204</v>
      </c>
      <c r="H135" s="209">
        <v>3</v>
      </c>
      <c r="I135" s="210"/>
      <c r="L135" s="206"/>
      <c r="M135" s="211"/>
      <c r="N135" s="212"/>
      <c r="O135" s="212"/>
      <c r="P135" s="212"/>
      <c r="Q135" s="212"/>
      <c r="R135" s="212"/>
      <c r="S135" s="212"/>
      <c r="T135" s="213"/>
      <c r="AT135" s="207" t="s">
        <v>200</v>
      </c>
      <c r="AU135" s="207" t="s">
        <v>83</v>
      </c>
      <c r="AV135" s="14" t="s">
        <v>198</v>
      </c>
      <c r="AW135" s="14" t="s">
        <v>30</v>
      </c>
      <c r="AX135" s="14" t="s">
        <v>81</v>
      </c>
      <c r="AY135" s="207" t="s">
        <v>191</v>
      </c>
    </row>
    <row r="136" s="1" customFormat="1" ht="24" customHeight="1">
      <c r="B136" s="177"/>
      <c r="C136" s="178" t="s">
        <v>211</v>
      </c>
      <c r="D136" s="178" t="s">
        <v>194</v>
      </c>
      <c r="E136" s="179" t="s">
        <v>2962</v>
      </c>
      <c r="F136" s="180" t="s">
        <v>2963</v>
      </c>
      <c r="G136" s="181" t="s">
        <v>362</v>
      </c>
      <c r="H136" s="182">
        <v>2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2964</v>
      </c>
    </row>
    <row r="137" s="12" customFormat="1">
      <c r="B137" s="190"/>
      <c r="D137" s="191" t="s">
        <v>200</v>
      </c>
      <c r="E137" s="192" t="s">
        <v>1</v>
      </c>
      <c r="F137" s="193" t="s">
        <v>2965</v>
      </c>
      <c r="H137" s="192" t="s">
        <v>1</v>
      </c>
      <c r="I137" s="194"/>
      <c r="L137" s="190"/>
      <c r="M137" s="195"/>
      <c r="N137" s="196"/>
      <c r="O137" s="196"/>
      <c r="P137" s="196"/>
      <c r="Q137" s="196"/>
      <c r="R137" s="196"/>
      <c r="S137" s="196"/>
      <c r="T137" s="197"/>
      <c r="AT137" s="192" t="s">
        <v>200</v>
      </c>
      <c r="AU137" s="192" t="s">
        <v>83</v>
      </c>
      <c r="AV137" s="12" t="s">
        <v>81</v>
      </c>
      <c r="AW137" s="12" t="s">
        <v>30</v>
      </c>
      <c r="AX137" s="12" t="s">
        <v>73</v>
      </c>
      <c r="AY137" s="192" t="s">
        <v>191</v>
      </c>
    </row>
    <row r="138" s="12" customFormat="1">
      <c r="B138" s="190"/>
      <c r="D138" s="191" t="s">
        <v>200</v>
      </c>
      <c r="E138" s="192" t="s">
        <v>1</v>
      </c>
      <c r="F138" s="193" t="s">
        <v>2966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3" customFormat="1">
      <c r="B139" s="198"/>
      <c r="D139" s="191" t="s">
        <v>200</v>
      </c>
      <c r="E139" s="199" t="s">
        <v>1</v>
      </c>
      <c r="F139" s="200" t="s">
        <v>83</v>
      </c>
      <c r="H139" s="201">
        <v>2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200</v>
      </c>
      <c r="AU139" s="199" t="s">
        <v>83</v>
      </c>
      <c r="AV139" s="13" t="s">
        <v>83</v>
      </c>
      <c r="AW139" s="13" t="s">
        <v>30</v>
      </c>
      <c r="AX139" s="13" t="s">
        <v>73</v>
      </c>
      <c r="AY139" s="199" t="s">
        <v>191</v>
      </c>
    </row>
    <row r="140" s="14" customFormat="1">
      <c r="B140" s="206"/>
      <c r="D140" s="191" t="s">
        <v>200</v>
      </c>
      <c r="E140" s="207" t="s">
        <v>1</v>
      </c>
      <c r="F140" s="208" t="s">
        <v>204</v>
      </c>
      <c r="H140" s="209">
        <v>2</v>
      </c>
      <c r="I140" s="210"/>
      <c r="L140" s="206"/>
      <c r="M140" s="211"/>
      <c r="N140" s="212"/>
      <c r="O140" s="212"/>
      <c r="P140" s="212"/>
      <c r="Q140" s="212"/>
      <c r="R140" s="212"/>
      <c r="S140" s="212"/>
      <c r="T140" s="213"/>
      <c r="AT140" s="207" t="s">
        <v>200</v>
      </c>
      <c r="AU140" s="207" t="s">
        <v>83</v>
      </c>
      <c r="AV140" s="14" t="s">
        <v>198</v>
      </c>
      <c r="AW140" s="14" t="s">
        <v>30</v>
      </c>
      <c r="AX140" s="14" t="s">
        <v>81</v>
      </c>
      <c r="AY140" s="207" t="s">
        <v>191</v>
      </c>
    </row>
    <row r="141" s="1" customFormat="1" ht="24" customHeight="1">
      <c r="B141" s="177"/>
      <c r="C141" s="178" t="s">
        <v>198</v>
      </c>
      <c r="D141" s="178" t="s">
        <v>194</v>
      </c>
      <c r="E141" s="179" t="s">
        <v>2533</v>
      </c>
      <c r="F141" s="180" t="s">
        <v>2967</v>
      </c>
      <c r="G141" s="181" t="s">
        <v>197</v>
      </c>
      <c r="H141" s="182">
        <v>953.39999999999998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0.29499999999999998</v>
      </c>
      <c r="T141" s="187">
        <f>S141*H141</f>
        <v>281.25299999999999</v>
      </c>
      <c r="AR141" s="188" t="s">
        <v>198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2968</v>
      </c>
    </row>
    <row r="142" s="12" customFormat="1">
      <c r="B142" s="190"/>
      <c r="D142" s="191" t="s">
        <v>200</v>
      </c>
      <c r="E142" s="192" t="s">
        <v>1</v>
      </c>
      <c r="F142" s="193" t="s">
        <v>2969</v>
      </c>
      <c r="H142" s="192" t="s">
        <v>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2" t="s">
        <v>200</v>
      </c>
      <c r="AU142" s="192" t="s">
        <v>83</v>
      </c>
      <c r="AV142" s="12" t="s">
        <v>81</v>
      </c>
      <c r="AW142" s="12" t="s">
        <v>30</v>
      </c>
      <c r="AX142" s="12" t="s">
        <v>73</v>
      </c>
      <c r="AY142" s="192" t="s">
        <v>191</v>
      </c>
    </row>
    <row r="143" s="12" customFormat="1">
      <c r="B143" s="190"/>
      <c r="D143" s="191" t="s">
        <v>200</v>
      </c>
      <c r="E143" s="192" t="s">
        <v>1</v>
      </c>
      <c r="F143" s="193" t="s">
        <v>248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3" customFormat="1">
      <c r="B144" s="198"/>
      <c r="D144" s="191" t="s">
        <v>200</v>
      </c>
      <c r="E144" s="199" t="s">
        <v>1</v>
      </c>
      <c r="F144" s="200" t="s">
        <v>2970</v>
      </c>
      <c r="H144" s="201">
        <v>953.39999999999998</v>
      </c>
      <c r="I144" s="202"/>
      <c r="L144" s="198"/>
      <c r="M144" s="203"/>
      <c r="N144" s="204"/>
      <c r="O144" s="204"/>
      <c r="P144" s="204"/>
      <c r="Q144" s="204"/>
      <c r="R144" s="204"/>
      <c r="S144" s="204"/>
      <c r="T144" s="205"/>
      <c r="AT144" s="199" t="s">
        <v>200</v>
      </c>
      <c r="AU144" s="199" t="s">
        <v>83</v>
      </c>
      <c r="AV144" s="13" t="s">
        <v>83</v>
      </c>
      <c r="AW144" s="13" t="s">
        <v>30</v>
      </c>
      <c r="AX144" s="13" t="s">
        <v>73</v>
      </c>
      <c r="AY144" s="199" t="s">
        <v>191</v>
      </c>
    </row>
    <row r="145" s="14" customFormat="1">
      <c r="B145" s="206"/>
      <c r="D145" s="191" t="s">
        <v>200</v>
      </c>
      <c r="E145" s="207" t="s">
        <v>1</v>
      </c>
      <c r="F145" s="208" t="s">
        <v>204</v>
      </c>
      <c r="H145" s="209">
        <v>953.39999999999998</v>
      </c>
      <c r="I145" s="210"/>
      <c r="L145" s="206"/>
      <c r="M145" s="211"/>
      <c r="N145" s="212"/>
      <c r="O145" s="212"/>
      <c r="P145" s="212"/>
      <c r="Q145" s="212"/>
      <c r="R145" s="212"/>
      <c r="S145" s="212"/>
      <c r="T145" s="213"/>
      <c r="AT145" s="207" t="s">
        <v>200</v>
      </c>
      <c r="AU145" s="207" t="s">
        <v>83</v>
      </c>
      <c r="AV145" s="14" t="s">
        <v>198</v>
      </c>
      <c r="AW145" s="14" t="s">
        <v>30</v>
      </c>
      <c r="AX145" s="14" t="s">
        <v>81</v>
      </c>
      <c r="AY145" s="207" t="s">
        <v>191</v>
      </c>
    </row>
    <row r="146" s="1" customFormat="1" ht="24" customHeight="1">
      <c r="B146" s="177"/>
      <c r="C146" s="178" t="s">
        <v>228</v>
      </c>
      <c r="D146" s="178" t="s">
        <v>194</v>
      </c>
      <c r="E146" s="179" t="s">
        <v>2971</v>
      </c>
      <c r="F146" s="180" t="s">
        <v>2972</v>
      </c>
      <c r="G146" s="181" t="s">
        <v>197</v>
      </c>
      <c r="H146" s="182">
        <v>29.300000000000001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0.29499999999999998</v>
      </c>
      <c r="T146" s="187">
        <f>S146*H146</f>
        <v>8.6434999999999995</v>
      </c>
      <c r="AR146" s="188" t="s">
        <v>198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2973</v>
      </c>
    </row>
    <row r="147" s="12" customFormat="1">
      <c r="B147" s="190"/>
      <c r="D147" s="191" t="s">
        <v>200</v>
      </c>
      <c r="E147" s="192" t="s">
        <v>1</v>
      </c>
      <c r="F147" s="193" t="s">
        <v>2974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200</v>
      </c>
      <c r="AU147" s="192" t="s">
        <v>83</v>
      </c>
      <c r="AV147" s="12" t="s">
        <v>81</v>
      </c>
      <c r="AW147" s="12" t="s">
        <v>30</v>
      </c>
      <c r="AX147" s="12" t="s">
        <v>73</v>
      </c>
      <c r="AY147" s="192" t="s">
        <v>191</v>
      </c>
    </row>
    <row r="148" s="12" customFormat="1">
      <c r="B148" s="190"/>
      <c r="D148" s="191" t="s">
        <v>200</v>
      </c>
      <c r="E148" s="192" t="s">
        <v>1</v>
      </c>
      <c r="F148" s="193" t="s">
        <v>248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83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2975</v>
      </c>
      <c r="H149" s="201">
        <v>29.300000000000001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83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4" customFormat="1">
      <c r="B150" s="206"/>
      <c r="D150" s="191" t="s">
        <v>200</v>
      </c>
      <c r="E150" s="207" t="s">
        <v>1</v>
      </c>
      <c r="F150" s="208" t="s">
        <v>204</v>
      </c>
      <c r="H150" s="209">
        <v>29.300000000000001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200</v>
      </c>
      <c r="AU150" s="207" t="s">
        <v>83</v>
      </c>
      <c r="AV150" s="14" t="s">
        <v>198</v>
      </c>
      <c r="AW150" s="14" t="s">
        <v>30</v>
      </c>
      <c r="AX150" s="14" t="s">
        <v>81</v>
      </c>
      <c r="AY150" s="207" t="s">
        <v>191</v>
      </c>
    </row>
    <row r="151" s="1" customFormat="1" ht="36" customHeight="1">
      <c r="B151" s="177"/>
      <c r="C151" s="178" t="s">
        <v>237</v>
      </c>
      <c r="D151" s="178" t="s">
        <v>194</v>
      </c>
      <c r="E151" s="179" t="s">
        <v>195</v>
      </c>
      <c r="F151" s="180" t="s">
        <v>2976</v>
      </c>
      <c r="G151" s="181" t="s">
        <v>197</v>
      </c>
      <c r="H151" s="182">
        <v>0.20999999999999999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0.41699999999999998</v>
      </c>
      <c r="T151" s="187">
        <f>S151*H151</f>
        <v>0.087569999999999995</v>
      </c>
      <c r="AR151" s="188" t="s">
        <v>198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2977</v>
      </c>
    </row>
    <row r="152" s="12" customFormat="1">
      <c r="B152" s="190"/>
      <c r="D152" s="191" t="s">
        <v>200</v>
      </c>
      <c r="E152" s="192" t="s">
        <v>1</v>
      </c>
      <c r="F152" s="193" t="s">
        <v>2978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2979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2" customFormat="1">
      <c r="B154" s="190"/>
      <c r="D154" s="191" t="s">
        <v>200</v>
      </c>
      <c r="E154" s="192" t="s">
        <v>1</v>
      </c>
      <c r="F154" s="193" t="s">
        <v>248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200</v>
      </c>
      <c r="AU154" s="192" t="s">
        <v>83</v>
      </c>
      <c r="AV154" s="12" t="s">
        <v>81</v>
      </c>
      <c r="AW154" s="12" t="s">
        <v>30</v>
      </c>
      <c r="AX154" s="12" t="s">
        <v>73</v>
      </c>
      <c r="AY154" s="192" t="s">
        <v>191</v>
      </c>
    </row>
    <row r="155" s="13" customFormat="1">
      <c r="B155" s="198"/>
      <c r="D155" s="191" t="s">
        <v>200</v>
      </c>
      <c r="E155" s="199" t="s">
        <v>1</v>
      </c>
      <c r="F155" s="200" t="s">
        <v>2980</v>
      </c>
      <c r="H155" s="201">
        <v>0.20999999999999999</v>
      </c>
      <c r="I155" s="202"/>
      <c r="L155" s="198"/>
      <c r="M155" s="203"/>
      <c r="N155" s="204"/>
      <c r="O155" s="204"/>
      <c r="P155" s="204"/>
      <c r="Q155" s="204"/>
      <c r="R155" s="204"/>
      <c r="S155" s="204"/>
      <c r="T155" s="205"/>
      <c r="AT155" s="199" t="s">
        <v>200</v>
      </c>
      <c r="AU155" s="199" t="s">
        <v>83</v>
      </c>
      <c r="AV155" s="13" t="s">
        <v>83</v>
      </c>
      <c r="AW155" s="13" t="s">
        <v>30</v>
      </c>
      <c r="AX155" s="13" t="s">
        <v>73</v>
      </c>
      <c r="AY155" s="199" t="s">
        <v>191</v>
      </c>
    </row>
    <row r="156" s="14" customFormat="1">
      <c r="B156" s="206"/>
      <c r="D156" s="191" t="s">
        <v>200</v>
      </c>
      <c r="E156" s="207" t="s">
        <v>1</v>
      </c>
      <c r="F156" s="208" t="s">
        <v>204</v>
      </c>
      <c r="H156" s="209">
        <v>0.20999999999999999</v>
      </c>
      <c r="I156" s="210"/>
      <c r="L156" s="206"/>
      <c r="M156" s="211"/>
      <c r="N156" s="212"/>
      <c r="O156" s="212"/>
      <c r="P156" s="212"/>
      <c r="Q156" s="212"/>
      <c r="R156" s="212"/>
      <c r="S156" s="212"/>
      <c r="T156" s="213"/>
      <c r="AT156" s="207" t="s">
        <v>200</v>
      </c>
      <c r="AU156" s="207" t="s">
        <v>83</v>
      </c>
      <c r="AV156" s="14" t="s">
        <v>198</v>
      </c>
      <c r="AW156" s="14" t="s">
        <v>30</v>
      </c>
      <c r="AX156" s="14" t="s">
        <v>81</v>
      </c>
      <c r="AY156" s="207" t="s">
        <v>191</v>
      </c>
    </row>
    <row r="157" s="1" customFormat="1" ht="24" customHeight="1">
      <c r="B157" s="177"/>
      <c r="C157" s="178" t="s">
        <v>243</v>
      </c>
      <c r="D157" s="178" t="s">
        <v>194</v>
      </c>
      <c r="E157" s="179" t="s">
        <v>205</v>
      </c>
      <c r="F157" s="180" t="s">
        <v>206</v>
      </c>
      <c r="G157" s="181" t="s">
        <v>197</v>
      </c>
      <c r="H157" s="182">
        <v>1.8999999999999999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0.41699999999999998</v>
      </c>
      <c r="T157" s="187">
        <f>S157*H157</f>
        <v>0.79229999999999989</v>
      </c>
      <c r="AR157" s="188" t="s">
        <v>198</v>
      </c>
      <c r="AT157" s="188" t="s">
        <v>194</v>
      </c>
      <c r="AU157" s="188" t="s">
        <v>83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2981</v>
      </c>
    </row>
    <row r="158" s="12" customFormat="1">
      <c r="B158" s="190"/>
      <c r="D158" s="191" t="s">
        <v>200</v>
      </c>
      <c r="E158" s="192" t="s">
        <v>1</v>
      </c>
      <c r="F158" s="193" t="s">
        <v>2982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2" customFormat="1">
      <c r="B159" s="190"/>
      <c r="D159" s="191" t="s">
        <v>200</v>
      </c>
      <c r="E159" s="192" t="s">
        <v>1</v>
      </c>
      <c r="F159" s="193" t="s">
        <v>2547</v>
      </c>
      <c r="H159" s="192" t="s">
        <v>1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2" t="s">
        <v>200</v>
      </c>
      <c r="AU159" s="192" t="s">
        <v>83</v>
      </c>
      <c r="AV159" s="12" t="s">
        <v>81</v>
      </c>
      <c r="AW159" s="12" t="s">
        <v>30</v>
      </c>
      <c r="AX159" s="12" t="s">
        <v>73</v>
      </c>
      <c r="AY159" s="192" t="s">
        <v>191</v>
      </c>
    </row>
    <row r="160" s="13" customFormat="1">
      <c r="B160" s="198"/>
      <c r="D160" s="191" t="s">
        <v>200</v>
      </c>
      <c r="E160" s="199" t="s">
        <v>1</v>
      </c>
      <c r="F160" s="200" t="s">
        <v>2983</v>
      </c>
      <c r="H160" s="201">
        <v>1.8999999999999999</v>
      </c>
      <c r="I160" s="202"/>
      <c r="L160" s="198"/>
      <c r="M160" s="203"/>
      <c r="N160" s="204"/>
      <c r="O160" s="204"/>
      <c r="P160" s="204"/>
      <c r="Q160" s="204"/>
      <c r="R160" s="204"/>
      <c r="S160" s="204"/>
      <c r="T160" s="205"/>
      <c r="AT160" s="199" t="s">
        <v>200</v>
      </c>
      <c r="AU160" s="199" t="s">
        <v>83</v>
      </c>
      <c r="AV160" s="13" t="s">
        <v>83</v>
      </c>
      <c r="AW160" s="13" t="s">
        <v>30</v>
      </c>
      <c r="AX160" s="13" t="s">
        <v>73</v>
      </c>
      <c r="AY160" s="199" t="s">
        <v>191</v>
      </c>
    </row>
    <row r="161" s="14" customFormat="1">
      <c r="B161" s="206"/>
      <c r="D161" s="191" t="s">
        <v>200</v>
      </c>
      <c r="E161" s="207" t="s">
        <v>1</v>
      </c>
      <c r="F161" s="208" t="s">
        <v>204</v>
      </c>
      <c r="H161" s="209">
        <v>1.8999999999999999</v>
      </c>
      <c r="I161" s="210"/>
      <c r="L161" s="206"/>
      <c r="M161" s="211"/>
      <c r="N161" s="212"/>
      <c r="O161" s="212"/>
      <c r="P161" s="212"/>
      <c r="Q161" s="212"/>
      <c r="R161" s="212"/>
      <c r="S161" s="212"/>
      <c r="T161" s="213"/>
      <c r="AT161" s="207" t="s">
        <v>200</v>
      </c>
      <c r="AU161" s="207" t="s">
        <v>83</v>
      </c>
      <c r="AV161" s="14" t="s">
        <v>198</v>
      </c>
      <c r="AW161" s="14" t="s">
        <v>30</v>
      </c>
      <c r="AX161" s="14" t="s">
        <v>81</v>
      </c>
      <c r="AY161" s="207" t="s">
        <v>191</v>
      </c>
    </row>
    <row r="162" s="1" customFormat="1" ht="16.5" customHeight="1">
      <c r="B162" s="177"/>
      <c r="C162" s="178" t="s">
        <v>254</v>
      </c>
      <c r="D162" s="178" t="s">
        <v>194</v>
      </c>
      <c r="E162" s="179" t="s">
        <v>212</v>
      </c>
      <c r="F162" s="180" t="s">
        <v>213</v>
      </c>
      <c r="G162" s="181" t="s">
        <v>214</v>
      </c>
      <c r="H162" s="182">
        <v>15.44</v>
      </c>
      <c r="I162" s="183"/>
      <c r="J162" s="182">
        <f>ROUND(I162*H162,2)</f>
        <v>0</v>
      </c>
      <c r="K162" s="180" t="s">
        <v>1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0.22</v>
      </c>
      <c r="T162" s="187">
        <f>S162*H162</f>
        <v>3.3967999999999998</v>
      </c>
      <c r="AR162" s="188" t="s">
        <v>198</v>
      </c>
      <c r="AT162" s="188" t="s">
        <v>194</v>
      </c>
      <c r="AU162" s="188" t="s">
        <v>83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198</v>
      </c>
      <c r="BM162" s="188" t="s">
        <v>2984</v>
      </c>
    </row>
    <row r="163" s="12" customFormat="1">
      <c r="B163" s="190"/>
      <c r="D163" s="191" t="s">
        <v>200</v>
      </c>
      <c r="E163" s="192" t="s">
        <v>1</v>
      </c>
      <c r="F163" s="193" t="s">
        <v>2985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2" customFormat="1">
      <c r="B164" s="190"/>
      <c r="D164" s="191" t="s">
        <v>200</v>
      </c>
      <c r="E164" s="192" t="s">
        <v>1</v>
      </c>
      <c r="F164" s="193" t="s">
        <v>2986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200</v>
      </c>
      <c r="AU164" s="192" t="s">
        <v>83</v>
      </c>
      <c r="AV164" s="12" t="s">
        <v>81</v>
      </c>
      <c r="AW164" s="12" t="s">
        <v>30</v>
      </c>
      <c r="AX164" s="12" t="s">
        <v>73</v>
      </c>
      <c r="AY164" s="192" t="s">
        <v>191</v>
      </c>
    </row>
    <row r="165" s="13" customFormat="1">
      <c r="B165" s="198"/>
      <c r="D165" s="191" t="s">
        <v>200</v>
      </c>
      <c r="E165" s="199" t="s">
        <v>1</v>
      </c>
      <c r="F165" s="200" t="s">
        <v>2987</v>
      </c>
      <c r="H165" s="201">
        <v>12.619999999999999</v>
      </c>
      <c r="I165" s="202"/>
      <c r="L165" s="198"/>
      <c r="M165" s="203"/>
      <c r="N165" s="204"/>
      <c r="O165" s="204"/>
      <c r="P165" s="204"/>
      <c r="Q165" s="204"/>
      <c r="R165" s="204"/>
      <c r="S165" s="204"/>
      <c r="T165" s="205"/>
      <c r="AT165" s="199" t="s">
        <v>200</v>
      </c>
      <c r="AU165" s="199" t="s">
        <v>83</v>
      </c>
      <c r="AV165" s="13" t="s">
        <v>83</v>
      </c>
      <c r="AW165" s="13" t="s">
        <v>30</v>
      </c>
      <c r="AX165" s="13" t="s">
        <v>73</v>
      </c>
      <c r="AY165" s="199" t="s">
        <v>191</v>
      </c>
    </row>
    <row r="166" s="12" customFormat="1">
      <c r="B166" s="190"/>
      <c r="D166" s="191" t="s">
        <v>200</v>
      </c>
      <c r="E166" s="192" t="s">
        <v>1</v>
      </c>
      <c r="F166" s="193" t="s">
        <v>2988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200</v>
      </c>
      <c r="AU166" s="192" t="s">
        <v>83</v>
      </c>
      <c r="AV166" s="12" t="s">
        <v>81</v>
      </c>
      <c r="AW166" s="12" t="s">
        <v>30</v>
      </c>
      <c r="AX166" s="12" t="s">
        <v>73</v>
      </c>
      <c r="AY166" s="192" t="s">
        <v>191</v>
      </c>
    </row>
    <row r="167" s="13" customFormat="1">
      <c r="B167" s="198"/>
      <c r="D167" s="191" t="s">
        <v>200</v>
      </c>
      <c r="E167" s="199" t="s">
        <v>1</v>
      </c>
      <c r="F167" s="200" t="s">
        <v>2989</v>
      </c>
      <c r="H167" s="201">
        <v>2.8199999999999998</v>
      </c>
      <c r="I167" s="202"/>
      <c r="L167" s="198"/>
      <c r="M167" s="203"/>
      <c r="N167" s="204"/>
      <c r="O167" s="204"/>
      <c r="P167" s="204"/>
      <c r="Q167" s="204"/>
      <c r="R167" s="204"/>
      <c r="S167" s="204"/>
      <c r="T167" s="205"/>
      <c r="AT167" s="199" t="s">
        <v>200</v>
      </c>
      <c r="AU167" s="199" t="s">
        <v>83</v>
      </c>
      <c r="AV167" s="13" t="s">
        <v>83</v>
      </c>
      <c r="AW167" s="13" t="s">
        <v>30</v>
      </c>
      <c r="AX167" s="13" t="s">
        <v>73</v>
      </c>
      <c r="AY167" s="199" t="s">
        <v>191</v>
      </c>
    </row>
    <row r="168" s="14" customFormat="1">
      <c r="B168" s="206"/>
      <c r="D168" s="191" t="s">
        <v>200</v>
      </c>
      <c r="E168" s="207" t="s">
        <v>1</v>
      </c>
      <c r="F168" s="208" t="s">
        <v>204</v>
      </c>
      <c r="H168" s="209">
        <v>15.44</v>
      </c>
      <c r="I168" s="210"/>
      <c r="L168" s="206"/>
      <c r="M168" s="211"/>
      <c r="N168" s="212"/>
      <c r="O168" s="212"/>
      <c r="P168" s="212"/>
      <c r="Q168" s="212"/>
      <c r="R168" s="212"/>
      <c r="S168" s="212"/>
      <c r="T168" s="213"/>
      <c r="AT168" s="207" t="s">
        <v>200</v>
      </c>
      <c r="AU168" s="207" t="s">
        <v>83</v>
      </c>
      <c r="AV168" s="14" t="s">
        <v>198</v>
      </c>
      <c r="AW168" s="14" t="s">
        <v>30</v>
      </c>
      <c r="AX168" s="14" t="s">
        <v>81</v>
      </c>
      <c r="AY168" s="207" t="s">
        <v>191</v>
      </c>
    </row>
    <row r="169" s="1" customFormat="1" ht="16.5" customHeight="1">
      <c r="B169" s="177"/>
      <c r="C169" s="178" t="s">
        <v>271</v>
      </c>
      <c r="D169" s="178" t="s">
        <v>194</v>
      </c>
      <c r="E169" s="179" t="s">
        <v>856</v>
      </c>
      <c r="F169" s="180" t="s">
        <v>219</v>
      </c>
      <c r="G169" s="181" t="s">
        <v>214</v>
      </c>
      <c r="H169" s="182">
        <v>411.74000000000001</v>
      </c>
      <c r="I169" s="183"/>
      <c r="J169" s="182">
        <f>ROUND(I169*H169,2)</f>
        <v>0</v>
      </c>
      <c r="K169" s="180" t="s">
        <v>1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0.5</v>
      </c>
      <c r="T169" s="187">
        <f>S169*H169</f>
        <v>205.87000000000001</v>
      </c>
      <c r="AR169" s="188" t="s">
        <v>198</v>
      </c>
      <c r="AT169" s="188" t="s">
        <v>194</v>
      </c>
      <c r="AU169" s="188" t="s">
        <v>83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2990</v>
      </c>
    </row>
    <row r="170" s="12" customFormat="1">
      <c r="B170" s="190"/>
      <c r="D170" s="191" t="s">
        <v>200</v>
      </c>
      <c r="E170" s="192" t="s">
        <v>1</v>
      </c>
      <c r="F170" s="193" t="s">
        <v>2559</v>
      </c>
      <c r="H170" s="192" t="s">
        <v>1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2" t="s">
        <v>200</v>
      </c>
      <c r="AU170" s="192" t="s">
        <v>83</v>
      </c>
      <c r="AV170" s="12" t="s">
        <v>81</v>
      </c>
      <c r="AW170" s="12" t="s">
        <v>30</v>
      </c>
      <c r="AX170" s="12" t="s">
        <v>73</v>
      </c>
      <c r="AY170" s="192" t="s">
        <v>191</v>
      </c>
    </row>
    <row r="171" s="12" customFormat="1">
      <c r="B171" s="190"/>
      <c r="D171" s="191" t="s">
        <v>200</v>
      </c>
      <c r="E171" s="192" t="s">
        <v>1</v>
      </c>
      <c r="F171" s="193" t="s">
        <v>259</v>
      </c>
      <c r="H171" s="192" t="s">
        <v>1</v>
      </c>
      <c r="I171" s="194"/>
      <c r="L171" s="190"/>
      <c r="M171" s="195"/>
      <c r="N171" s="196"/>
      <c r="O171" s="196"/>
      <c r="P171" s="196"/>
      <c r="Q171" s="196"/>
      <c r="R171" s="196"/>
      <c r="S171" s="196"/>
      <c r="T171" s="197"/>
      <c r="AT171" s="192" t="s">
        <v>200</v>
      </c>
      <c r="AU171" s="192" t="s">
        <v>83</v>
      </c>
      <c r="AV171" s="12" t="s">
        <v>81</v>
      </c>
      <c r="AW171" s="12" t="s">
        <v>30</v>
      </c>
      <c r="AX171" s="12" t="s">
        <v>73</v>
      </c>
      <c r="AY171" s="192" t="s">
        <v>191</v>
      </c>
    </row>
    <row r="172" s="12" customFormat="1">
      <c r="B172" s="190"/>
      <c r="D172" s="191" t="s">
        <v>200</v>
      </c>
      <c r="E172" s="192" t="s">
        <v>1</v>
      </c>
      <c r="F172" s="193" t="s">
        <v>2991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200</v>
      </c>
      <c r="AU172" s="192" t="s">
        <v>83</v>
      </c>
      <c r="AV172" s="12" t="s">
        <v>81</v>
      </c>
      <c r="AW172" s="12" t="s">
        <v>30</v>
      </c>
      <c r="AX172" s="12" t="s">
        <v>73</v>
      </c>
      <c r="AY172" s="192" t="s">
        <v>191</v>
      </c>
    </row>
    <row r="173" s="12" customFormat="1">
      <c r="B173" s="190"/>
      <c r="D173" s="191" t="s">
        <v>200</v>
      </c>
      <c r="E173" s="192" t="s">
        <v>1</v>
      </c>
      <c r="F173" s="193" t="s">
        <v>2992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200</v>
      </c>
      <c r="AU173" s="192" t="s">
        <v>83</v>
      </c>
      <c r="AV173" s="12" t="s">
        <v>81</v>
      </c>
      <c r="AW173" s="12" t="s">
        <v>30</v>
      </c>
      <c r="AX173" s="12" t="s">
        <v>73</v>
      </c>
      <c r="AY173" s="192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2993</v>
      </c>
      <c r="H174" s="201">
        <v>372.43000000000001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73</v>
      </c>
      <c r="AY174" s="199" t="s">
        <v>191</v>
      </c>
    </row>
    <row r="175" s="12" customFormat="1">
      <c r="B175" s="190"/>
      <c r="D175" s="191" t="s">
        <v>200</v>
      </c>
      <c r="E175" s="192" t="s">
        <v>1</v>
      </c>
      <c r="F175" s="193" t="s">
        <v>2994</v>
      </c>
      <c r="H175" s="192" t="s">
        <v>1</v>
      </c>
      <c r="I175" s="194"/>
      <c r="L175" s="190"/>
      <c r="M175" s="195"/>
      <c r="N175" s="196"/>
      <c r="O175" s="196"/>
      <c r="P175" s="196"/>
      <c r="Q175" s="196"/>
      <c r="R175" s="196"/>
      <c r="S175" s="196"/>
      <c r="T175" s="197"/>
      <c r="AT175" s="192" t="s">
        <v>200</v>
      </c>
      <c r="AU175" s="192" t="s">
        <v>83</v>
      </c>
      <c r="AV175" s="12" t="s">
        <v>81</v>
      </c>
      <c r="AW175" s="12" t="s">
        <v>30</v>
      </c>
      <c r="AX175" s="12" t="s">
        <v>73</v>
      </c>
      <c r="AY175" s="192" t="s">
        <v>191</v>
      </c>
    </row>
    <row r="176" s="12" customFormat="1">
      <c r="B176" s="190"/>
      <c r="D176" s="191" t="s">
        <v>200</v>
      </c>
      <c r="E176" s="192" t="s">
        <v>1</v>
      </c>
      <c r="F176" s="193" t="s">
        <v>259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3" customFormat="1">
      <c r="B177" s="198"/>
      <c r="D177" s="191" t="s">
        <v>200</v>
      </c>
      <c r="E177" s="199" t="s">
        <v>1</v>
      </c>
      <c r="F177" s="200" t="s">
        <v>2995</v>
      </c>
      <c r="H177" s="201">
        <v>39.310000000000002</v>
      </c>
      <c r="I177" s="202"/>
      <c r="L177" s="198"/>
      <c r="M177" s="203"/>
      <c r="N177" s="204"/>
      <c r="O177" s="204"/>
      <c r="P177" s="204"/>
      <c r="Q177" s="204"/>
      <c r="R177" s="204"/>
      <c r="S177" s="204"/>
      <c r="T177" s="205"/>
      <c r="AT177" s="199" t="s">
        <v>200</v>
      </c>
      <c r="AU177" s="199" t="s">
        <v>83</v>
      </c>
      <c r="AV177" s="13" t="s">
        <v>83</v>
      </c>
      <c r="AW177" s="13" t="s">
        <v>30</v>
      </c>
      <c r="AX177" s="13" t="s">
        <v>73</v>
      </c>
      <c r="AY177" s="199" t="s">
        <v>191</v>
      </c>
    </row>
    <row r="178" s="14" customFormat="1">
      <c r="B178" s="206"/>
      <c r="D178" s="191" t="s">
        <v>200</v>
      </c>
      <c r="E178" s="207" t="s">
        <v>1</v>
      </c>
      <c r="F178" s="208" t="s">
        <v>204</v>
      </c>
      <c r="H178" s="209">
        <v>411.74000000000001</v>
      </c>
      <c r="I178" s="210"/>
      <c r="L178" s="206"/>
      <c r="M178" s="211"/>
      <c r="N178" s="212"/>
      <c r="O178" s="212"/>
      <c r="P178" s="212"/>
      <c r="Q178" s="212"/>
      <c r="R178" s="212"/>
      <c r="S178" s="212"/>
      <c r="T178" s="213"/>
      <c r="AT178" s="207" t="s">
        <v>200</v>
      </c>
      <c r="AU178" s="207" t="s">
        <v>83</v>
      </c>
      <c r="AV178" s="14" t="s">
        <v>198</v>
      </c>
      <c r="AW178" s="14" t="s">
        <v>30</v>
      </c>
      <c r="AX178" s="14" t="s">
        <v>81</v>
      </c>
      <c r="AY178" s="207" t="s">
        <v>191</v>
      </c>
    </row>
    <row r="179" s="1" customFormat="1" ht="24" customHeight="1">
      <c r="B179" s="177"/>
      <c r="C179" s="178" t="s">
        <v>277</v>
      </c>
      <c r="D179" s="178" t="s">
        <v>194</v>
      </c>
      <c r="E179" s="179" t="s">
        <v>2561</v>
      </c>
      <c r="F179" s="180" t="s">
        <v>2562</v>
      </c>
      <c r="G179" s="181" t="s">
        <v>197</v>
      </c>
      <c r="H179" s="182">
        <v>6.2699999999999996</v>
      </c>
      <c r="I179" s="183"/>
      <c r="J179" s="182">
        <f>ROUND(I179*H179,2)</f>
        <v>0</v>
      </c>
      <c r="K179" s="180" t="s">
        <v>1</v>
      </c>
      <c r="L179" s="37"/>
      <c r="M179" s="184" t="s">
        <v>1</v>
      </c>
      <c r="N179" s="185" t="s">
        <v>38</v>
      </c>
      <c r="O179" s="73"/>
      <c r="P179" s="186">
        <f>O179*H179</f>
        <v>0</v>
      </c>
      <c r="Q179" s="186">
        <v>4.0000000000000003E-05</v>
      </c>
      <c r="R179" s="186">
        <f>Q179*H179</f>
        <v>0.00025080000000000002</v>
      </c>
      <c r="S179" s="186">
        <v>0.10299999999999999</v>
      </c>
      <c r="T179" s="187">
        <f>S179*H179</f>
        <v>0.64580999999999988</v>
      </c>
      <c r="AR179" s="188" t="s">
        <v>198</v>
      </c>
      <c r="AT179" s="188" t="s">
        <v>194</v>
      </c>
      <c r="AU179" s="188" t="s">
        <v>83</v>
      </c>
      <c r="AY179" s="18" t="s">
        <v>191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8" t="s">
        <v>81</v>
      </c>
      <c r="BK179" s="189">
        <f>ROUND(I179*H179,2)</f>
        <v>0</v>
      </c>
      <c r="BL179" s="18" t="s">
        <v>198</v>
      </c>
      <c r="BM179" s="188" t="s">
        <v>2996</v>
      </c>
    </row>
    <row r="180" s="12" customFormat="1">
      <c r="B180" s="190"/>
      <c r="D180" s="191" t="s">
        <v>200</v>
      </c>
      <c r="E180" s="192" t="s">
        <v>1</v>
      </c>
      <c r="F180" s="193" t="s">
        <v>2997</v>
      </c>
      <c r="H180" s="192" t="s">
        <v>1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2" t="s">
        <v>200</v>
      </c>
      <c r="AU180" s="192" t="s">
        <v>83</v>
      </c>
      <c r="AV180" s="12" t="s">
        <v>81</v>
      </c>
      <c r="AW180" s="12" t="s">
        <v>30</v>
      </c>
      <c r="AX180" s="12" t="s">
        <v>73</v>
      </c>
      <c r="AY180" s="192" t="s">
        <v>191</v>
      </c>
    </row>
    <row r="181" s="13" customFormat="1">
      <c r="B181" s="198"/>
      <c r="D181" s="191" t="s">
        <v>200</v>
      </c>
      <c r="E181" s="199" t="s">
        <v>1</v>
      </c>
      <c r="F181" s="200" t="s">
        <v>2998</v>
      </c>
      <c r="H181" s="201">
        <v>6.2699999999999996</v>
      </c>
      <c r="I181" s="202"/>
      <c r="L181" s="198"/>
      <c r="M181" s="203"/>
      <c r="N181" s="204"/>
      <c r="O181" s="204"/>
      <c r="P181" s="204"/>
      <c r="Q181" s="204"/>
      <c r="R181" s="204"/>
      <c r="S181" s="204"/>
      <c r="T181" s="205"/>
      <c r="AT181" s="199" t="s">
        <v>200</v>
      </c>
      <c r="AU181" s="199" t="s">
        <v>83</v>
      </c>
      <c r="AV181" s="13" t="s">
        <v>83</v>
      </c>
      <c r="AW181" s="13" t="s">
        <v>30</v>
      </c>
      <c r="AX181" s="13" t="s">
        <v>73</v>
      </c>
      <c r="AY181" s="199" t="s">
        <v>191</v>
      </c>
    </row>
    <row r="182" s="14" customFormat="1">
      <c r="B182" s="206"/>
      <c r="D182" s="191" t="s">
        <v>200</v>
      </c>
      <c r="E182" s="207" t="s">
        <v>1</v>
      </c>
      <c r="F182" s="208" t="s">
        <v>204</v>
      </c>
      <c r="H182" s="209">
        <v>6.2699999999999996</v>
      </c>
      <c r="I182" s="210"/>
      <c r="L182" s="206"/>
      <c r="M182" s="211"/>
      <c r="N182" s="212"/>
      <c r="O182" s="212"/>
      <c r="P182" s="212"/>
      <c r="Q182" s="212"/>
      <c r="R182" s="212"/>
      <c r="S182" s="212"/>
      <c r="T182" s="213"/>
      <c r="AT182" s="207" t="s">
        <v>200</v>
      </c>
      <c r="AU182" s="207" t="s">
        <v>83</v>
      </c>
      <c r="AV182" s="14" t="s">
        <v>198</v>
      </c>
      <c r="AW182" s="14" t="s">
        <v>30</v>
      </c>
      <c r="AX182" s="14" t="s">
        <v>81</v>
      </c>
      <c r="AY182" s="207" t="s">
        <v>191</v>
      </c>
    </row>
    <row r="183" s="1" customFormat="1" ht="24" customHeight="1">
      <c r="B183" s="177"/>
      <c r="C183" s="178" t="s">
        <v>192</v>
      </c>
      <c r="D183" s="178" t="s">
        <v>194</v>
      </c>
      <c r="E183" s="179" t="s">
        <v>2999</v>
      </c>
      <c r="F183" s="180" t="s">
        <v>3000</v>
      </c>
      <c r="G183" s="181" t="s">
        <v>310</v>
      </c>
      <c r="H183" s="182">
        <v>267.30000000000001</v>
      </c>
      <c r="I183" s="183"/>
      <c r="J183" s="182">
        <f>ROUND(I183*H183,2)</f>
        <v>0</v>
      </c>
      <c r="K183" s="180" t="s">
        <v>1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0</v>
      </c>
      <c r="R183" s="186">
        <f>Q183*H183</f>
        <v>0</v>
      </c>
      <c r="S183" s="186">
        <v>0.28999999999999998</v>
      </c>
      <c r="T183" s="187">
        <f>S183*H183</f>
        <v>77.516999999999996</v>
      </c>
      <c r="AR183" s="188" t="s">
        <v>198</v>
      </c>
      <c r="AT183" s="188" t="s">
        <v>194</v>
      </c>
      <c r="AU183" s="188" t="s">
        <v>83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198</v>
      </c>
      <c r="BM183" s="188" t="s">
        <v>3001</v>
      </c>
    </row>
    <row r="184" s="12" customFormat="1">
      <c r="B184" s="190"/>
      <c r="D184" s="191" t="s">
        <v>200</v>
      </c>
      <c r="E184" s="192" t="s">
        <v>1</v>
      </c>
      <c r="F184" s="193" t="s">
        <v>3002</v>
      </c>
      <c r="H184" s="192" t="s">
        <v>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2" t="s">
        <v>200</v>
      </c>
      <c r="AU184" s="192" t="s">
        <v>83</v>
      </c>
      <c r="AV184" s="12" t="s">
        <v>81</v>
      </c>
      <c r="AW184" s="12" t="s">
        <v>30</v>
      </c>
      <c r="AX184" s="12" t="s">
        <v>73</v>
      </c>
      <c r="AY184" s="192" t="s">
        <v>191</v>
      </c>
    </row>
    <row r="185" s="13" customFormat="1">
      <c r="B185" s="198"/>
      <c r="D185" s="191" t="s">
        <v>200</v>
      </c>
      <c r="E185" s="199" t="s">
        <v>1</v>
      </c>
      <c r="F185" s="200" t="s">
        <v>3003</v>
      </c>
      <c r="H185" s="201">
        <v>267.30000000000001</v>
      </c>
      <c r="I185" s="202"/>
      <c r="L185" s="198"/>
      <c r="M185" s="203"/>
      <c r="N185" s="204"/>
      <c r="O185" s="204"/>
      <c r="P185" s="204"/>
      <c r="Q185" s="204"/>
      <c r="R185" s="204"/>
      <c r="S185" s="204"/>
      <c r="T185" s="205"/>
      <c r="AT185" s="199" t="s">
        <v>200</v>
      </c>
      <c r="AU185" s="199" t="s">
        <v>83</v>
      </c>
      <c r="AV185" s="13" t="s">
        <v>83</v>
      </c>
      <c r="AW185" s="13" t="s">
        <v>30</v>
      </c>
      <c r="AX185" s="13" t="s">
        <v>73</v>
      </c>
      <c r="AY185" s="199" t="s">
        <v>191</v>
      </c>
    </row>
    <row r="186" s="14" customFormat="1">
      <c r="B186" s="206"/>
      <c r="D186" s="191" t="s">
        <v>200</v>
      </c>
      <c r="E186" s="207" t="s">
        <v>1</v>
      </c>
      <c r="F186" s="208" t="s">
        <v>204</v>
      </c>
      <c r="H186" s="209">
        <v>267.30000000000001</v>
      </c>
      <c r="I186" s="210"/>
      <c r="L186" s="206"/>
      <c r="M186" s="211"/>
      <c r="N186" s="212"/>
      <c r="O186" s="212"/>
      <c r="P186" s="212"/>
      <c r="Q186" s="212"/>
      <c r="R186" s="212"/>
      <c r="S186" s="212"/>
      <c r="T186" s="213"/>
      <c r="AT186" s="207" t="s">
        <v>200</v>
      </c>
      <c r="AU186" s="207" t="s">
        <v>83</v>
      </c>
      <c r="AV186" s="14" t="s">
        <v>198</v>
      </c>
      <c r="AW186" s="14" t="s">
        <v>30</v>
      </c>
      <c r="AX186" s="14" t="s">
        <v>81</v>
      </c>
      <c r="AY186" s="207" t="s">
        <v>191</v>
      </c>
    </row>
    <row r="187" s="1" customFormat="1" ht="16.5" customHeight="1">
      <c r="B187" s="177"/>
      <c r="C187" s="178" t="s">
        <v>287</v>
      </c>
      <c r="D187" s="178" t="s">
        <v>194</v>
      </c>
      <c r="E187" s="179" t="s">
        <v>3004</v>
      </c>
      <c r="F187" s="180" t="s">
        <v>3005</v>
      </c>
      <c r="G187" s="181" t="s">
        <v>310</v>
      </c>
      <c r="H187" s="182">
        <v>515</v>
      </c>
      <c r="I187" s="183"/>
      <c r="J187" s="182">
        <f>ROUND(I187*H187,2)</f>
        <v>0</v>
      </c>
      <c r="K187" s="180" t="s">
        <v>1</v>
      </c>
      <c r="L187" s="37"/>
      <c r="M187" s="184" t="s">
        <v>1</v>
      </c>
      <c r="N187" s="185" t="s">
        <v>38</v>
      </c>
      <c r="O187" s="73"/>
      <c r="P187" s="186">
        <f>O187*H187</f>
        <v>0</v>
      </c>
      <c r="Q187" s="186">
        <v>0</v>
      </c>
      <c r="R187" s="186">
        <f>Q187*H187</f>
        <v>0</v>
      </c>
      <c r="S187" s="186">
        <v>0.23000000000000001</v>
      </c>
      <c r="T187" s="187">
        <f>S187*H187</f>
        <v>118.45</v>
      </c>
      <c r="AR187" s="188" t="s">
        <v>198</v>
      </c>
      <c r="AT187" s="188" t="s">
        <v>194</v>
      </c>
      <c r="AU187" s="188" t="s">
        <v>83</v>
      </c>
      <c r="AY187" s="18" t="s">
        <v>191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8" t="s">
        <v>81</v>
      </c>
      <c r="BK187" s="189">
        <f>ROUND(I187*H187,2)</f>
        <v>0</v>
      </c>
      <c r="BL187" s="18" t="s">
        <v>198</v>
      </c>
      <c r="BM187" s="188" t="s">
        <v>3006</v>
      </c>
    </row>
    <row r="188" s="12" customFormat="1">
      <c r="B188" s="190"/>
      <c r="D188" s="191" t="s">
        <v>200</v>
      </c>
      <c r="E188" s="192" t="s">
        <v>1</v>
      </c>
      <c r="F188" s="193" t="s">
        <v>3007</v>
      </c>
      <c r="H188" s="192" t="s">
        <v>1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2" t="s">
        <v>200</v>
      </c>
      <c r="AU188" s="192" t="s">
        <v>83</v>
      </c>
      <c r="AV188" s="12" t="s">
        <v>81</v>
      </c>
      <c r="AW188" s="12" t="s">
        <v>30</v>
      </c>
      <c r="AX188" s="12" t="s">
        <v>73</v>
      </c>
      <c r="AY188" s="192" t="s">
        <v>191</v>
      </c>
    </row>
    <row r="189" s="12" customFormat="1">
      <c r="B189" s="190"/>
      <c r="D189" s="191" t="s">
        <v>200</v>
      </c>
      <c r="E189" s="192" t="s">
        <v>1</v>
      </c>
      <c r="F189" s="193" t="s">
        <v>248</v>
      </c>
      <c r="H189" s="192" t="s">
        <v>1</v>
      </c>
      <c r="I189" s="194"/>
      <c r="L189" s="190"/>
      <c r="M189" s="195"/>
      <c r="N189" s="196"/>
      <c r="O189" s="196"/>
      <c r="P189" s="196"/>
      <c r="Q189" s="196"/>
      <c r="R189" s="196"/>
      <c r="S189" s="196"/>
      <c r="T189" s="197"/>
      <c r="AT189" s="192" t="s">
        <v>200</v>
      </c>
      <c r="AU189" s="192" t="s">
        <v>83</v>
      </c>
      <c r="AV189" s="12" t="s">
        <v>81</v>
      </c>
      <c r="AW189" s="12" t="s">
        <v>30</v>
      </c>
      <c r="AX189" s="12" t="s">
        <v>73</v>
      </c>
      <c r="AY189" s="192" t="s">
        <v>191</v>
      </c>
    </row>
    <row r="190" s="13" customFormat="1">
      <c r="B190" s="198"/>
      <c r="D190" s="191" t="s">
        <v>200</v>
      </c>
      <c r="E190" s="199" t="s">
        <v>1</v>
      </c>
      <c r="F190" s="200" t="s">
        <v>3008</v>
      </c>
      <c r="H190" s="201">
        <v>515</v>
      </c>
      <c r="I190" s="202"/>
      <c r="L190" s="198"/>
      <c r="M190" s="203"/>
      <c r="N190" s="204"/>
      <c r="O190" s="204"/>
      <c r="P190" s="204"/>
      <c r="Q190" s="204"/>
      <c r="R190" s="204"/>
      <c r="S190" s="204"/>
      <c r="T190" s="205"/>
      <c r="AT190" s="199" t="s">
        <v>200</v>
      </c>
      <c r="AU190" s="199" t="s">
        <v>83</v>
      </c>
      <c r="AV190" s="13" t="s">
        <v>83</v>
      </c>
      <c r="AW190" s="13" t="s">
        <v>30</v>
      </c>
      <c r="AX190" s="13" t="s">
        <v>73</v>
      </c>
      <c r="AY190" s="199" t="s">
        <v>191</v>
      </c>
    </row>
    <row r="191" s="14" customFormat="1">
      <c r="B191" s="206"/>
      <c r="D191" s="191" t="s">
        <v>200</v>
      </c>
      <c r="E191" s="207" t="s">
        <v>1</v>
      </c>
      <c r="F191" s="208" t="s">
        <v>204</v>
      </c>
      <c r="H191" s="209">
        <v>515</v>
      </c>
      <c r="I191" s="210"/>
      <c r="L191" s="206"/>
      <c r="M191" s="211"/>
      <c r="N191" s="212"/>
      <c r="O191" s="212"/>
      <c r="P191" s="212"/>
      <c r="Q191" s="212"/>
      <c r="R191" s="212"/>
      <c r="S191" s="212"/>
      <c r="T191" s="213"/>
      <c r="AT191" s="207" t="s">
        <v>200</v>
      </c>
      <c r="AU191" s="207" t="s">
        <v>83</v>
      </c>
      <c r="AV191" s="14" t="s">
        <v>198</v>
      </c>
      <c r="AW191" s="14" t="s">
        <v>30</v>
      </c>
      <c r="AX191" s="14" t="s">
        <v>81</v>
      </c>
      <c r="AY191" s="207" t="s">
        <v>191</v>
      </c>
    </row>
    <row r="192" s="1" customFormat="1" ht="24" customHeight="1">
      <c r="B192" s="177"/>
      <c r="C192" s="178" t="s">
        <v>295</v>
      </c>
      <c r="D192" s="178" t="s">
        <v>194</v>
      </c>
      <c r="E192" s="179" t="s">
        <v>3009</v>
      </c>
      <c r="F192" s="180" t="s">
        <v>3010</v>
      </c>
      <c r="G192" s="181" t="s">
        <v>310</v>
      </c>
      <c r="H192" s="182">
        <v>29.699999999999999</v>
      </c>
      <c r="I192" s="183"/>
      <c r="J192" s="182">
        <f>ROUND(I192*H192,2)</f>
        <v>0</v>
      </c>
      <c r="K192" s="180" t="s">
        <v>1</v>
      </c>
      <c r="L192" s="37"/>
      <c r="M192" s="184" t="s">
        <v>1</v>
      </c>
      <c r="N192" s="185" t="s">
        <v>38</v>
      </c>
      <c r="O192" s="73"/>
      <c r="P192" s="186">
        <f>O192*H192</f>
        <v>0</v>
      </c>
      <c r="Q192" s="186">
        <v>0</v>
      </c>
      <c r="R192" s="186">
        <f>Q192*H192</f>
        <v>0</v>
      </c>
      <c r="S192" s="186">
        <v>0.28999999999999998</v>
      </c>
      <c r="T192" s="187">
        <f>S192*H192</f>
        <v>8.6129999999999995</v>
      </c>
      <c r="AR192" s="188" t="s">
        <v>198</v>
      </c>
      <c r="AT192" s="188" t="s">
        <v>194</v>
      </c>
      <c r="AU192" s="188" t="s">
        <v>83</v>
      </c>
      <c r="AY192" s="18" t="s">
        <v>191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8" t="s">
        <v>81</v>
      </c>
      <c r="BK192" s="189">
        <f>ROUND(I192*H192,2)</f>
        <v>0</v>
      </c>
      <c r="BL192" s="18" t="s">
        <v>198</v>
      </c>
      <c r="BM192" s="188" t="s">
        <v>3011</v>
      </c>
    </row>
    <row r="193" s="12" customFormat="1">
      <c r="B193" s="190"/>
      <c r="D193" s="191" t="s">
        <v>200</v>
      </c>
      <c r="E193" s="192" t="s">
        <v>1</v>
      </c>
      <c r="F193" s="193" t="s">
        <v>3012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83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2" customFormat="1">
      <c r="B194" s="190"/>
      <c r="D194" s="191" t="s">
        <v>200</v>
      </c>
      <c r="E194" s="192" t="s">
        <v>1</v>
      </c>
      <c r="F194" s="193" t="s">
        <v>3013</v>
      </c>
      <c r="H194" s="192" t="s">
        <v>1</v>
      </c>
      <c r="I194" s="194"/>
      <c r="L194" s="190"/>
      <c r="M194" s="195"/>
      <c r="N194" s="196"/>
      <c r="O194" s="196"/>
      <c r="P194" s="196"/>
      <c r="Q194" s="196"/>
      <c r="R194" s="196"/>
      <c r="S194" s="196"/>
      <c r="T194" s="197"/>
      <c r="AT194" s="192" t="s">
        <v>200</v>
      </c>
      <c r="AU194" s="192" t="s">
        <v>83</v>
      </c>
      <c r="AV194" s="12" t="s">
        <v>81</v>
      </c>
      <c r="AW194" s="12" t="s">
        <v>30</v>
      </c>
      <c r="AX194" s="12" t="s">
        <v>73</v>
      </c>
      <c r="AY194" s="192" t="s">
        <v>191</v>
      </c>
    </row>
    <row r="195" s="13" customFormat="1">
      <c r="B195" s="198"/>
      <c r="D195" s="191" t="s">
        <v>200</v>
      </c>
      <c r="E195" s="199" t="s">
        <v>1</v>
      </c>
      <c r="F195" s="200" t="s">
        <v>3014</v>
      </c>
      <c r="H195" s="201">
        <v>29.699999999999999</v>
      </c>
      <c r="I195" s="202"/>
      <c r="L195" s="198"/>
      <c r="M195" s="203"/>
      <c r="N195" s="204"/>
      <c r="O195" s="204"/>
      <c r="P195" s="204"/>
      <c r="Q195" s="204"/>
      <c r="R195" s="204"/>
      <c r="S195" s="204"/>
      <c r="T195" s="205"/>
      <c r="AT195" s="199" t="s">
        <v>200</v>
      </c>
      <c r="AU195" s="199" t="s">
        <v>83</v>
      </c>
      <c r="AV195" s="13" t="s">
        <v>83</v>
      </c>
      <c r="AW195" s="13" t="s">
        <v>30</v>
      </c>
      <c r="AX195" s="13" t="s">
        <v>73</v>
      </c>
      <c r="AY195" s="199" t="s">
        <v>191</v>
      </c>
    </row>
    <row r="196" s="14" customFormat="1">
      <c r="B196" s="206"/>
      <c r="D196" s="191" t="s">
        <v>200</v>
      </c>
      <c r="E196" s="207" t="s">
        <v>1</v>
      </c>
      <c r="F196" s="208" t="s">
        <v>204</v>
      </c>
      <c r="H196" s="209">
        <v>29.699999999999999</v>
      </c>
      <c r="I196" s="210"/>
      <c r="L196" s="206"/>
      <c r="M196" s="211"/>
      <c r="N196" s="212"/>
      <c r="O196" s="212"/>
      <c r="P196" s="212"/>
      <c r="Q196" s="212"/>
      <c r="R196" s="212"/>
      <c r="S196" s="212"/>
      <c r="T196" s="213"/>
      <c r="AT196" s="207" t="s">
        <v>200</v>
      </c>
      <c r="AU196" s="207" t="s">
        <v>83</v>
      </c>
      <c r="AV196" s="14" t="s">
        <v>198</v>
      </c>
      <c r="AW196" s="14" t="s">
        <v>30</v>
      </c>
      <c r="AX196" s="14" t="s">
        <v>81</v>
      </c>
      <c r="AY196" s="207" t="s">
        <v>191</v>
      </c>
    </row>
    <row r="197" s="1" customFormat="1" ht="16.5" customHeight="1">
      <c r="B197" s="177"/>
      <c r="C197" s="178" t="s">
        <v>301</v>
      </c>
      <c r="D197" s="178" t="s">
        <v>194</v>
      </c>
      <c r="E197" s="179" t="s">
        <v>3015</v>
      </c>
      <c r="F197" s="180" t="s">
        <v>3016</v>
      </c>
      <c r="G197" s="181" t="s">
        <v>310</v>
      </c>
      <c r="H197" s="182">
        <v>30</v>
      </c>
      <c r="I197" s="183"/>
      <c r="J197" s="182">
        <f>ROUND(I197*H197,2)</f>
        <v>0</v>
      </c>
      <c r="K197" s="180" t="s">
        <v>1</v>
      </c>
      <c r="L197" s="37"/>
      <c r="M197" s="184" t="s">
        <v>1</v>
      </c>
      <c r="N197" s="185" t="s">
        <v>38</v>
      </c>
      <c r="O197" s="73"/>
      <c r="P197" s="186">
        <f>O197*H197</f>
        <v>0</v>
      </c>
      <c r="Q197" s="186">
        <v>0</v>
      </c>
      <c r="R197" s="186">
        <f>Q197*H197</f>
        <v>0</v>
      </c>
      <c r="S197" s="186">
        <v>0.20499999999999999</v>
      </c>
      <c r="T197" s="187">
        <f>S197*H197</f>
        <v>6.1499999999999995</v>
      </c>
      <c r="AR197" s="188" t="s">
        <v>198</v>
      </c>
      <c r="AT197" s="188" t="s">
        <v>194</v>
      </c>
      <c r="AU197" s="188" t="s">
        <v>83</v>
      </c>
      <c r="AY197" s="18" t="s">
        <v>191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8" t="s">
        <v>81</v>
      </c>
      <c r="BK197" s="189">
        <f>ROUND(I197*H197,2)</f>
        <v>0</v>
      </c>
      <c r="BL197" s="18" t="s">
        <v>198</v>
      </c>
      <c r="BM197" s="188" t="s">
        <v>3017</v>
      </c>
    </row>
    <row r="198" s="12" customFormat="1">
      <c r="B198" s="190"/>
      <c r="D198" s="191" t="s">
        <v>200</v>
      </c>
      <c r="E198" s="192" t="s">
        <v>1</v>
      </c>
      <c r="F198" s="193" t="s">
        <v>3018</v>
      </c>
      <c r="H198" s="192" t="s">
        <v>1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2" t="s">
        <v>200</v>
      </c>
      <c r="AU198" s="192" t="s">
        <v>83</v>
      </c>
      <c r="AV198" s="12" t="s">
        <v>81</v>
      </c>
      <c r="AW198" s="12" t="s">
        <v>30</v>
      </c>
      <c r="AX198" s="12" t="s">
        <v>73</v>
      </c>
      <c r="AY198" s="192" t="s">
        <v>191</v>
      </c>
    </row>
    <row r="199" s="12" customFormat="1">
      <c r="B199" s="190"/>
      <c r="D199" s="191" t="s">
        <v>200</v>
      </c>
      <c r="E199" s="192" t="s">
        <v>1</v>
      </c>
      <c r="F199" s="193" t="s">
        <v>248</v>
      </c>
      <c r="H199" s="192" t="s">
        <v>1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2" t="s">
        <v>200</v>
      </c>
      <c r="AU199" s="192" t="s">
        <v>83</v>
      </c>
      <c r="AV199" s="12" t="s">
        <v>81</v>
      </c>
      <c r="AW199" s="12" t="s">
        <v>30</v>
      </c>
      <c r="AX199" s="12" t="s">
        <v>73</v>
      </c>
      <c r="AY199" s="192" t="s">
        <v>191</v>
      </c>
    </row>
    <row r="200" s="13" customFormat="1">
      <c r="B200" s="198"/>
      <c r="D200" s="191" t="s">
        <v>200</v>
      </c>
      <c r="E200" s="199" t="s">
        <v>1</v>
      </c>
      <c r="F200" s="200" t="s">
        <v>3019</v>
      </c>
      <c r="H200" s="201">
        <v>30</v>
      </c>
      <c r="I200" s="202"/>
      <c r="L200" s="198"/>
      <c r="M200" s="203"/>
      <c r="N200" s="204"/>
      <c r="O200" s="204"/>
      <c r="P200" s="204"/>
      <c r="Q200" s="204"/>
      <c r="R200" s="204"/>
      <c r="S200" s="204"/>
      <c r="T200" s="205"/>
      <c r="AT200" s="199" t="s">
        <v>200</v>
      </c>
      <c r="AU200" s="199" t="s">
        <v>83</v>
      </c>
      <c r="AV200" s="13" t="s">
        <v>83</v>
      </c>
      <c r="AW200" s="13" t="s">
        <v>30</v>
      </c>
      <c r="AX200" s="13" t="s">
        <v>73</v>
      </c>
      <c r="AY200" s="199" t="s">
        <v>191</v>
      </c>
    </row>
    <row r="201" s="14" customFormat="1">
      <c r="B201" s="206"/>
      <c r="D201" s="191" t="s">
        <v>200</v>
      </c>
      <c r="E201" s="207" t="s">
        <v>1</v>
      </c>
      <c r="F201" s="208" t="s">
        <v>204</v>
      </c>
      <c r="H201" s="209">
        <v>30</v>
      </c>
      <c r="I201" s="210"/>
      <c r="L201" s="206"/>
      <c r="M201" s="211"/>
      <c r="N201" s="212"/>
      <c r="O201" s="212"/>
      <c r="P201" s="212"/>
      <c r="Q201" s="212"/>
      <c r="R201" s="212"/>
      <c r="S201" s="212"/>
      <c r="T201" s="213"/>
      <c r="AT201" s="207" t="s">
        <v>200</v>
      </c>
      <c r="AU201" s="207" t="s">
        <v>83</v>
      </c>
      <c r="AV201" s="14" t="s">
        <v>198</v>
      </c>
      <c r="AW201" s="14" t="s">
        <v>30</v>
      </c>
      <c r="AX201" s="14" t="s">
        <v>81</v>
      </c>
      <c r="AY201" s="207" t="s">
        <v>191</v>
      </c>
    </row>
    <row r="202" s="1" customFormat="1" ht="24" customHeight="1">
      <c r="B202" s="177"/>
      <c r="C202" s="178" t="s">
        <v>8</v>
      </c>
      <c r="D202" s="178" t="s">
        <v>194</v>
      </c>
      <c r="E202" s="179" t="s">
        <v>244</v>
      </c>
      <c r="F202" s="180" t="s">
        <v>245</v>
      </c>
      <c r="G202" s="181" t="s">
        <v>214</v>
      </c>
      <c r="H202" s="182">
        <v>7.7000000000000002</v>
      </c>
      <c r="I202" s="183"/>
      <c r="J202" s="182">
        <f>ROUND(I202*H202,2)</f>
        <v>0</v>
      </c>
      <c r="K202" s="180" t="s">
        <v>1</v>
      </c>
      <c r="L202" s="37"/>
      <c r="M202" s="184" t="s">
        <v>1</v>
      </c>
      <c r="N202" s="185" t="s">
        <v>38</v>
      </c>
      <c r="O202" s="73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AR202" s="188" t="s">
        <v>198</v>
      </c>
      <c r="AT202" s="188" t="s">
        <v>194</v>
      </c>
      <c r="AU202" s="188" t="s">
        <v>83</v>
      </c>
      <c r="AY202" s="18" t="s">
        <v>191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8" t="s">
        <v>81</v>
      </c>
      <c r="BK202" s="189">
        <f>ROUND(I202*H202,2)</f>
        <v>0</v>
      </c>
      <c r="BL202" s="18" t="s">
        <v>198</v>
      </c>
      <c r="BM202" s="188" t="s">
        <v>3020</v>
      </c>
    </row>
    <row r="203" s="12" customFormat="1">
      <c r="B203" s="190"/>
      <c r="D203" s="191" t="s">
        <v>200</v>
      </c>
      <c r="E203" s="192" t="s">
        <v>1</v>
      </c>
      <c r="F203" s="193" t="s">
        <v>3021</v>
      </c>
      <c r="H203" s="192" t="s">
        <v>1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2" t="s">
        <v>200</v>
      </c>
      <c r="AU203" s="192" t="s">
        <v>83</v>
      </c>
      <c r="AV203" s="12" t="s">
        <v>81</v>
      </c>
      <c r="AW203" s="12" t="s">
        <v>30</v>
      </c>
      <c r="AX203" s="12" t="s">
        <v>73</v>
      </c>
      <c r="AY203" s="192" t="s">
        <v>191</v>
      </c>
    </row>
    <row r="204" s="12" customFormat="1">
      <c r="B204" s="190"/>
      <c r="D204" s="191" t="s">
        <v>200</v>
      </c>
      <c r="E204" s="192" t="s">
        <v>1</v>
      </c>
      <c r="F204" s="193" t="s">
        <v>248</v>
      </c>
      <c r="H204" s="192" t="s">
        <v>1</v>
      </c>
      <c r="I204" s="194"/>
      <c r="L204" s="190"/>
      <c r="M204" s="195"/>
      <c r="N204" s="196"/>
      <c r="O204" s="196"/>
      <c r="P204" s="196"/>
      <c r="Q204" s="196"/>
      <c r="R204" s="196"/>
      <c r="S204" s="196"/>
      <c r="T204" s="197"/>
      <c r="AT204" s="192" t="s">
        <v>200</v>
      </c>
      <c r="AU204" s="192" t="s">
        <v>83</v>
      </c>
      <c r="AV204" s="12" t="s">
        <v>81</v>
      </c>
      <c r="AW204" s="12" t="s">
        <v>30</v>
      </c>
      <c r="AX204" s="12" t="s">
        <v>73</v>
      </c>
      <c r="AY204" s="192" t="s">
        <v>191</v>
      </c>
    </row>
    <row r="205" s="13" customFormat="1">
      <c r="B205" s="198"/>
      <c r="D205" s="191" t="s">
        <v>200</v>
      </c>
      <c r="E205" s="199" t="s">
        <v>1</v>
      </c>
      <c r="F205" s="200" t="s">
        <v>3022</v>
      </c>
      <c r="H205" s="201">
        <v>7.7000000000000002</v>
      </c>
      <c r="I205" s="202"/>
      <c r="L205" s="198"/>
      <c r="M205" s="203"/>
      <c r="N205" s="204"/>
      <c r="O205" s="204"/>
      <c r="P205" s="204"/>
      <c r="Q205" s="204"/>
      <c r="R205" s="204"/>
      <c r="S205" s="204"/>
      <c r="T205" s="205"/>
      <c r="AT205" s="199" t="s">
        <v>200</v>
      </c>
      <c r="AU205" s="199" t="s">
        <v>83</v>
      </c>
      <c r="AV205" s="13" t="s">
        <v>83</v>
      </c>
      <c r="AW205" s="13" t="s">
        <v>30</v>
      </c>
      <c r="AX205" s="13" t="s">
        <v>73</v>
      </c>
      <c r="AY205" s="199" t="s">
        <v>191</v>
      </c>
    </row>
    <row r="206" s="14" customFormat="1">
      <c r="B206" s="206"/>
      <c r="D206" s="191" t="s">
        <v>200</v>
      </c>
      <c r="E206" s="207" t="s">
        <v>1</v>
      </c>
      <c r="F206" s="208" t="s">
        <v>204</v>
      </c>
      <c r="H206" s="209">
        <v>7.7000000000000002</v>
      </c>
      <c r="I206" s="210"/>
      <c r="L206" s="206"/>
      <c r="M206" s="211"/>
      <c r="N206" s="212"/>
      <c r="O206" s="212"/>
      <c r="P206" s="212"/>
      <c r="Q206" s="212"/>
      <c r="R206" s="212"/>
      <c r="S206" s="212"/>
      <c r="T206" s="213"/>
      <c r="AT206" s="207" t="s">
        <v>200</v>
      </c>
      <c r="AU206" s="207" t="s">
        <v>83</v>
      </c>
      <c r="AV206" s="14" t="s">
        <v>198</v>
      </c>
      <c r="AW206" s="14" t="s">
        <v>30</v>
      </c>
      <c r="AX206" s="14" t="s">
        <v>81</v>
      </c>
      <c r="AY206" s="207" t="s">
        <v>191</v>
      </c>
    </row>
    <row r="207" s="1" customFormat="1" ht="36" customHeight="1">
      <c r="B207" s="177"/>
      <c r="C207" s="178" t="s">
        <v>314</v>
      </c>
      <c r="D207" s="178" t="s">
        <v>194</v>
      </c>
      <c r="E207" s="179" t="s">
        <v>2566</v>
      </c>
      <c r="F207" s="180" t="s">
        <v>2567</v>
      </c>
      <c r="G207" s="181" t="s">
        <v>214</v>
      </c>
      <c r="H207" s="182">
        <v>3.1800000000000002</v>
      </c>
      <c r="I207" s="183"/>
      <c r="J207" s="182">
        <f>ROUND(I207*H207,2)</f>
        <v>0</v>
      </c>
      <c r="K207" s="180" t="s">
        <v>1</v>
      </c>
      <c r="L207" s="37"/>
      <c r="M207" s="184" t="s">
        <v>1</v>
      </c>
      <c r="N207" s="185" t="s">
        <v>38</v>
      </c>
      <c r="O207" s="73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AR207" s="188" t="s">
        <v>198</v>
      </c>
      <c r="AT207" s="188" t="s">
        <v>194</v>
      </c>
      <c r="AU207" s="188" t="s">
        <v>83</v>
      </c>
      <c r="AY207" s="18" t="s">
        <v>191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8" t="s">
        <v>81</v>
      </c>
      <c r="BK207" s="189">
        <f>ROUND(I207*H207,2)</f>
        <v>0</v>
      </c>
      <c r="BL207" s="18" t="s">
        <v>198</v>
      </c>
      <c r="BM207" s="188" t="s">
        <v>3023</v>
      </c>
    </row>
    <row r="208" s="12" customFormat="1">
      <c r="B208" s="190"/>
      <c r="D208" s="191" t="s">
        <v>200</v>
      </c>
      <c r="E208" s="192" t="s">
        <v>1</v>
      </c>
      <c r="F208" s="193" t="s">
        <v>3024</v>
      </c>
      <c r="H208" s="192" t="s">
        <v>1</v>
      </c>
      <c r="I208" s="194"/>
      <c r="L208" s="190"/>
      <c r="M208" s="195"/>
      <c r="N208" s="196"/>
      <c r="O208" s="196"/>
      <c r="P208" s="196"/>
      <c r="Q208" s="196"/>
      <c r="R208" s="196"/>
      <c r="S208" s="196"/>
      <c r="T208" s="197"/>
      <c r="AT208" s="192" t="s">
        <v>200</v>
      </c>
      <c r="AU208" s="192" t="s">
        <v>83</v>
      </c>
      <c r="AV208" s="12" t="s">
        <v>81</v>
      </c>
      <c r="AW208" s="12" t="s">
        <v>30</v>
      </c>
      <c r="AX208" s="12" t="s">
        <v>73</v>
      </c>
      <c r="AY208" s="192" t="s">
        <v>191</v>
      </c>
    </row>
    <row r="209" s="12" customFormat="1">
      <c r="B209" s="190"/>
      <c r="D209" s="191" t="s">
        <v>200</v>
      </c>
      <c r="E209" s="192" t="s">
        <v>1</v>
      </c>
      <c r="F209" s="193" t="s">
        <v>3025</v>
      </c>
      <c r="H209" s="192" t="s">
        <v>1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2" t="s">
        <v>200</v>
      </c>
      <c r="AU209" s="192" t="s">
        <v>83</v>
      </c>
      <c r="AV209" s="12" t="s">
        <v>81</v>
      </c>
      <c r="AW209" s="12" t="s">
        <v>30</v>
      </c>
      <c r="AX209" s="12" t="s">
        <v>73</v>
      </c>
      <c r="AY209" s="192" t="s">
        <v>191</v>
      </c>
    </row>
    <row r="210" s="12" customFormat="1">
      <c r="B210" s="190"/>
      <c r="D210" s="191" t="s">
        <v>200</v>
      </c>
      <c r="E210" s="192" t="s">
        <v>1</v>
      </c>
      <c r="F210" s="193" t="s">
        <v>3026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200</v>
      </c>
      <c r="AU210" s="192" t="s">
        <v>83</v>
      </c>
      <c r="AV210" s="12" t="s">
        <v>81</v>
      </c>
      <c r="AW210" s="12" t="s">
        <v>30</v>
      </c>
      <c r="AX210" s="12" t="s">
        <v>73</v>
      </c>
      <c r="AY210" s="192" t="s">
        <v>191</v>
      </c>
    </row>
    <row r="211" s="12" customFormat="1">
      <c r="B211" s="190"/>
      <c r="D211" s="191" t="s">
        <v>200</v>
      </c>
      <c r="E211" s="192" t="s">
        <v>1</v>
      </c>
      <c r="F211" s="193" t="s">
        <v>3027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200</v>
      </c>
      <c r="AU211" s="192" t="s">
        <v>83</v>
      </c>
      <c r="AV211" s="12" t="s">
        <v>81</v>
      </c>
      <c r="AW211" s="12" t="s">
        <v>30</v>
      </c>
      <c r="AX211" s="12" t="s">
        <v>73</v>
      </c>
      <c r="AY211" s="192" t="s">
        <v>191</v>
      </c>
    </row>
    <row r="212" s="13" customFormat="1">
      <c r="B212" s="198"/>
      <c r="D212" s="191" t="s">
        <v>200</v>
      </c>
      <c r="E212" s="199" t="s">
        <v>1</v>
      </c>
      <c r="F212" s="200" t="s">
        <v>3028</v>
      </c>
      <c r="H212" s="201">
        <v>1.98</v>
      </c>
      <c r="I212" s="202"/>
      <c r="L212" s="198"/>
      <c r="M212" s="203"/>
      <c r="N212" s="204"/>
      <c r="O212" s="204"/>
      <c r="P212" s="204"/>
      <c r="Q212" s="204"/>
      <c r="R212" s="204"/>
      <c r="S212" s="204"/>
      <c r="T212" s="205"/>
      <c r="AT212" s="199" t="s">
        <v>200</v>
      </c>
      <c r="AU212" s="199" t="s">
        <v>83</v>
      </c>
      <c r="AV212" s="13" t="s">
        <v>83</v>
      </c>
      <c r="AW212" s="13" t="s">
        <v>30</v>
      </c>
      <c r="AX212" s="13" t="s">
        <v>73</v>
      </c>
      <c r="AY212" s="199" t="s">
        <v>191</v>
      </c>
    </row>
    <row r="213" s="12" customFormat="1">
      <c r="B213" s="190"/>
      <c r="D213" s="191" t="s">
        <v>200</v>
      </c>
      <c r="E213" s="192" t="s">
        <v>1</v>
      </c>
      <c r="F213" s="193" t="s">
        <v>3029</v>
      </c>
      <c r="H213" s="192" t="s">
        <v>1</v>
      </c>
      <c r="I213" s="194"/>
      <c r="L213" s="190"/>
      <c r="M213" s="195"/>
      <c r="N213" s="196"/>
      <c r="O213" s="196"/>
      <c r="P213" s="196"/>
      <c r="Q213" s="196"/>
      <c r="R213" s="196"/>
      <c r="S213" s="196"/>
      <c r="T213" s="197"/>
      <c r="AT213" s="192" t="s">
        <v>200</v>
      </c>
      <c r="AU213" s="192" t="s">
        <v>83</v>
      </c>
      <c r="AV213" s="12" t="s">
        <v>81</v>
      </c>
      <c r="AW213" s="12" t="s">
        <v>30</v>
      </c>
      <c r="AX213" s="12" t="s">
        <v>73</v>
      </c>
      <c r="AY213" s="192" t="s">
        <v>191</v>
      </c>
    </row>
    <row r="214" s="12" customFormat="1">
      <c r="B214" s="190"/>
      <c r="D214" s="191" t="s">
        <v>200</v>
      </c>
      <c r="E214" s="192" t="s">
        <v>1</v>
      </c>
      <c r="F214" s="193" t="s">
        <v>3030</v>
      </c>
      <c r="H214" s="192" t="s">
        <v>1</v>
      </c>
      <c r="I214" s="194"/>
      <c r="L214" s="190"/>
      <c r="M214" s="195"/>
      <c r="N214" s="196"/>
      <c r="O214" s="196"/>
      <c r="P214" s="196"/>
      <c r="Q214" s="196"/>
      <c r="R214" s="196"/>
      <c r="S214" s="196"/>
      <c r="T214" s="197"/>
      <c r="AT214" s="192" t="s">
        <v>200</v>
      </c>
      <c r="AU214" s="192" t="s">
        <v>83</v>
      </c>
      <c r="AV214" s="12" t="s">
        <v>81</v>
      </c>
      <c r="AW214" s="12" t="s">
        <v>30</v>
      </c>
      <c r="AX214" s="12" t="s">
        <v>73</v>
      </c>
      <c r="AY214" s="192" t="s">
        <v>191</v>
      </c>
    </row>
    <row r="215" s="12" customFormat="1">
      <c r="B215" s="190"/>
      <c r="D215" s="191" t="s">
        <v>200</v>
      </c>
      <c r="E215" s="192" t="s">
        <v>1</v>
      </c>
      <c r="F215" s="193" t="s">
        <v>2571</v>
      </c>
      <c r="H215" s="192" t="s">
        <v>1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2" t="s">
        <v>200</v>
      </c>
      <c r="AU215" s="192" t="s">
        <v>83</v>
      </c>
      <c r="AV215" s="12" t="s">
        <v>81</v>
      </c>
      <c r="AW215" s="12" t="s">
        <v>30</v>
      </c>
      <c r="AX215" s="12" t="s">
        <v>73</v>
      </c>
      <c r="AY215" s="192" t="s">
        <v>191</v>
      </c>
    </row>
    <row r="216" s="12" customFormat="1">
      <c r="B216" s="190"/>
      <c r="D216" s="191" t="s">
        <v>200</v>
      </c>
      <c r="E216" s="192" t="s">
        <v>1</v>
      </c>
      <c r="F216" s="193" t="s">
        <v>2572</v>
      </c>
      <c r="H216" s="192" t="s">
        <v>1</v>
      </c>
      <c r="I216" s="194"/>
      <c r="L216" s="190"/>
      <c r="M216" s="195"/>
      <c r="N216" s="196"/>
      <c r="O216" s="196"/>
      <c r="P216" s="196"/>
      <c r="Q216" s="196"/>
      <c r="R216" s="196"/>
      <c r="S216" s="196"/>
      <c r="T216" s="197"/>
      <c r="AT216" s="192" t="s">
        <v>200</v>
      </c>
      <c r="AU216" s="192" t="s">
        <v>83</v>
      </c>
      <c r="AV216" s="12" t="s">
        <v>81</v>
      </c>
      <c r="AW216" s="12" t="s">
        <v>30</v>
      </c>
      <c r="AX216" s="12" t="s">
        <v>73</v>
      </c>
      <c r="AY216" s="192" t="s">
        <v>191</v>
      </c>
    </row>
    <row r="217" s="12" customFormat="1">
      <c r="B217" s="190"/>
      <c r="D217" s="191" t="s">
        <v>200</v>
      </c>
      <c r="E217" s="192" t="s">
        <v>1</v>
      </c>
      <c r="F217" s="193" t="s">
        <v>2573</v>
      </c>
      <c r="H217" s="192" t="s">
        <v>1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2" t="s">
        <v>200</v>
      </c>
      <c r="AU217" s="192" t="s">
        <v>83</v>
      </c>
      <c r="AV217" s="12" t="s">
        <v>81</v>
      </c>
      <c r="AW217" s="12" t="s">
        <v>30</v>
      </c>
      <c r="AX217" s="12" t="s">
        <v>73</v>
      </c>
      <c r="AY217" s="192" t="s">
        <v>191</v>
      </c>
    </row>
    <row r="218" s="12" customFormat="1">
      <c r="B218" s="190"/>
      <c r="D218" s="191" t="s">
        <v>200</v>
      </c>
      <c r="E218" s="192" t="s">
        <v>1</v>
      </c>
      <c r="F218" s="193" t="s">
        <v>3031</v>
      </c>
      <c r="H218" s="192" t="s">
        <v>1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2" t="s">
        <v>200</v>
      </c>
      <c r="AU218" s="192" t="s">
        <v>83</v>
      </c>
      <c r="AV218" s="12" t="s">
        <v>81</v>
      </c>
      <c r="AW218" s="12" t="s">
        <v>30</v>
      </c>
      <c r="AX218" s="12" t="s">
        <v>73</v>
      </c>
      <c r="AY218" s="192" t="s">
        <v>191</v>
      </c>
    </row>
    <row r="219" s="12" customFormat="1">
      <c r="B219" s="190"/>
      <c r="D219" s="191" t="s">
        <v>200</v>
      </c>
      <c r="E219" s="192" t="s">
        <v>1</v>
      </c>
      <c r="F219" s="193" t="s">
        <v>2575</v>
      </c>
      <c r="H219" s="192" t="s">
        <v>1</v>
      </c>
      <c r="I219" s="194"/>
      <c r="L219" s="190"/>
      <c r="M219" s="195"/>
      <c r="N219" s="196"/>
      <c r="O219" s="196"/>
      <c r="P219" s="196"/>
      <c r="Q219" s="196"/>
      <c r="R219" s="196"/>
      <c r="S219" s="196"/>
      <c r="T219" s="197"/>
      <c r="AT219" s="192" t="s">
        <v>200</v>
      </c>
      <c r="AU219" s="192" t="s">
        <v>83</v>
      </c>
      <c r="AV219" s="12" t="s">
        <v>81</v>
      </c>
      <c r="AW219" s="12" t="s">
        <v>30</v>
      </c>
      <c r="AX219" s="12" t="s">
        <v>73</v>
      </c>
      <c r="AY219" s="192" t="s">
        <v>191</v>
      </c>
    </row>
    <row r="220" s="13" customFormat="1">
      <c r="B220" s="198"/>
      <c r="D220" s="191" t="s">
        <v>200</v>
      </c>
      <c r="E220" s="199" t="s">
        <v>1</v>
      </c>
      <c r="F220" s="200" t="s">
        <v>3032</v>
      </c>
      <c r="H220" s="201">
        <v>1.2</v>
      </c>
      <c r="I220" s="202"/>
      <c r="L220" s="198"/>
      <c r="M220" s="203"/>
      <c r="N220" s="204"/>
      <c r="O220" s="204"/>
      <c r="P220" s="204"/>
      <c r="Q220" s="204"/>
      <c r="R220" s="204"/>
      <c r="S220" s="204"/>
      <c r="T220" s="205"/>
      <c r="AT220" s="199" t="s">
        <v>200</v>
      </c>
      <c r="AU220" s="199" t="s">
        <v>83</v>
      </c>
      <c r="AV220" s="13" t="s">
        <v>83</v>
      </c>
      <c r="AW220" s="13" t="s">
        <v>30</v>
      </c>
      <c r="AX220" s="13" t="s">
        <v>73</v>
      </c>
      <c r="AY220" s="199" t="s">
        <v>191</v>
      </c>
    </row>
    <row r="221" s="14" customFormat="1">
      <c r="B221" s="206"/>
      <c r="D221" s="191" t="s">
        <v>200</v>
      </c>
      <c r="E221" s="207" t="s">
        <v>1</v>
      </c>
      <c r="F221" s="208" t="s">
        <v>204</v>
      </c>
      <c r="H221" s="209">
        <v>3.1799999999999997</v>
      </c>
      <c r="I221" s="210"/>
      <c r="L221" s="206"/>
      <c r="M221" s="211"/>
      <c r="N221" s="212"/>
      <c r="O221" s="212"/>
      <c r="P221" s="212"/>
      <c r="Q221" s="212"/>
      <c r="R221" s="212"/>
      <c r="S221" s="212"/>
      <c r="T221" s="213"/>
      <c r="AT221" s="207" t="s">
        <v>200</v>
      </c>
      <c r="AU221" s="207" t="s">
        <v>83</v>
      </c>
      <c r="AV221" s="14" t="s">
        <v>198</v>
      </c>
      <c r="AW221" s="14" t="s">
        <v>30</v>
      </c>
      <c r="AX221" s="14" t="s">
        <v>81</v>
      </c>
      <c r="AY221" s="207" t="s">
        <v>191</v>
      </c>
    </row>
    <row r="222" s="1" customFormat="1" ht="24" customHeight="1">
      <c r="B222" s="177"/>
      <c r="C222" s="178" t="s">
        <v>322</v>
      </c>
      <c r="D222" s="178" t="s">
        <v>194</v>
      </c>
      <c r="E222" s="179" t="s">
        <v>3033</v>
      </c>
      <c r="F222" s="180" t="s">
        <v>3034</v>
      </c>
      <c r="G222" s="181" t="s">
        <v>214</v>
      </c>
      <c r="H222" s="182">
        <v>58.100000000000001</v>
      </c>
      <c r="I222" s="183"/>
      <c r="J222" s="182">
        <f>ROUND(I222*H222,2)</f>
        <v>0</v>
      </c>
      <c r="K222" s="180" t="s">
        <v>1</v>
      </c>
      <c r="L222" s="37"/>
      <c r="M222" s="184" t="s">
        <v>1</v>
      </c>
      <c r="N222" s="185" t="s">
        <v>38</v>
      </c>
      <c r="O222" s="73"/>
      <c r="P222" s="186">
        <f>O222*H222</f>
        <v>0</v>
      </c>
      <c r="Q222" s="186">
        <v>0</v>
      </c>
      <c r="R222" s="186">
        <f>Q222*H222</f>
        <v>0</v>
      </c>
      <c r="S222" s="186">
        <v>0</v>
      </c>
      <c r="T222" s="187">
        <f>S222*H222</f>
        <v>0</v>
      </c>
      <c r="AR222" s="188" t="s">
        <v>198</v>
      </c>
      <c r="AT222" s="188" t="s">
        <v>194</v>
      </c>
      <c r="AU222" s="188" t="s">
        <v>83</v>
      </c>
      <c r="AY222" s="18" t="s">
        <v>191</v>
      </c>
      <c r="BE222" s="189">
        <f>IF(N222="základní",J222,0)</f>
        <v>0</v>
      </c>
      <c r="BF222" s="189">
        <f>IF(N222="snížená",J222,0)</f>
        <v>0</v>
      </c>
      <c r="BG222" s="189">
        <f>IF(N222="zákl. přenesená",J222,0)</f>
        <v>0</v>
      </c>
      <c r="BH222" s="189">
        <f>IF(N222="sníž. přenesená",J222,0)</f>
        <v>0</v>
      </c>
      <c r="BI222" s="189">
        <f>IF(N222="nulová",J222,0)</f>
        <v>0</v>
      </c>
      <c r="BJ222" s="18" t="s">
        <v>81</v>
      </c>
      <c r="BK222" s="189">
        <f>ROUND(I222*H222,2)</f>
        <v>0</v>
      </c>
      <c r="BL222" s="18" t="s">
        <v>198</v>
      </c>
      <c r="BM222" s="188" t="s">
        <v>3035</v>
      </c>
    </row>
    <row r="223" s="12" customFormat="1">
      <c r="B223" s="190"/>
      <c r="D223" s="191" t="s">
        <v>200</v>
      </c>
      <c r="E223" s="192" t="s">
        <v>1</v>
      </c>
      <c r="F223" s="193" t="s">
        <v>3036</v>
      </c>
      <c r="H223" s="192" t="s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2" t="s">
        <v>200</v>
      </c>
      <c r="AU223" s="192" t="s">
        <v>83</v>
      </c>
      <c r="AV223" s="12" t="s">
        <v>81</v>
      </c>
      <c r="AW223" s="12" t="s">
        <v>30</v>
      </c>
      <c r="AX223" s="12" t="s">
        <v>73</v>
      </c>
      <c r="AY223" s="192" t="s">
        <v>191</v>
      </c>
    </row>
    <row r="224" s="12" customFormat="1">
      <c r="B224" s="190"/>
      <c r="D224" s="191" t="s">
        <v>200</v>
      </c>
      <c r="E224" s="192" t="s">
        <v>1</v>
      </c>
      <c r="F224" s="193" t="s">
        <v>3037</v>
      </c>
      <c r="H224" s="192" t="s">
        <v>1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2" t="s">
        <v>200</v>
      </c>
      <c r="AU224" s="192" t="s">
        <v>83</v>
      </c>
      <c r="AV224" s="12" t="s">
        <v>81</v>
      </c>
      <c r="AW224" s="12" t="s">
        <v>30</v>
      </c>
      <c r="AX224" s="12" t="s">
        <v>73</v>
      </c>
      <c r="AY224" s="192" t="s">
        <v>191</v>
      </c>
    </row>
    <row r="225" s="12" customFormat="1">
      <c r="B225" s="190"/>
      <c r="D225" s="191" t="s">
        <v>200</v>
      </c>
      <c r="E225" s="192" t="s">
        <v>1</v>
      </c>
      <c r="F225" s="193" t="s">
        <v>3038</v>
      </c>
      <c r="H225" s="192" t="s">
        <v>1</v>
      </c>
      <c r="I225" s="194"/>
      <c r="L225" s="190"/>
      <c r="M225" s="195"/>
      <c r="N225" s="196"/>
      <c r="O225" s="196"/>
      <c r="P225" s="196"/>
      <c r="Q225" s="196"/>
      <c r="R225" s="196"/>
      <c r="S225" s="196"/>
      <c r="T225" s="197"/>
      <c r="AT225" s="192" t="s">
        <v>200</v>
      </c>
      <c r="AU225" s="192" t="s">
        <v>83</v>
      </c>
      <c r="AV225" s="12" t="s">
        <v>81</v>
      </c>
      <c r="AW225" s="12" t="s">
        <v>30</v>
      </c>
      <c r="AX225" s="12" t="s">
        <v>73</v>
      </c>
      <c r="AY225" s="192" t="s">
        <v>191</v>
      </c>
    </row>
    <row r="226" s="13" customFormat="1">
      <c r="B226" s="198"/>
      <c r="D226" s="191" t="s">
        <v>200</v>
      </c>
      <c r="E226" s="199" t="s">
        <v>1</v>
      </c>
      <c r="F226" s="200" t="s">
        <v>3039</v>
      </c>
      <c r="H226" s="201">
        <v>58.100000000000001</v>
      </c>
      <c r="I226" s="202"/>
      <c r="L226" s="198"/>
      <c r="M226" s="203"/>
      <c r="N226" s="204"/>
      <c r="O226" s="204"/>
      <c r="P226" s="204"/>
      <c r="Q226" s="204"/>
      <c r="R226" s="204"/>
      <c r="S226" s="204"/>
      <c r="T226" s="205"/>
      <c r="AT226" s="199" t="s">
        <v>200</v>
      </c>
      <c r="AU226" s="199" t="s">
        <v>83</v>
      </c>
      <c r="AV226" s="13" t="s">
        <v>83</v>
      </c>
      <c r="AW226" s="13" t="s">
        <v>30</v>
      </c>
      <c r="AX226" s="13" t="s">
        <v>73</v>
      </c>
      <c r="AY226" s="199" t="s">
        <v>191</v>
      </c>
    </row>
    <row r="227" s="14" customFormat="1">
      <c r="B227" s="206"/>
      <c r="D227" s="191" t="s">
        <v>200</v>
      </c>
      <c r="E227" s="207" t="s">
        <v>1</v>
      </c>
      <c r="F227" s="208" t="s">
        <v>204</v>
      </c>
      <c r="H227" s="209">
        <v>58.100000000000001</v>
      </c>
      <c r="I227" s="210"/>
      <c r="L227" s="206"/>
      <c r="M227" s="211"/>
      <c r="N227" s="212"/>
      <c r="O227" s="212"/>
      <c r="P227" s="212"/>
      <c r="Q227" s="212"/>
      <c r="R227" s="212"/>
      <c r="S227" s="212"/>
      <c r="T227" s="213"/>
      <c r="AT227" s="207" t="s">
        <v>200</v>
      </c>
      <c r="AU227" s="207" t="s">
        <v>83</v>
      </c>
      <c r="AV227" s="14" t="s">
        <v>198</v>
      </c>
      <c r="AW227" s="14" t="s">
        <v>30</v>
      </c>
      <c r="AX227" s="14" t="s">
        <v>81</v>
      </c>
      <c r="AY227" s="207" t="s">
        <v>191</v>
      </c>
    </row>
    <row r="228" s="1" customFormat="1" ht="16.5" customHeight="1">
      <c r="B228" s="177"/>
      <c r="C228" s="178" t="s">
        <v>328</v>
      </c>
      <c r="D228" s="178" t="s">
        <v>194</v>
      </c>
      <c r="E228" s="179" t="s">
        <v>3040</v>
      </c>
      <c r="F228" s="180" t="s">
        <v>3041</v>
      </c>
      <c r="G228" s="181" t="s">
        <v>214</v>
      </c>
      <c r="H228" s="182">
        <v>195</v>
      </c>
      <c r="I228" s="183"/>
      <c r="J228" s="182">
        <f>ROUND(I228*H228,2)</f>
        <v>0</v>
      </c>
      <c r="K228" s="180" t="s">
        <v>1</v>
      </c>
      <c r="L228" s="37"/>
      <c r="M228" s="184" t="s">
        <v>1</v>
      </c>
      <c r="N228" s="185" t="s">
        <v>38</v>
      </c>
      <c r="O228" s="73"/>
      <c r="P228" s="186">
        <f>O228*H228</f>
        <v>0</v>
      </c>
      <c r="Q228" s="186">
        <v>0</v>
      </c>
      <c r="R228" s="186">
        <f>Q228*H228</f>
        <v>0</v>
      </c>
      <c r="S228" s="186">
        <v>0</v>
      </c>
      <c r="T228" s="187">
        <f>S228*H228</f>
        <v>0</v>
      </c>
      <c r="AR228" s="188" t="s">
        <v>198</v>
      </c>
      <c r="AT228" s="188" t="s">
        <v>194</v>
      </c>
      <c r="AU228" s="188" t="s">
        <v>83</v>
      </c>
      <c r="AY228" s="18" t="s">
        <v>191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8" t="s">
        <v>81</v>
      </c>
      <c r="BK228" s="189">
        <f>ROUND(I228*H228,2)</f>
        <v>0</v>
      </c>
      <c r="BL228" s="18" t="s">
        <v>198</v>
      </c>
      <c r="BM228" s="188" t="s">
        <v>3042</v>
      </c>
    </row>
    <row r="229" s="12" customFormat="1">
      <c r="B229" s="190"/>
      <c r="D229" s="191" t="s">
        <v>200</v>
      </c>
      <c r="E229" s="192" t="s">
        <v>1</v>
      </c>
      <c r="F229" s="193" t="s">
        <v>3036</v>
      </c>
      <c r="H229" s="192" t="s">
        <v>1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2" t="s">
        <v>200</v>
      </c>
      <c r="AU229" s="192" t="s">
        <v>83</v>
      </c>
      <c r="AV229" s="12" t="s">
        <v>81</v>
      </c>
      <c r="AW229" s="12" t="s">
        <v>30</v>
      </c>
      <c r="AX229" s="12" t="s">
        <v>73</v>
      </c>
      <c r="AY229" s="192" t="s">
        <v>191</v>
      </c>
    </row>
    <row r="230" s="12" customFormat="1">
      <c r="B230" s="190"/>
      <c r="D230" s="191" t="s">
        <v>200</v>
      </c>
      <c r="E230" s="192" t="s">
        <v>1</v>
      </c>
      <c r="F230" s="193" t="s">
        <v>3043</v>
      </c>
      <c r="H230" s="192" t="s">
        <v>1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2" t="s">
        <v>200</v>
      </c>
      <c r="AU230" s="192" t="s">
        <v>83</v>
      </c>
      <c r="AV230" s="12" t="s">
        <v>81</v>
      </c>
      <c r="AW230" s="12" t="s">
        <v>30</v>
      </c>
      <c r="AX230" s="12" t="s">
        <v>73</v>
      </c>
      <c r="AY230" s="192" t="s">
        <v>191</v>
      </c>
    </row>
    <row r="231" s="12" customFormat="1">
      <c r="B231" s="190"/>
      <c r="D231" s="191" t="s">
        <v>200</v>
      </c>
      <c r="E231" s="192" t="s">
        <v>1</v>
      </c>
      <c r="F231" s="193" t="s">
        <v>248</v>
      </c>
      <c r="H231" s="192" t="s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2" t="s">
        <v>200</v>
      </c>
      <c r="AU231" s="192" t="s">
        <v>83</v>
      </c>
      <c r="AV231" s="12" t="s">
        <v>81</v>
      </c>
      <c r="AW231" s="12" t="s">
        <v>30</v>
      </c>
      <c r="AX231" s="12" t="s">
        <v>73</v>
      </c>
      <c r="AY231" s="192" t="s">
        <v>191</v>
      </c>
    </row>
    <row r="232" s="13" customFormat="1">
      <c r="B232" s="198"/>
      <c r="D232" s="191" t="s">
        <v>200</v>
      </c>
      <c r="E232" s="199" t="s">
        <v>1</v>
      </c>
      <c r="F232" s="200" t="s">
        <v>3044</v>
      </c>
      <c r="H232" s="201">
        <v>195</v>
      </c>
      <c r="I232" s="202"/>
      <c r="L232" s="198"/>
      <c r="M232" s="203"/>
      <c r="N232" s="204"/>
      <c r="O232" s="204"/>
      <c r="P232" s="204"/>
      <c r="Q232" s="204"/>
      <c r="R232" s="204"/>
      <c r="S232" s="204"/>
      <c r="T232" s="205"/>
      <c r="AT232" s="199" t="s">
        <v>200</v>
      </c>
      <c r="AU232" s="199" t="s">
        <v>83</v>
      </c>
      <c r="AV232" s="13" t="s">
        <v>83</v>
      </c>
      <c r="AW232" s="13" t="s">
        <v>30</v>
      </c>
      <c r="AX232" s="13" t="s">
        <v>73</v>
      </c>
      <c r="AY232" s="199" t="s">
        <v>191</v>
      </c>
    </row>
    <row r="233" s="14" customFormat="1">
      <c r="B233" s="206"/>
      <c r="D233" s="191" t="s">
        <v>200</v>
      </c>
      <c r="E233" s="207" t="s">
        <v>1</v>
      </c>
      <c r="F233" s="208" t="s">
        <v>204</v>
      </c>
      <c r="H233" s="209">
        <v>195</v>
      </c>
      <c r="I233" s="210"/>
      <c r="L233" s="206"/>
      <c r="M233" s="211"/>
      <c r="N233" s="212"/>
      <c r="O233" s="212"/>
      <c r="P233" s="212"/>
      <c r="Q233" s="212"/>
      <c r="R233" s="212"/>
      <c r="S233" s="212"/>
      <c r="T233" s="213"/>
      <c r="AT233" s="207" t="s">
        <v>200</v>
      </c>
      <c r="AU233" s="207" t="s">
        <v>83</v>
      </c>
      <c r="AV233" s="14" t="s">
        <v>198</v>
      </c>
      <c r="AW233" s="14" t="s">
        <v>30</v>
      </c>
      <c r="AX233" s="14" t="s">
        <v>81</v>
      </c>
      <c r="AY233" s="207" t="s">
        <v>191</v>
      </c>
    </row>
    <row r="234" s="1" customFormat="1" ht="24" customHeight="1">
      <c r="B234" s="177"/>
      <c r="C234" s="178" t="s">
        <v>334</v>
      </c>
      <c r="D234" s="178" t="s">
        <v>194</v>
      </c>
      <c r="E234" s="179" t="s">
        <v>3045</v>
      </c>
      <c r="F234" s="180" t="s">
        <v>861</v>
      </c>
      <c r="G234" s="181" t="s">
        <v>214</v>
      </c>
      <c r="H234" s="182">
        <v>7.4500000000000002</v>
      </c>
      <c r="I234" s="183"/>
      <c r="J234" s="182">
        <f>ROUND(I234*H234,2)</f>
        <v>0</v>
      </c>
      <c r="K234" s="180" t="s">
        <v>1</v>
      </c>
      <c r="L234" s="37"/>
      <c r="M234" s="184" t="s">
        <v>1</v>
      </c>
      <c r="N234" s="185" t="s">
        <v>38</v>
      </c>
      <c r="O234" s="73"/>
      <c r="P234" s="186">
        <f>O234*H234</f>
        <v>0</v>
      </c>
      <c r="Q234" s="186">
        <v>0</v>
      </c>
      <c r="R234" s="186">
        <f>Q234*H234</f>
        <v>0</v>
      </c>
      <c r="S234" s="186">
        <v>0</v>
      </c>
      <c r="T234" s="187">
        <f>S234*H234</f>
        <v>0</v>
      </c>
      <c r="AR234" s="188" t="s">
        <v>198</v>
      </c>
      <c r="AT234" s="188" t="s">
        <v>194</v>
      </c>
      <c r="AU234" s="188" t="s">
        <v>83</v>
      </c>
      <c r="AY234" s="18" t="s">
        <v>191</v>
      </c>
      <c r="BE234" s="189">
        <f>IF(N234="základní",J234,0)</f>
        <v>0</v>
      </c>
      <c r="BF234" s="189">
        <f>IF(N234="snížená",J234,0)</f>
        <v>0</v>
      </c>
      <c r="BG234" s="189">
        <f>IF(N234="zákl. přenesená",J234,0)</f>
        <v>0</v>
      </c>
      <c r="BH234" s="189">
        <f>IF(N234="sníž. přenesená",J234,0)</f>
        <v>0</v>
      </c>
      <c r="BI234" s="189">
        <f>IF(N234="nulová",J234,0)</f>
        <v>0</v>
      </c>
      <c r="BJ234" s="18" t="s">
        <v>81</v>
      </c>
      <c r="BK234" s="189">
        <f>ROUND(I234*H234,2)</f>
        <v>0</v>
      </c>
      <c r="BL234" s="18" t="s">
        <v>198</v>
      </c>
      <c r="BM234" s="188" t="s">
        <v>3046</v>
      </c>
    </row>
    <row r="235" s="12" customFormat="1">
      <c r="B235" s="190"/>
      <c r="D235" s="191" t="s">
        <v>200</v>
      </c>
      <c r="E235" s="192" t="s">
        <v>1</v>
      </c>
      <c r="F235" s="193" t="s">
        <v>2578</v>
      </c>
      <c r="H235" s="192" t="s">
        <v>1</v>
      </c>
      <c r="I235" s="194"/>
      <c r="L235" s="190"/>
      <c r="M235" s="195"/>
      <c r="N235" s="196"/>
      <c r="O235" s="196"/>
      <c r="P235" s="196"/>
      <c r="Q235" s="196"/>
      <c r="R235" s="196"/>
      <c r="S235" s="196"/>
      <c r="T235" s="197"/>
      <c r="AT235" s="192" t="s">
        <v>200</v>
      </c>
      <c r="AU235" s="192" t="s">
        <v>83</v>
      </c>
      <c r="AV235" s="12" t="s">
        <v>81</v>
      </c>
      <c r="AW235" s="12" t="s">
        <v>30</v>
      </c>
      <c r="AX235" s="12" t="s">
        <v>73</v>
      </c>
      <c r="AY235" s="192" t="s">
        <v>191</v>
      </c>
    </row>
    <row r="236" s="12" customFormat="1">
      <c r="B236" s="190"/>
      <c r="D236" s="191" t="s">
        <v>200</v>
      </c>
      <c r="E236" s="192" t="s">
        <v>1</v>
      </c>
      <c r="F236" s="193" t="s">
        <v>248</v>
      </c>
      <c r="H236" s="192" t="s">
        <v>1</v>
      </c>
      <c r="I236" s="194"/>
      <c r="L236" s="190"/>
      <c r="M236" s="195"/>
      <c r="N236" s="196"/>
      <c r="O236" s="196"/>
      <c r="P236" s="196"/>
      <c r="Q236" s="196"/>
      <c r="R236" s="196"/>
      <c r="S236" s="196"/>
      <c r="T236" s="197"/>
      <c r="AT236" s="192" t="s">
        <v>200</v>
      </c>
      <c r="AU236" s="192" t="s">
        <v>83</v>
      </c>
      <c r="AV236" s="12" t="s">
        <v>81</v>
      </c>
      <c r="AW236" s="12" t="s">
        <v>30</v>
      </c>
      <c r="AX236" s="12" t="s">
        <v>73</v>
      </c>
      <c r="AY236" s="192" t="s">
        <v>191</v>
      </c>
    </row>
    <row r="237" s="13" customFormat="1">
      <c r="B237" s="198"/>
      <c r="D237" s="191" t="s">
        <v>200</v>
      </c>
      <c r="E237" s="199" t="s">
        <v>1</v>
      </c>
      <c r="F237" s="200" t="s">
        <v>3047</v>
      </c>
      <c r="H237" s="201">
        <v>7.4500000000000002</v>
      </c>
      <c r="I237" s="202"/>
      <c r="L237" s="198"/>
      <c r="M237" s="203"/>
      <c r="N237" s="204"/>
      <c r="O237" s="204"/>
      <c r="P237" s="204"/>
      <c r="Q237" s="204"/>
      <c r="R237" s="204"/>
      <c r="S237" s="204"/>
      <c r="T237" s="205"/>
      <c r="AT237" s="199" t="s">
        <v>200</v>
      </c>
      <c r="AU237" s="199" t="s">
        <v>83</v>
      </c>
      <c r="AV237" s="13" t="s">
        <v>83</v>
      </c>
      <c r="AW237" s="13" t="s">
        <v>30</v>
      </c>
      <c r="AX237" s="13" t="s">
        <v>73</v>
      </c>
      <c r="AY237" s="199" t="s">
        <v>191</v>
      </c>
    </row>
    <row r="238" s="14" customFormat="1">
      <c r="B238" s="206"/>
      <c r="D238" s="191" t="s">
        <v>200</v>
      </c>
      <c r="E238" s="207" t="s">
        <v>1</v>
      </c>
      <c r="F238" s="208" t="s">
        <v>204</v>
      </c>
      <c r="H238" s="209">
        <v>7.4500000000000002</v>
      </c>
      <c r="I238" s="210"/>
      <c r="L238" s="206"/>
      <c r="M238" s="211"/>
      <c r="N238" s="212"/>
      <c r="O238" s="212"/>
      <c r="P238" s="212"/>
      <c r="Q238" s="212"/>
      <c r="R238" s="212"/>
      <c r="S238" s="212"/>
      <c r="T238" s="213"/>
      <c r="AT238" s="207" t="s">
        <v>200</v>
      </c>
      <c r="AU238" s="207" t="s">
        <v>83</v>
      </c>
      <c r="AV238" s="14" t="s">
        <v>198</v>
      </c>
      <c r="AW238" s="14" t="s">
        <v>30</v>
      </c>
      <c r="AX238" s="14" t="s">
        <v>81</v>
      </c>
      <c r="AY238" s="207" t="s">
        <v>191</v>
      </c>
    </row>
    <row r="239" s="1" customFormat="1" ht="24" customHeight="1">
      <c r="B239" s="177"/>
      <c r="C239" s="178" t="s">
        <v>340</v>
      </c>
      <c r="D239" s="178" t="s">
        <v>194</v>
      </c>
      <c r="E239" s="179" t="s">
        <v>3048</v>
      </c>
      <c r="F239" s="180" t="s">
        <v>867</v>
      </c>
      <c r="G239" s="181" t="s">
        <v>214</v>
      </c>
      <c r="H239" s="182">
        <v>352.62</v>
      </c>
      <c r="I239" s="183"/>
      <c r="J239" s="182">
        <f>ROUND(I239*H239,2)</f>
        <v>0</v>
      </c>
      <c r="K239" s="180" t="s">
        <v>1</v>
      </c>
      <c r="L239" s="37"/>
      <c r="M239" s="184" t="s">
        <v>1</v>
      </c>
      <c r="N239" s="185" t="s">
        <v>38</v>
      </c>
      <c r="O239" s="73"/>
      <c r="P239" s="186">
        <f>O239*H239</f>
        <v>0</v>
      </c>
      <c r="Q239" s="186">
        <v>0</v>
      </c>
      <c r="R239" s="186">
        <f>Q239*H239</f>
        <v>0</v>
      </c>
      <c r="S239" s="186">
        <v>0</v>
      </c>
      <c r="T239" s="187">
        <f>S239*H239</f>
        <v>0</v>
      </c>
      <c r="AR239" s="188" t="s">
        <v>198</v>
      </c>
      <c r="AT239" s="188" t="s">
        <v>194</v>
      </c>
      <c r="AU239" s="188" t="s">
        <v>83</v>
      </c>
      <c r="AY239" s="18" t="s">
        <v>191</v>
      </c>
      <c r="BE239" s="189">
        <f>IF(N239="základní",J239,0)</f>
        <v>0</v>
      </c>
      <c r="BF239" s="189">
        <f>IF(N239="snížená",J239,0)</f>
        <v>0</v>
      </c>
      <c r="BG239" s="189">
        <f>IF(N239="zákl. přenesená",J239,0)</f>
        <v>0</v>
      </c>
      <c r="BH239" s="189">
        <f>IF(N239="sníž. přenesená",J239,0)</f>
        <v>0</v>
      </c>
      <c r="BI239" s="189">
        <f>IF(N239="nulová",J239,0)</f>
        <v>0</v>
      </c>
      <c r="BJ239" s="18" t="s">
        <v>81</v>
      </c>
      <c r="BK239" s="189">
        <f>ROUND(I239*H239,2)</f>
        <v>0</v>
      </c>
      <c r="BL239" s="18" t="s">
        <v>198</v>
      </c>
      <c r="BM239" s="188" t="s">
        <v>3049</v>
      </c>
    </row>
    <row r="240" s="12" customFormat="1">
      <c r="B240" s="190"/>
      <c r="D240" s="191" t="s">
        <v>200</v>
      </c>
      <c r="E240" s="192" t="s">
        <v>1</v>
      </c>
      <c r="F240" s="193" t="s">
        <v>3050</v>
      </c>
      <c r="H240" s="192" t="s">
        <v>1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2" t="s">
        <v>200</v>
      </c>
      <c r="AU240" s="192" t="s">
        <v>83</v>
      </c>
      <c r="AV240" s="12" t="s">
        <v>81</v>
      </c>
      <c r="AW240" s="12" t="s">
        <v>30</v>
      </c>
      <c r="AX240" s="12" t="s">
        <v>73</v>
      </c>
      <c r="AY240" s="192" t="s">
        <v>191</v>
      </c>
    </row>
    <row r="241" s="12" customFormat="1">
      <c r="B241" s="190"/>
      <c r="D241" s="191" t="s">
        <v>200</v>
      </c>
      <c r="E241" s="192" t="s">
        <v>1</v>
      </c>
      <c r="F241" s="193" t="s">
        <v>259</v>
      </c>
      <c r="H241" s="192" t="s">
        <v>1</v>
      </c>
      <c r="I241" s="194"/>
      <c r="L241" s="190"/>
      <c r="M241" s="195"/>
      <c r="N241" s="196"/>
      <c r="O241" s="196"/>
      <c r="P241" s="196"/>
      <c r="Q241" s="196"/>
      <c r="R241" s="196"/>
      <c r="S241" s="196"/>
      <c r="T241" s="197"/>
      <c r="AT241" s="192" t="s">
        <v>200</v>
      </c>
      <c r="AU241" s="192" t="s">
        <v>83</v>
      </c>
      <c r="AV241" s="12" t="s">
        <v>81</v>
      </c>
      <c r="AW241" s="12" t="s">
        <v>30</v>
      </c>
      <c r="AX241" s="12" t="s">
        <v>73</v>
      </c>
      <c r="AY241" s="192" t="s">
        <v>191</v>
      </c>
    </row>
    <row r="242" s="13" customFormat="1">
      <c r="B242" s="198"/>
      <c r="D242" s="191" t="s">
        <v>200</v>
      </c>
      <c r="E242" s="199" t="s">
        <v>1</v>
      </c>
      <c r="F242" s="200" t="s">
        <v>3051</v>
      </c>
      <c r="H242" s="201">
        <v>352.62</v>
      </c>
      <c r="I242" s="202"/>
      <c r="L242" s="198"/>
      <c r="M242" s="203"/>
      <c r="N242" s="204"/>
      <c r="O242" s="204"/>
      <c r="P242" s="204"/>
      <c r="Q242" s="204"/>
      <c r="R242" s="204"/>
      <c r="S242" s="204"/>
      <c r="T242" s="205"/>
      <c r="AT242" s="199" t="s">
        <v>200</v>
      </c>
      <c r="AU242" s="199" t="s">
        <v>83</v>
      </c>
      <c r="AV242" s="13" t="s">
        <v>83</v>
      </c>
      <c r="AW242" s="13" t="s">
        <v>30</v>
      </c>
      <c r="AX242" s="13" t="s">
        <v>73</v>
      </c>
      <c r="AY242" s="199" t="s">
        <v>191</v>
      </c>
    </row>
    <row r="243" s="14" customFormat="1">
      <c r="B243" s="206"/>
      <c r="D243" s="191" t="s">
        <v>200</v>
      </c>
      <c r="E243" s="207" t="s">
        <v>1</v>
      </c>
      <c r="F243" s="208" t="s">
        <v>204</v>
      </c>
      <c r="H243" s="209">
        <v>352.62</v>
      </c>
      <c r="I243" s="210"/>
      <c r="L243" s="206"/>
      <c r="M243" s="211"/>
      <c r="N243" s="212"/>
      <c r="O243" s="212"/>
      <c r="P243" s="212"/>
      <c r="Q243" s="212"/>
      <c r="R243" s="212"/>
      <c r="S243" s="212"/>
      <c r="T243" s="213"/>
      <c r="AT243" s="207" t="s">
        <v>200</v>
      </c>
      <c r="AU243" s="207" t="s">
        <v>83</v>
      </c>
      <c r="AV243" s="14" t="s">
        <v>198</v>
      </c>
      <c r="AW243" s="14" t="s">
        <v>30</v>
      </c>
      <c r="AX243" s="14" t="s">
        <v>81</v>
      </c>
      <c r="AY243" s="207" t="s">
        <v>191</v>
      </c>
    </row>
    <row r="244" s="1" customFormat="1" ht="24" customHeight="1">
      <c r="B244" s="177"/>
      <c r="C244" s="178" t="s">
        <v>7</v>
      </c>
      <c r="D244" s="178" t="s">
        <v>194</v>
      </c>
      <c r="E244" s="179" t="s">
        <v>2583</v>
      </c>
      <c r="F244" s="180" t="s">
        <v>2584</v>
      </c>
      <c r="G244" s="181" t="s">
        <v>214</v>
      </c>
      <c r="H244" s="182">
        <v>25</v>
      </c>
      <c r="I244" s="183"/>
      <c r="J244" s="182">
        <f>ROUND(I244*H244,2)</f>
        <v>0</v>
      </c>
      <c r="K244" s="180" t="s">
        <v>1</v>
      </c>
      <c r="L244" s="37"/>
      <c r="M244" s="184" t="s">
        <v>1</v>
      </c>
      <c r="N244" s="185" t="s">
        <v>38</v>
      </c>
      <c r="O244" s="73"/>
      <c r="P244" s="186">
        <f>O244*H244</f>
        <v>0</v>
      </c>
      <c r="Q244" s="186">
        <v>0</v>
      </c>
      <c r="R244" s="186">
        <f>Q244*H244</f>
        <v>0</v>
      </c>
      <c r="S244" s="186">
        <v>0</v>
      </c>
      <c r="T244" s="187">
        <f>S244*H244</f>
        <v>0</v>
      </c>
      <c r="AR244" s="188" t="s">
        <v>198</v>
      </c>
      <c r="AT244" s="188" t="s">
        <v>194</v>
      </c>
      <c r="AU244" s="188" t="s">
        <v>83</v>
      </c>
      <c r="AY244" s="18" t="s">
        <v>191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8" t="s">
        <v>81</v>
      </c>
      <c r="BK244" s="189">
        <f>ROUND(I244*H244,2)</f>
        <v>0</v>
      </c>
      <c r="BL244" s="18" t="s">
        <v>198</v>
      </c>
      <c r="BM244" s="188" t="s">
        <v>3052</v>
      </c>
    </row>
    <row r="245" s="12" customFormat="1">
      <c r="B245" s="190"/>
      <c r="D245" s="191" t="s">
        <v>200</v>
      </c>
      <c r="E245" s="192" t="s">
        <v>1</v>
      </c>
      <c r="F245" s="193" t="s">
        <v>3053</v>
      </c>
      <c r="H245" s="192" t="s">
        <v>1</v>
      </c>
      <c r="I245" s="194"/>
      <c r="L245" s="190"/>
      <c r="M245" s="195"/>
      <c r="N245" s="196"/>
      <c r="O245" s="196"/>
      <c r="P245" s="196"/>
      <c r="Q245" s="196"/>
      <c r="R245" s="196"/>
      <c r="S245" s="196"/>
      <c r="T245" s="197"/>
      <c r="AT245" s="192" t="s">
        <v>200</v>
      </c>
      <c r="AU245" s="192" t="s">
        <v>83</v>
      </c>
      <c r="AV245" s="12" t="s">
        <v>81</v>
      </c>
      <c r="AW245" s="12" t="s">
        <v>30</v>
      </c>
      <c r="AX245" s="12" t="s">
        <v>73</v>
      </c>
      <c r="AY245" s="192" t="s">
        <v>191</v>
      </c>
    </row>
    <row r="246" s="12" customFormat="1">
      <c r="B246" s="190"/>
      <c r="D246" s="191" t="s">
        <v>200</v>
      </c>
      <c r="E246" s="192" t="s">
        <v>1</v>
      </c>
      <c r="F246" s="193" t="s">
        <v>259</v>
      </c>
      <c r="H246" s="192" t="s">
        <v>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2" t="s">
        <v>200</v>
      </c>
      <c r="AU246" s="192" t="s">
        <v>83</v>
      </c>
      <c r="AV246" s="12" t="s">
        <v>81</v>
      </c>
      <c r="AW246" s="12" t="s">
        <v>30</v>
      </c>
      <c r="AX246" s="12" t="s">
        <v>73</v>
      </c>
      <c r="AY246" s="192" t="s">
        <v>191</v>
      </c>
    </row>
    <row r="247" s="13" customFormat="1">
      <c r="B247" s="198"/>
      <c r="D247" s="191" t="s">
        <v>200</v>
      </c>
      <c r="E247" s="199" t="s">
        <v>1</v>
      </c>
      <c r="F247" s="200" t="s">
        <v>3054</v>
      </c>
      <c r="H247" s="201">
        <v>25</v>
      </c>
      <c r="I247" s="202"/>
      <c r="L247" s="198"/>
      <c r="M247" s="203"/>
      <c r="N247" s="204"/>
      <c r="O247" s="204"/>
      <c r="P247" s="204"/>
      <c r="Q247" s="204"/>
      <c r="R247" s="204"/>
      <c r="S247" s="204"/>
      <c r="T247" s="205"/>
      <c r="AT247" s="199" t="s">
        <v>200</v>
      </c>
      <c r="AU247" s="199" t="s">
        <v>83</v>
      </c>
      <c r="AV247" s="13" t="s">
        <v>83</v>
      </c>
      <c r="AW247" s="13" t="s">
        <v>30</v>
      </c>
      <c r="AX247" s="13" t="s">
        <v>73</v>
      </c>
      <c r="AY247" s="199" t="s">
        <v>191</v>
      </c>
    </row>
    <row r="248" s="14" customFormat="1">
      <c r="B248" s="206"/>
      <c r="D248" s="191" t="s">
        <v>200</v>
      </c>
      <c r="E248" s="207" t="s">
        <v>1</v>
      </c>
      <c r="F248" s="208" t="s">
        <v>204</v>
      </c>
      <c r="H248" s="209">
        <v>25</v>
      </c>
      <c r="I248" s="210"/>
      <c r="L248" s="206"/>
      <c r="M248" s="211"/>
      <c r="N248" s="212"/>
      <c r="O248" s="212"/>
      <c r="P248" s="212"/>
      <c r="Q248" s="212"/>
      <c r="R248" s="212"/>
      <c r="S248" s="212"/>
      <c r="T248" s="213"/>
      <c r="AT248" s="207" t="s">
        <v>200</v>
      </c>
      <c r="AU248" s="207" t="s">
        <v>83</v>
      </c>
      <c r="AV248" s="14" t="s">
        <v>198</v>
      </c>
      <c r="AW248" s="14" t="s">
        <v>30</v>
      </c>
      <c r="AX248" s="14" t="s">
        <v>81</v>
      </c>
      <c r="AY248" s="207" t="s">
        <v>191</v>
      </c>
    </row>
    <row r="249" s="1" customFormat="1" ht="16.5" customHeight="1">
      <c r="B249" s="177"/>
      <c r="C249" s="178" t="s">
        <v>359</v>
      </c>
      <c r="D249" s="178" t="s">
        <v>194</v>
      </c>
      <c r="E249" s="179" t="s">
        <v>272</v>
      </c>
      <c r="F249" s="180" t="s">
        <v>273</v>
      </c>
      <c r="G249" s="181" t="s">
        <v>197</v>
      </c>
      <c r="H249" s="182">
        <v>78.159999999999997</v>
      </c>
      <c r="I249" s="183"/>
      <c r="J249" s="182">
        <f>ROUND(I249*H249,2)</f>
        <v>0</v>
      </c>
      <c r="K249" s="180" t="s">
        <v>274</v>
      </c>
      <c r="L249" s="37"/>
      <c r="M249" s="184" t="s">
        <v>1</v>
      </c>
      <c r="N249" s="185" t="s">
        <v>38</v>
      </c>
      <c r="O249" s="73"/>
      <c r="P249" s="186">
        <f>O249*H249</f>
        <v>0</v>
      </c>
      <c r="Q249" s="186">
        <v>0.00084999999999999995</v>
      </c>
      <c r="R249" s="186">
        <f>Q249*H249</f>
        <v>0.066435999999999995</v>
      </c>
      <c r="S249" s="186">
        <v>0</v>
      </c>
      <c r="T249" s="187">
        <f>S249*H249</f>
        <v>0</v>
      </c>
      <c r="AR249" s="188" t="s">
        <v>198</v>
      </c>
      <c r="AT249" s="188" t="s">
        <v>194</v>
      </c>
      <c r="AU249" s="188" t="s">
        <v>83</v>
      </c>
      <c r="AY249" s="18" t="s">
        <v>191</v>
      </c>
      <c r="BE249" s="189">
        <f>IF(N249="základní",J249,0)</f>
        <v>0</v>
      </c>
      <c r="BF249" s="189">
        <f>IF(N249="snížená",J249,0)</f>
        <v>0</v>
      </c>
      <c r="BG249" s="189">
        <f>IF(N249="zákl. přenesená",J249,0)</f>
        <v>0</v>
      </c>
      <c r="BH249" s="189">
        <f>IF(N249="sníž. přenesená",J249,0)</f>
        <v>0</v>
      </c>
      <c r="BI249" s="189">
        <f>IF(N249="nulová",J249,0)</f>
        <v>0</v>
      </c>
      <c r="BJ249" s="18" t="s">
        <v>81</v>
      </c>
      <c r="BK249" s="189">
        <f>ROUND(I249*H249,2)</f>
        <v>0</v>
      </c>
      <c r="BL249" s="18" t="s">
        <v>198</v>
      </c>
      <c r="BM249" s="188" t="s">
        <v>3055</v>
      </c>
    </row>
    <row r="250" s="12" customFormat="1">
      <c r="B250" s="190"/>
      <c r="D250" s="191" t="s">
        <v>200</v>
      </c>
      <c r="E250" s="192" t="s">
        <v>1</v>
      </c>
      <c r="F250" s="193" t="s">
        <v>3056</v>
      </c>
      <c r="H250" s="192" t="s">
        <v>1</v>
      </c>
      <c r="I250" s="194"/>
      <c r="L250" s="190"/>
      <c r="M250" s="195"/>
      <c r="N250" s="196"/>
      <c r="O250" s="196"/>
      <c r="P250" s="196"/>
      <c r="Q250" s="196"/>
      <c r="R250" s="196"/>
      <c r="S250" s="196"/>
      <c r="T250" s="197"/>
      <c r="AT250" s="192" t="s">
        <v>200</v>
      </c>
      <c r="AU250" s="192" t="s">
        <v>83</v>
      </c>
      <c r="AV250" s="12" t="s">
        <v>81</v>
      </c>
      <c r="AW250" s="12" t="s">
        <v>30</v>
      </c>
      <c r="AX250" s="12" t="s">
        <v>73</v>
      </c>
      <c r="AY250" s="192" t="s">
        <v>191</v>
      </c>
    </row>
    <row r="251" s="12" customFormat="1">
      <c r="B251" s="190"/>
      <c r="D251" s="191" t="s">
        <v>200</v>
      </c>
      <c r="E251" s="192" t="s">
        <v>1</v>
      </c>
      <c r="F251" s="193" t="s">
        <v>3057</v>
      </c>
      <c r="H251" s="192" t="s">
        <v>1</v>
      </c>
      <c r="I251" s="194"/>
      <c r="L251" s="190"/>
      <c r="M251" s="195"/>
      <c r="N251" s="196"/>
      <c r="O251" s="196"/>
      <c r="P251" s="196"/>
      <c r="Q251" s="196"/>
      <c r="R251" s="196"/>
      <c r="S251" s="196"/>
      <c r="T251" s="197"/>
      <c r="AT251" s="192" t="s">
        <v>200</v>
      </c>
      <c r="AU251" s="192" t="s">
        <v>83</v>
      </c>
      <c r="AV251" s="12" t="s">
        <v>81</v>
      </c>
      <c r="AW251" s="12" t="s">
        <v>30</v>
      </c>
      <c r="AX251" s="12" t="s">
        <v>73</v>
      </c>
      <c r="AY251" s="192" t="s">
        <v>191</v>
      </c>
    </row>
    <row r="252" s="12" customFormat="1">
      <c r="B252" s="190"/>
      <c r="D252" s="191" t="s">
        <v>200</v>
      </c>
      <c r="E252" s="192" t="s">
        <v>1</v>
      </c>
      <c r="F252" s="193" t="s">
        <v>3058</v>
      </c>
      <c r="H252" s="192" t="s">
        <v>1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2" t="s">
        <v>200</v>
      </c>
      <c r="AU252" s="192" t="s">
        <v>83</v>
      </c>
      <c r="AV252" s="12" t="s">
        <v>81</v>
      </c>
      <c r="AW252" s="12" t="s">
        <v>30</v>
      </c>
      <c r="AX252" s="12" t="s">
        <v>73</v>
      </c>
      <c r="AY252" s="192" t="s">
        <v>191</v>
      </c>
    </row>
    <row r="253" s="12" customFormat="1">
      <c r="B253" s="190"/>
      <c r="D253" s="191" t="s">
        <v>200</v>
      </c>
      <c r="E253" s="192" t="s">
        <v>1</v>
      </c>
      <c r="F253" s="193" t="s">
        <v>3059</v>
      </c>
      <c r="H253" s="192" t="s">
        <v>1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2" t="s">
        <v>200</v>
      </c>
      <c r="AU253" s="192" t="s">
        <v>83</v>
      </c>
      <c r="AV253" s="12" t="s">
        <v>81</v>
      </c>
      <c r="AW253" s="12" t="s">
        <v>30</v>
      </c>
      <c r="AX253" s="12" t="s">
        <v>73</v>
      </c>
      <c r="AY253" s="192" t="s">
        <v>191</v>
      </c>
    </row>
    <row r="254" s="12" customFormat="1">
      <c r="B254" s="190"/>
      <c r="D254" s="191" t="s">
        <v>200</v>
      </c>
      <c r="E254" s="192" t="s">
        <v>1</v>
      </c>
      <c r="F254" s="193" t="s">
        <v>3060</v>
      </c>
      <c r="H254" s="192" t="s">
        <v>1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2" t="s">
        <v>200</v>
      </c>
      <c r="AU254" s="192" t="s">
        <v>83</v>
      </c>
      <c r="AV254" s="12" t="s">
        <v>81</v>
      </c>
      <c r="AW254" s="12" t="s">
        <v>30</v>
      </c>
      <c r="AX254" s="12" t="s">
        <v>73</v>
      </c>
      <c r="AY254" s="192" t="s">
        <v>191</v>
      </c>
    </row>
    <row r="255" s="12" customFormat="1">
      <c r="B255" s="190"/>
      <c r="D255" s="191" t="s">
        <v>200</v>
      </c>
      <c r="E255" s="192" t="s">
        <v>1</v>
      </c>
      <c r="F255" s="193" t="s">
        <v>3061</v>
      </c>
      <c r="H255" s="192" t="s">
        <v>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2" t="s">
        <v>200</v>
      </c>
      <c r="AU255" s="192" t="s">
        <v>83</v>
      </c>
      <c r="AV255" s="12" t="s">
        <v>81</v>
      </c>
      <c r="AW255" s="12" t="s">
        <v>30</v>
      </c>
      <c r="AX255" s="12" t="s">
        <v>73</v>
      </c>
      <c r="AY255" s="192" t="s">
        <v>191</v>
      </c>
    </row>
    <row r="256" s="12" customFormat="1">
      <c r="B256" s="190"/>
      <c r="D256" s="191" t="s">
        <v>200</v>
      </c>
      <c r="E256" s="192" t="s">
        <v>1</v>
      </c>
      <c r="F256" s="193" t="s">
        <v>3062</v>
      </c>
      <c r="H256" s="192" t="s">
        <v>1</v>
      </c>
      <c r="I256" s="194"/>
      <c r="L256" s="190"/>
      <c r="M256" s="195"/>
      <c r="N256" s="196"/>
      <c r="O256" s="196"/>
      <c r="P256" s="196"/>
      <c r="Q256" s="196"/>
      <c r="R256" s="196"/>
      <c r="S256" s="196"/>
      <c r="T256" s="197"/>
      <c r="AT256" s="192" t="s">
        <v>200</v>
      </c>
      <c r="AU256" s="192" t="s">
        <v>83</v>
      </c>
      <c r="AV256" s="12" t="s">
        <v>81</v>
      </c>
      <c r="AW256" s="12" t="s">
        <v>30</v>
      </c>
      <c r="AX256" s="12" t="s">
        <v>73</v>
      </c>
      <c r="AY256" s="192" t="s">
        <v>191</v>
      </c>
    </row>
    <row r="257" s="13" customFormat="1">
      <c r="B257" s="198"/>
      <c r="D257" s="191" t="s">
        <v>200</v>
      </c>
      <c r="E257" s="199" t="s">
        <v>1</v>
      </c>
      <c r="F257" s="200" t="s">
        <v>3063</v>
      </c>
      <c r="H257" s="201">
        <v>78.159999999999997</v>
      </c>
      <c r="I257" s="202"/>
      <c r="L257" s="198"/>
      <c r="M257" s="203"/>
      <c r="N257" s="204"/>
      <c r="O257" s="204"/>
      <c r="P257" s="204"/>
      <c r="Q257" s="204"/>
      <c r="R257" s="204"/>
      <c r="S257" s="204"/>
      <c r="T257" s="205"/>
      <c r="AT257" s="199" t="s">
        <v>200</v>
      </c>
      <c r="AU257" s="199" t="s">
        <v>83</v>
      </c>
      <c r="AV257" s="13" t="s">
        <v>83</v>
      </c>
      <c r="AW257" s="13" t="s">
        <v>30</v>
      </c>
      <c r="AX257" s="13" t="s">
        <v>73</v>
      </c>
      <c r="AY257" s="199" t="s">
        <v>191</v>
      </c>
    </row>
    <row r="258" s="14" customFormat="1">
      <c r="B258" s="206"/>
      <c r="D258" s="191" t="s">
        <v>200</v>
      </c>
      <c r="E258" s="207" t="s">
        <v>1</v>
      </c>
      <c r="F258" s="208" t="s">
        <v>204</v>
      </c>
      <c r="H258" s="209">
        <v>78.159999999999997</v>
      </c>
      <c r="I258" s="210"/>
      <c r="L258" s="206"/>
      <c r="M258" s="211"/>
      <c r="N258" s="212"/>
      <c r="O258" s="212"/>
      <c r="P258" s="212"/>
      <c r="Q258" s="212"/>
      <c r="R258" s="212"/>
      <c r="S258" s="212"/>
      <c r="T258" s="213"/>
      <c r="AT258" s="207" t="s">
        <v>200</v>
      </c>
      <c r="AU258" s="207" t="s">
        <v>83</v>
      </c>
      <c r="AV258" s="14" t="s">
        <v>198</v>
      </c>
      <c r="AW258" s="14" t="s">
        <v>30</v>
      </c>
      <c r="AX258" s="14" t="s">
        <v>81</v>
      </c>
      <c r="AY258" s="207" t="s">
        <v>191</v>
      </c>
    </row>
    <row r="259" s="1" customFormat="1" ht="24" customHeight="1">
      <c r="B259" s="177"/>
      <c r="C259" s="178" t="s">
        <v>368</v>
      </c>
      <c r="D259" s="178" t="s">
        <v>194</v>
      </c>
      <c r="E259" s="179" t="s">
        <v>278</v>
      </c>
      <c r="F259" s="180" t="s">
        <v>279</v>
      </c>
      <c r="G259" s="181" t="s">
        <v>197</v>
      </c>
      <c r="H259" s="182">
        <v>78.159999999999997</v>
      </c>
      <c r="I259" s="183"/>
      <c r="J259" s="182">
        <f>ROUND(I259*H259,2)</f>
        <v>0</v>
      </c>
      <c r="K259" s="180" t="s">
        <v>274</v>
      </c>
      <c r="L259" s="37"/>
      <c r="M259" s="184" t="s">
        <v>1</v>
      </c>
      <c r="N259" s="185" t="s">
        <v>38</v>
      </c>
      <c r="O259" s="73"/>
      <c r="P259" s="186">
        <f>O259*H259</f>
        <v>0</v>
      </c>
      <c r="Q259" s="186">
        <v>0</v>
      </c>
      <c r="R259" s="186">
        <f>Q259*H259</f>
        <v>0</v>
      </c>
      <c r="S259" s="186">
        <v>0</v>
      </c>
      <c r="T259" s="187">
        <f>S259*H259</f>
        <v>0</v>
      </c>
      <c r="AR259" s="188" t="s">
        <v>198</v>
      </c>
      <c r="AT259" s="188" t="s">
        <v>194</v>
      </c>
      <c r="AU259" s="188" t="s">
        <v>83</v>
      </c>
      <c r="AY259" s="18" t="s">
        <v>191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8" t="s">
        <v>81</v>
      </c>
      <c r="BK259" s="189">
        <f>ROUND(I259*H259,2)</f>
        <v>0</v>
      </c>
      <c r="BL259" s="18" t="s">
        <v>198</v>
      </c>
      <c r="BM259" s="188" t="s">
        <v>3064</v>
      </c>
    </row>
    <row r="260" s="12" customFormat="1">
      <c r="B260" s="190"/>
      <c r="D260" s="191" t="s">
        <v>200</v>
      </c>
      <c r="E260" s="192" t="s">
        <v>1</v>
      </c>
      <c r="F260" s="193" t="s">
        <v>3065</v>
      </c>
      <c r="H260" s="192" t="s">
        <v>1</v>
      </c>
      <c r="I260" s="194"/>
      <c r="L260" s="190"/>
      <c r="M260" s="195"/>
      <c r="N260" s="196"/>
      <c r="O260" s="196"/>
      <c r="P260" s="196"/>
      <c r="Q260" s="196"/>
      <c r="R260" s="196"/>
      <c r="S260" s="196"/>
      <c r="T260" s="197"/>
      <c r="AT260" s="192" t="s">
        <v>200</v>
      </c>
      <c r="AU260" s="192" t="s">
        <v>83</v>
      </c>
      <c r="AV260" s="12" t="s">
        <v>81</v>
      </c>
      <c r="AW260" s="12" t="s">
        <v>30</v>
      </c>
      <c r="AX260" s="12" t="s">
        <v>73</v>
      </c>
      <c r="AY260" s="192" t="s">
        <v>191</v>
      </c>
    </row>
    <row r="261" s="12" customFormat="1">
      <c r="B261" s="190"/>
      <c r="D261" s="191" t="s">
        <v>200</v>
      </c>
      <c r="E261" s="192" t="s">
        <v>1</v>
      </c>
      <c r="F261" s="193" t="s">
        <v>3057</v>
      </c>
      <c r="H261" s="192" t="s">
        <v>1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2" t="s">
        <v>200</v>
      </c>
      <c r="AU261" s="192" t="s">
        <v>83</v>
      </c>
      <c r="AV261" s="12" t="s">
        <v>81</v>
      </c>
      <c r="AW261" s="12" t="s">
        <v>30</v>
      </c>
      <c r="AX261" s="12" t="s">
        <v>73</v>
      </c>
      <c r="AY261" s="192" t="s">
        <v>191</v>
      </c>
    </row>
    <row r="262" s="12" customFormat="1">
      <c r="B262" s="190"/>
      <c r="D262" s="191" t="s">
        <v>200</v>
      </c>
      <c r="E262" s="192" t="s">
        <v>1</v>
      </c>
      <c r="F262" s="193" t="s">
        <v>3058</v>
      </c>
      <c r="H262" s="192" t="s">
        <v>1</v>
      </c>
      <c r="I262" s="194"/>
      <c r="L262" s="190"/>
      <c r="M262" s="195"/>
      <c r="N262" s="196"/>
      <c r="O262" s="196"/>
      <c r="P262" s="196"/>
      <c r="Q262" s="196"/>
      <c r="R262" s="196"/>
      <c r="S262" s="196"/>
      <c r="T262" s="197"/>
      <c r="AT262" s="192" t="s">
        <v>200</v>
      </c>
      <c r="AU262" s="192" t="s">
        <v>83</v>
      </c>
      <c r="AV262" s="12" t="s">
        <v>81</v>
      </c>
      <c r="AW262" s="12" t="s">
        <v>30</v>
      </c>
      <c r="AX262" s="12" t="s">
        <v>73</v>
      </c>
      <c r="AY262" s="192" t="s">
        <v>191</v>
      </c>
    </row>
    <row r="263" s="12" customFormat="1">
      <c r="B263" s="190"/>
      <c r="D263" s="191" t="s">
        <v>200</v>
      </c>
      <c r="E263" s="192" t="s">
        <v>1</v>
      </c>
      <c r="F263" s="193" t="s">
        <v>3059</v>
      </c>
      <c r="H263" s="192" t="s">
        <v>1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2" t="s">
        <v>200</v>
      </c>
      <c r="AU263" s="192" t="s">
        <v>83</v>
      </c>
      <c r="AV263" s="12" t="s">
        <v>81</v>
      </c>
      <c r="AW263" s="12" t="s">
        <v>30</v>
      </c>
      <c r="AX263" s="12" t="s">
        <v>73</v>
      </c>
      <c r="AY263" s="192" t="s">
        <v>191</v>
      </c>
    </row>
    <row r="264" s="12" customFormat="1">
      <c r="B264" s="190"/>
      <c r="D264" s="191" t="s">
        <v>200</v>
      </c>
      <c r="E264" s="192" t="s">
        <v>1</v>
      </c>
      <c r="F264" s="193" t="s">
        <v>3060</v>
      </c>
      <c r="H264" s="192" t="s">
        <v>1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2" t="s">
        <v>200</v>
      </c>
      <c r="AU264" s="192" t="s">
        <v>83</v>
      </c>
      <c r="AV264" s="12" t="s">
        <v>81</v>
      </c>
      <c r="AW264" s="12" t="s">
        <v>30</v>
      </c>
      <c r="AX264" s="12" t="s">
        <v>73</v>
      </c>
      <c r="AY264" s="192" t="s">
        <v>191</v>
      </c>
    </row>
    <row r="265" s="12" customFormat="1">
      <c r="B265" s="190"/>
      <c r="D265" s="191" t="s">
        <v>200</v>
      </c>
      <c r="E265" s="192" t="s">
        <v>1</v>
      </c>
      <c r="F265" s="193" t="s">
        <v>3061</v>
      </c>
      <c r="H265" s="192" t="s">
        <v>1</v>
      </c>
      <c r="I265" s="194"/>
      <c r="L265" s="190"/>
      <c r="M265" s="195"/>
      <c r="N265" s="196"/>
      <c r="O265" s="196"/>
      <c r="P265" s="196"/>
      <c r="Q265" s="196"/>
      <c r="R265" s="196"/>
      <c r="S265" s="196"/>
      <c r="T265" s="197"/>
      <c r="AT265" s="192" t="s">
        <v>200</v>
      </c>
      <c r="AU265" s="192" t="s">
        <v>83</v>
      </c>
      <c r="AV265" s="12" t="s">
        <v>81</v>
      </c>
      <c r="AW265" s="12" t="s">
        <v>30</v>
      </c>
      <c r="AX265" s="12" t="s">
        <v>73</v>
      </c>
      <c r="AY265" s="192" t="s">
        <v>191</v>
      </c>
    </row>
    <row r="266" s="12" customFormat="1">
      <c r="B266" s="190"/>
      <c r="D266" s="191" t="s">
        <v>200</v>
      </c>
      <c r="E266" s="192" t="s">
        <v>1</v>
      </c>
      <c r="F266" s="193" t="s">
        <v>3062</v>
      </c>
      <c r="H266" s="192" t="s">
        <v>1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2" t="s">
        <v>200</v>
      </c>
      <c r="AU266" s="192" t="s">
        <v>83</v>
      </c>
      <c r="AV266" s="12" t="s">
        <v>81</v>
      </c>
      <c r="AW266" s="12" t="s">
        <v>30</v>
      </c>
      <c r="AX266" s="12" t="s">
        <v>73</v>
      </c>
      <c r="AY266" s="192" t="s">
        <v>191</v>
      </c>
    </row>
    <row r="267" s="13" customFormat="1">
      <c r="B267" s="198"/>
      <c r="D267" s="191" t="s">
        <v>200</v>
      </c>
      <c r="E267" s="199" t="s">
        <v>1</v>
      </c>
      <c r="F267" s="200" t="s">
        <v>3063</v>
      </c>
      <c r="H267" s="201">
        <v>78.159999999999997</v>
      </c>
      <c r="I267" s="202"/>
      <c r="L267" s="198"/>
      <c r="M267" s="203"/>
      <c r="N267" s="204"/>
      <c r="O267" s="204"/>
      <c r="P267" s="204"/>
      <c r="Q267" s="204"/>
      <c r="R267" s="204"/>
      <c r="S267" s="204"/>
      <c r="T267" s="205"/>
      <c r="AT267" s="199" t="s">
        <v>200</v>
      </c>
      <c r="AU267" s="199" t="s">
        <v>83</v>
      </c>
      <c r="AV267" s="13" t="s">
        <v>83</v>
      </c>
      <c r="AW267" s="13" t="s">
        <v>30</v>
      </c>
      <c r="AX267" s="13" t="s">
        <v>73</v>
      </c>
      <c r="AY267" s="199" t="s">
        <v>191</v>
      </c>
    </row>
    <row r="268" s="14" customFormat="1">
      <c r="B268" s="206"/>
      <c r="D268" s="191" t="s">
        <v>200</v>
      </c>
      <c r="E268" s="207" t="s">
        <v>1</v>
      </c>
      <c r="F268" s="208" t="s">
        <v>204</v>
      </c>
      <c r="H268" s="209">
        <v>78.159999999999997</v>
      </c>
      <c r="I268" s="210"/>
      <c r="L268" s="206"/>
      <c r="M268" s="211"/>
      <c r="N268" s="212"/>
      <c r="O268" s="212"/>
      <c r="P268" s="212"/>
      <c r="Q268" s="212"/>
      <c r="R268" s="212"/>
      <c r="S268" s="212"/>
      <c r="T268" s="213"/>
      <c r="AT268" s="207" t="s">
        <v>200</v>
      </c>
      <c r="AU268" s="207" t="s">
        <v>83</v>
      </c>
      <c r="AV268" s="14" t="s">
        <v>198</v>
      </c>
      <c r="AW268" s="14" t="s">
        <v>30</v>
      </c>
      <c r="AX268" s="14" t="s">
        <v>81</v>
      </c>
      <c r="AY268" s="207" t="s">
        <v>191</v>
      </c>
    </row>
    <row r="269" s="1" customFormat="1" ht="24" customHeight="1">
      <c r="B269" s="177"/>
      <c r="C269" s="178" t="s">
        <v>374</v>
      </c>
      <c r="D269" s="178" t="s">
        <v>194</v>
      </c>
      <c r="E269" s="179" t="s">
        <v>3066</v>
      </c>
      <c r="F269" s="180" t="s">
        <v>3067</v>
      </c>
      <c r="G269" s="181" t="s">
        <v>214</v>
      </c>
      <c r="H269" s="182">
        <v>125</v>
      </c>
      <c r="I269" s="183"/>
      <c r="J269" s="182">
        <f>ROUND(I269*H269,2)</f>
        <v>0</v>
      </c>
      <c r="K269" s="180" t="s">
        <v>274</v>
      </c>
      <c r="L269" s="37"/>
      <c r="M269" s="184" t="s">
        <v>1</v>
      </c>
      <c r="N269" s="185" t="s">
        <v>38</v>
      </c>
      <c r="O269" s="73"/>
      <c r="P269" s="186">
        <f>O269*H269</f>
        <v>0</v>
      </c>
      <c r="Q269" s="186">
        <v>0</v>
      </c>
      <c r="R269" s="186">
        <f>Q269*H269</f>
        <v>0</v>
      </c>
      <c r="S269" s="186">
        <v>0</v>
      </c>
      <c r="T269" s="187">
        <f>S269*H269</f>
        <v>0</v>
      </c>
      <c r="AR269" s="188" t="s">
        <v>198</v>
      </c>
      <c r="AT269" s="188" t="s">
        <v>194</v>
      </c>
      <c r="AU269" s="188" t="s">
        <v>83</v>
      </c>
      <c r="AY269" s="18" t="s">
        <v>191</v>
      </c>
      <c r="BE269" s="189">
        <f>IF(N269="základní",J269,0)</f>
        <v>0</v>
      </c>
      <c r="BF269" s="189">
        <f>IF(N269="snížená",J269,0)</f>
        <v>0</v>
      </c>
      <c r="BG269" s="189">
        <f>IF(N269="zákl. přenesená",J269,0)</f>
        <v>0</v>
      </c>
      <c r="BH269" s="189">
        <f>IF(N269="sníž. přenesená",J269,0)</f>
        <v>0</v>
      </c>
      <c r="BI269" s="189">
        <f>IF(N269="nulová",J269,0)</f>
        <v>0</v>
      </c>
      <c r="BJ269" s="18" t="s">
        <v>81</v>
      </c>
      <c r="BK269" s="189">
        <f>ROUND(I269*H269,2)</f>
        <v>0</v>
      </c>
      <c r="BL269" s="18" t="s">
        <v>198</v>
      </c>
      <c r="BM269" s="188" t="s">
        <v>3068</v>
      </c>
    </row>
    <row r="270" s="12" customFormat="1">
      <c r="B270" s="190"/>
      <c r="D270" s="191" t="s">
        <v>200</v>
      </c>
      <c r="E270" s="192" t="s">
        <v>1</v>
      </c>
      <c r="F270" s="193" t="s">
        <v>3069</v>
      </c>
      <c r="H270" s="192" t="s">
        <v>1</v>
      </c>
      <c r="I270" s="194"/>
      <c r="L270" s="190"/>
      <c r="M270" s="195"/>
      <c r="N270" s="196"/>
      <c r="O270" s="196"/>
      <c r="P270" s="196"/>
      <c r="Q270" s="196"/>
      <c r="R270" s="196"/>
      <c r="S270" s="196"/>
      <c r="T270" s="197"/>
      <c r="AT270" s="192" t="s">
        <v>200</v>
      </c>
      <c r="AU270" s="192" t="s">
        <v>83</v>
      </c>
      <c r="AV270" s="12" t="s">
        <v>81</v>
      </c>
      <c r="AW270" s="12" t="s">
        <v>30</v>
      </c>
      <c r="AX270" s="12" t="s">
        <v>73</v>
      </c>
      <c r="AY270" s="192" t="s">
        <v>191</v>
      </c>
    </row>
    <row r="271" s="13" customFormat="1">
      <c r="B271" s="198"/>
      <c r="D271" s="191" t="s">
        <v>200</v>
      </c>
      <c r="E271" s="199" t="s">
        <v>1</v>
      </c>
      <c r="F271" s="200" t="s">
        <v>3070</v>
      </c>
      <c r="H271" s="201">
        <v>125</v>
      </c>
      <c r="I271" s="202"/>
      <c r="L271" s="198"/>
      <c r="M271" s="203"/>
      <c r="N271" s="204"/>
      <c r="O271" s="204"/>
      <c r="P271" s="204"/>
      <c r="Q271" s="204"/>
      <c r="R271" s="204"/>
      <c r="S271" s="204"/>
      <c r="T271" s="205"/>
      <c r="AT271" s="199" t="s">
        <v>200</v>
      </c>
      <c r="AU271" s="199" t="s">
        <v>83</v>
      </c>
      <c r="AV271" s="13" t="s">
        <v>83</v>
      </c>
      <c r="AW271" s="13" t="s">
        <v>30</v>
      </c>
      <c r="AX271" s="13" t="s">
        <v>73</v>
      </c>
      <c r="AY271" s="199" t="s">
        <v>191</v>
      </c>
    </row>
    <row r="272" s="14" customFormat="1">
      <c r="B272" s="206"/>
      <c r="D272" s="191" t="s">
        <v>200</v>
      </c>
      <c r="E272" s="207" t="s">
        <v>1</v>
      </c>
      <c r="F272" s="208" t="s">
        <v>204</v>
      </c>
      <c r="H272" s="209">
        <v>125</v>
      </c>
      <c r="I272" s="210"/>
      <c r="L272" s="206"/>
      <c r="M272" s="211"/>
      <c r="N272" s="212"/>
      <c r="O272" s="212"/>
      <c r="P272" s="212"/>
      <c r="Q272" s="212"/>
      <c r="R272" s="212"/>
      <c r="S272" s="212"/>
      <c r="T272" s="213"/>
      <c r="AT272" s="207" t="s">
        <v>200</v>
      </c>
      <c r="AU272" s="207" t="s">
        <v>83</v>
      </c>
      <c r="AV272" s="14" t="s">
        <v>198</v>
      </c>
      <c r="AW272" s="14" t="s">
        <v>30</v>
      </c>
      <c r="AX272" s="14" t="s">
        <v>81</v>
      </c>
      <c r="AY272" s="207" t="s">
        <v>191</v>
      </c>
    </row>
    <row r="273" s="1" customFormat="1" ht="16.5" customHeight="1">
      <c r="B273" s="177"/>
      <c r="C273" s="178" t="s">
        <v>381</v>
      </c>
      <c r="D273" s="178" t="s">
        <v>194</v>
      </c>
      <c r="E273" s="179" t="s">
        <v>288</v>
      </c>
      <c r="F273" s="180" t="s">
        <v>289</v>
      </c>
      <c r="G273" s="181" t="s">
        <v>197</v>
      </c>
      <c r="H273" s="182">
        <v>1217.3</v>
      </c>
      <c r="I273" s="183"/>
      <c r="J273" s="182">
        <f>ROUND(I273*H273,2)</f>
        <v>0</v>
      </c>
      <c r="K273" s="180" t="s">
        <v>1</v>
      </c>
      <c r="L273" s="37"/>
      <c r="M273" s="184" t="s">
        <v>1</v>
      </c>
      <c r="N273" s="185" t="s">
        <v>38</v>
      </c>
      <c r="O273" s="73"/>
      <c r="P273" s="186">
        <f>O273*H273</f>
        <v>0</v>
      </c>
      <c r="Q273" s="186">
        <v>0</v>
      </c>
      <c r="R273" s="186">
        <f>Q273*H273</f>
        <v>0</v>
      </c>
      <c r="S273" s="186">
        <v>0</v>
      </c>
      <c r="T273" s="187">
        <f>S273*H273</f>
        <v>0</v>
      </c>
      <c r="AR273" s="188" t="s">
        <v>198</v>
      </c>
      <c r="AT273" s="188" t="s">
        <v>194</v>
      </c>
      <c r="AU273" s="188" t="s">
        <v>83</v>
      </c>
      <c r="AY273" s="18" t="s">
        <v>191</v>
      </c>
      <c r="BE273" s="189">
        <f>IF(N273="základní",J273,0)</f>
        <v>0</v>
      </c>
      <c r="BF273" s="189">
        <f>IF(N273="snížená",J273,0)</f>
        <v>0</v>
      </c>
      <c r="BG273" s="189">
        <f>IF(N273="zákl. přenesená",J273,0)</f>
        <v>0</v>
      </c>
      <c r="BH273" s="189">
        <f>IF(N273="sníž. přenesená",J273,0)</f>
        <v>0</v>
      </c>
      <c r="BI273" s="189">
        <f>IF(N273="nulová",J273,0)</f>
        <v>0</v>
      </c>
      <c r="BJ273" s="18" t="s">
        <v>81</v>
      </c>
      <c r="BK273" s="189">
        <f>ROUND(I273*H273,2)</f>
        <v>0</v>
      </c>
      <c r="BL273" s="18" t="s">
        <v>198</v>
      </c>
      <c r="BM273" s="188" t="s">
        <v>3071</v>
      </c>
    </row>
    <row r="274" s="12" customFormat="1">
      <c r="B274" s="190"/>
      <c r="D274" s="191" t="s">
        <v>200</v>
      </c>
      <c r="E274" s="192" t="s">
        <v>1</v>
      </c>
      <c r="F274" s="193" t="s">
        <v>3072</v>
      </c>
      <c r="H274" s="192" t="s">
        <v>1</v>
      </c>
      <c r="I274" s="194"/>
      <c r="L274" s="190"/>
      <c r="M274" s="195"/>
      <c r="N274" s="196"/>
      <c r="O274" s="196"/>
      <c r="P274" s="196"/>
      <c r="Q274" s="196"/>
      <c r="R274" s="196"/>
      <c r="S274" s="196"/>
      <c r="T274" s="197"/>
      <c r="AT274" s="192" t="s">
        <v>200</v>
      </c>
      <c r="AU274" s="192" t="s">
        <v>83</v>
      </c>
      <c r="AV274" s="12" t="s">
        <v>81</v>
      </c>
      <c r="AW274" s="12" t="s">
        <v>30</v>
      </c>
      <c r="AX274" s="12" t="s">
        <v>73</v>
      </c>
      <c r="AY274" s="192" t="s">
        <v>191</v>
      </c>
    </row>
    <row r="275" s="13" customFormat="1">
      <c r="B275" s="198"/>
      <c r="D275" s="191" t="s">
        <v>200</v>
      </c>
      <c r="E275" s="199" t="s">
        <v>1</v>
      </c>
      <c r="F275" s="200" t="s">
        <v>3073</v>
      </c>
      <c r="H275" s="201">
        <v>984.39999999999998</v>
      </c>
      <c r="I275" s="202"/>
      <c r="L275" s="198"/>
      <c r="M275" s="203"/>
      <c r="N275" s="204"/>
      <c r="O275" s="204"/>
      <c r="P275" s="204"/>
      <c r="Q275" s="204"/>
      <c r="R275" s="204"/>
      <c r="S275" s="204"/>
      <c r="T275" s="205"/>
      <c r="AT275" s="199" t="s">
        <v>200</v>
      </c>
      <c r="AU275" s="199" t="s">
        <v>83</v>
      </c>
      <c r="AV275" s="13" t="s">
        <v>83</v>
      </c>
      <c r="AW275" s="13" t="s">
        <v>30</v>
      </c>
      <c r="AX275" s="13" t="s">
        <v>73</v>
      </c>
      <c r="AY275" s="199" t="s">
        <v>191</v>
      </c>
    </row>
    <row r="276" s="12" customFormat="1">
      <c r="B276" s="190"/>
      <c r="D276" s="191" t="s">
        <v>200</v>
      </c>
      <c r="E276" s="192" t="s">
        <v>1</v>
      </c>
      <c r="F276" s="193" t="s">
        <v>3074</v>
      </c>
      <c r="H276" s="192" t="s">
        <v>1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2" t="s">
        <v>200</v>
      </c>
      <c r="AU276" s="192" t="s">
        <v>83</v>
      </c>
      <c r="AV276" s="12" t="s">
        <v>81</v>
      </c>
      <c r="AW276" s="12" t="s">
        <v>30</v>
      </c>
      <c r="AX276" s="12" t="s">
        <v>73</v>
      </c>
      <c r="AY276" s="192" t="s">
        <v>191</v>
      </c>
    </row>
    <row r="277" s="13" customFormat="1">
      <c r="B277" s="198"/>
      <c r="D277" s="191" t="s">
        <v>200</v>
      </c>
      <c r="E277" s="199" t="s">
        <v>1</v>
      </c>
      <c r="F277" s="200" t="s">
        <v>3075</v>
      </c>
      <c r="H277" s="201">
        <v>111.5</v>
      </c>
      <c r="I277" s="202"/>
      <c r="L277" s="198"/>
      <c r="M277" s="203"/>
      <c r="N277" s="204"/>
      <c r="O277" s="204"/>
      <c r="P277" s="204"/>
      <c r="Q277" s="204"/>
      <c r="R277" s="204"/>
      <c r="S277" s="204"/>
      <c r="T277" s="205"/>
      <c r="AT277" s="199" t="s">
        <v>200</v>
      </c>
      <c r="AU277" s="199" t="s">
        <v>83</v>
      </c>
      <c r="AV277" s="13" t="s">
        <v>83</v>
      </c>
      <c r="AW277" s="13" t="s">
        <v>30</v>
      </c>
      <c r="AX277" s="13" t="s">
        <v>73</v>
      </c>
      <c r="AY277" s="199" t="s">
        <v>191</v>
      </c>
    </row>
    <row r="278" s="12" customFormat="1">
      <c r="B278" s="190"/>
      <c r="D278" s="191" t="s">
        <v>200</v>
      </c>
      <c r="E278" s="192" t="s">
        <v>1</v>
      </c>
      <c r="F278" s="193" t="s">
        <v>3076</v>
      </c>
      <c r="H278" s="192" t="s">
        <v>1</v>
      </c>
      <c r="I278" s="194"/>
      <c r="L278" s="190"/>
      <c r="M278" s="195"/>
      <c r="N278" s="196"/>
      <c r="O278" s="196"/>
      <c r="P278" s="196"/>
      <c r="Q278" s="196"/>
      <c r="R278" s="196"/>
      <c r="S278" s="196"/>
      <c r="T278" s="197"/>
      <c r="AT278" s="192" t="s">
        <v>200</v>
      </c>
      <c r="AU278" s="192" t="s">
        <v>83</v>
      </c>
      <c r="AV278" s="12" t="s">
        <v>81</v>
      </c>
      <c r="AW278" s="12" t="s">
        <v>30</v>
      </c>
      <c r="AX278" s="12" t="s">
        <v>73</v>
      </c>
      <c r="AY278" s="192" t="s">
        <v>191</v>
      </c>
    </row>
    <row r="279" s="13" customFormat="1">
      <c r="B279" s="198"/>
      <c r="D279" s="191" t="s">
        <v>200</v>
      </c>
      <c r="E279" s="199" t="s">
        <v>1</v>
      </c>
      <c r="F279" s="200" t="s">
        <v>3075</v>
      </c>
      <c r="H279" s="201">
        <v>111.5</v>
      </c>
      <c r="I279" s="202"/>
      <c r="L279" s="198"/>
      <c r="M279" s="203"/>
      <c r="N279" s="204"/>
      <c r="O279" s="204"/>
      <c r="P279" s="204"/>
      <c r="Q279" s="204"/>
      <c r="R279" s="204"/>
      <c r="S279" s="204"/>
      <c r="T279" s="205"/>
      <c r="AT279" s="199" t="s">
        <v>200</v>
      </c>
      <c r="AU279" s="199" t="s">
        <v>83</v>
      </c>
      <c r="AV279" s="13" t="s">
        <v>83</v>
      </c>
      <c r="AW279" s="13" t="s">
        <v>30</v>
      </c>
      <c r="AX279" s="13" t="s">
        <v>73</v>
      </c>
      <c r="AY279" s="199" t="s">
        <v>191</v>
      </c>
    </row>
    <row r="280" s="12" customFormat="1">
      <c r="B280" s="190"/>
      <c r="D280" s="191" t="s">
        <v>200</v>
      </c>
      <c r="E280" s="192" t="s">
        <v>1</v>
      </c>
      <c r="F280" s="193" t="s">
        <v>3077</v>
      </c>
      <c r="H280" s="192" t="s">
        <v>1</v>
      </c>
      <c r="I280" s="194"/>
      <c r="L280" s="190"/>
      <c r="M280" s="195"/>
      <c r="N280" s="196"/>
      <c r="O280" s="196"/>
      <c r="P280" s="196"/>
      <c r="Q280" s="196"/>
      <c r="R280" s="196"/>
      <c r="S280" s="196"/>
      <c r="T280" s="197"/>
      <c r="AT280" s="192" t="s">
        <v>200</v>
      </c>
      <c r="AU280" s="192" t="s">
        <v>83</v>
      </c>
      <c r="AV280" s="12" t="s">
        <v>81</v>
      </c>
      <c r="AW280" s="12" t="s">
        <v>30</v>
      </c>
      <c r="AX280" s="12" t="s">
        <v>73</v>
      </c>
      <c r="AY280" s="192" t="s">
        <v>191</v>
      </c>
    </row>
    <row r="281" s="13" customFormat="1">
      <c r="B281" s="198"/>
      <c r="D281" s="191" t="s">
        <v>200</v>
      </c>
      <c r="E281" s="199" t="s">
        <v>1</v>
      </c>
      <c r="F281" s="200" t="s">
        <v>3078</v>
      </c>
      <c r="H281" s="201">
        <v>9.9000000000000004</v>
      </c>
      <c r="I281" s="202"/>
      <c r="L281" s="198"/>
      <c r="M281" s="203"/>
      <c r="N281" s="204"/>
      <c r="O281" s="204"/>
      <c r="P281" s="204"/>
      <c r="Q281" s="204"/>
      <c r="R281" s="204"/>
      <c r="S281" s="204"/>
      <c r="T281" s="205"/>
      <c r="AT281" s="199" t="s">
        <v>200</v>
      </c>
      <c r="AU281" s="199" t="s">
        <v>83</v>
      </c>
      <c r="AV281" s="13" t="s">
        <v>83</v>
      </c>
      <c r="AW281" s="13" t="s">
        <v>30</v>
      </c>
      <c r="AX281" s="13" t="s">
        <v>73</v>
      </c>
      <c r="AY281" s="199" t="s">
        <v>191</v>
      </c>
    </row>
    <row r="282" s="14" customFormat="1">
      <c r="B282" s="206"/>
      <c r="D282" s="191" t="s">
        <v>200</v>
      </c>
      <c r="E282" s="207" t="s">
        <v>1</v>
      </c>
      <c r="F282" s="208" t="s">
        <v>204</v>
      </c>
      <c r="H282" s="209">
        <v>1217.3000000000002</v>
      </c>
      <c r="I282" s="210"/>
      <c r="L282" s="206"/>
      <c r="M282" s="211"/>
      <c r="N282" s="212"/>
      <c r="O282" s="212"/>
      <c r="P282" s="212"/>
      <c r="Q282" s="212"/>
      <c r="R282" s="212"/>
      <c r="S282" s="212"/>
      <c r="T282" s="213"/>
      <c r="AT282" s="207" t="s">
        <v>200</v>
      </c>
      <c r="AU282" s="207" t="s">
        <v>83</v>
      </c>
      <c r="AV282" s="14" t="s">
        <v>198</v>
      </c>
      <c r="AW282" s="14" t="s">
        <v>30</v>
      </c>
      <c r="AX282" s="14" t="s">
        <v>81</v>
      </c>
      <c r="AY282" s="207" t="s">
        <v>191</v>
      </c>
    </row>
    <row r="283" s="1" customFormat="1" ht="24" customHeight="1">
      <c r="B283" s="177"/>
      <c r="C283" s="178" t="s">
        <v>388</v>
      </c>
      <c r="D283" s="178" t="s">
        <v>194</v>
      </c>
      <c r="E283" s="179" t="s">
        <v>3079</v>
      </c>
      <c r="F283" s="180" t="s">
        <v>3080</v>
      </c>
      <c r="G283" s="181" t="s">
        <v>197</v>
      </c>
      <c r="H283" s="182">
        <v>2357</v>
      </c>
      <c r="I283" s="183"/>
      <c r="J283" s="182">
        <f>ROUND(I283*H283,2)</f>
        <v>0</v>
      </c>
      <c r="K283" s="180" t="s">
        <v>1</v>
      </c>
      <c r="L283" s="37"/>
      <c r="M283" s="184" t="s">
        <v>1</v>
      </c>
      <c r="N283" s="185" t="s">
        <v>38</v>
      </c>
      <c r="O283" s="73"/>
      <c r="P283" s="186">
        <f>O283*H283</f>
        <v>0</v>
      </c>
      <c r="Q283" s="186">
        <v>0</v>
      </c>
      <c r="R283" s="186">
        <f>Q283*H283</f>
        <v>0</v>
      </c>
      <c r="S283" s="186">
        <v>0</v>
      </c>
      <c r="T283" s="187">
        <f>S283*H283</f>
        <v>0</v>
      </c>
      <c r="AR283" s="188" t="s">
        <v>198</v>
      </c>
      <c r="AT283" s="188" t="s">
        <v>194</v>
      </c>
      <c r="AU283" s="188" t="s">
        <v>83</v>
      </c>
      <c r="AY283" s="18" t="s">
        <v>191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8" t="s">
        <v>81</v>
      </c>
      <c r="BK283" s="189">
        <f>ROUND(I283*H283,2)</f>
        <v>0</v>
      </c>
      <c r="BL283" s="18" t="s">
        <v>198</v>
      </c>
      <c r="BM283" s="188" t="s">
        <v>3081</v>
      </c>
    </row>
    <row r="284" s="12" customFormat="1">
      <c r="B284" s="190"/>
      <c r="D284" s="191" t="s">
        <v>200</v>
      </c>
      <c r="E284" s="192" t="s">
        <v>1</v>
      </c>
      <c r="F284" s="193" t="s">
        <v>3082</v>
      </c>
      <c r="H284" s="192" t="s">
        <v>1</v>
      </c>
      <c r="I284" s="194"/>
      <c r="L284" s="190"/>
      <c r="M284" s="195"/>
      <c r="N284" s="196"/>
      <c r="O284" s="196"/>
      <c r="P284" s="196"/>
      <c r="Q284" s="196"/>
      <c r="R284" s="196"/>
      <c r="S284" s="196"/>
      <c r="T284" s="197"/>
      <c r="AT284" s="192" t="s">
        <v>200</v>
      </c>
      <c r="AU284" s="192" t="s">
        <v>83</v>
      </c>
      <c r="AV284" s="12" t="s">
        <v>81</v>
      </c>
      <c r="AW284" s="12" t="s">
        <v>30</v>
      </c>
      <c r="AX284" s="12" t="s">
        <v>73</v>
      </c>
      <c r="AY284" s="192" t="s">
        <v>191</v>
      </c>
    </row>
    <row r="285" s="12" customFormat="1">
      <c r="B285" s="190"/>
      <c r="D285" s="191" t="s">
        <v>200</v>
      </c>
      <c r="E285" s="192" t="s">
        <v>1</v>
      </c>
      <c r="F285" s="193" t="s">
        <v>3083</v>
      </c>
      <c r="H285" s="192" t="s">
        <v>1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2" t="s">
        <v>200</v>
      </c>
      <c r="AU285" s="192" t="s">
        <v>83</v>
      </c>
      <c r="AV285" s="12" t="s">
        <v>81</v>
      </c>
      <c r="AW285" s="12" t="s">
        <v>30</v>
      </c>
      <c r="AX285" s="12" t="s">
        <v>73</v>
      </c>
      <c r="AY285" s="192" t="s">
        <v>191</v>
      </c>
    </row>
    <row r="286" s="13" customFormat="1">
      <c r="B286" s="198"/>
      <c r="D286" s="191" t="s">
        <v>200</v>
      </c>
      <c r="E286" s="199" t="s">
        <v>1</v>
      </c>
      <c r="F286" s="200" t="s">
        <v>3084</v>
      </c>
      <c r="H286" s="201">
        <v>2357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200</v>
      </c>
      <c r="AU286" s="199" t="s">
        <v>83</v>
      </c>
      <c r="AV286" s="13" t="s">
        <v>83</v>
      </c>
      <c r="AW286" s="13" t="s">
        <v>30</v>
      </c>
      <c r="AX286" s="13" t="s">
        <v>73</v>
      </c>
      <c r="AY286" s="199" t="s">
        <v>191</v>
      </c>
    </row>
    <row r="287" s="14" customFormat="1">
      <c r="B287" s="206"/>
      <c r="D287" s="191" t="s">
        <v>200</v>
      </c>
      <c r="E287" s="207" t="s">
        <v>1</v>
      </c>
      <c r="F287" s="208" t="s">
        <v>204</v>
      </c>
      <c r="H287" s="209">
        <v>2357</v>
      </c>
      <c r="I287" s="210"/>
      <c r="L287" s="206"/>
      <c r="M287" s="211"/>
      <c r="N287" s="212"/>
      <c r="O287" s="212"/>
      <c r="P287" s="212"/>
      <c r="Q287" s="212"/>
      <c r="R287" s="212"/>
      <c r="S287" s="212"/>
      <c r="T287" s="213"/>
      <c r="AT287" s="207" t="s">
        <v>200</v>
      </c>
      <c r="AU287" s="207" t="s">
        <v>83</v>
      </c>
      <c r="AV287" s="14" t="s">
        <v>198</v>
      </c>
      <c r="AW287" s="14" t="s">
        <v>30</v>
      </c>
      <c r="AX287" s="14" t="s">
        <v>81</v>
      </c>
      <c r="AY287" s="207" t="s">
        <v>191</v>
      </c>
    </row>
    <row r="288" s="1" customFormat="1" ht="16.5" customHeight="1">
      <c r="B288" s="177"/>
      <c r="C288" s="178" t="s">
        <v>394</v>
      </c>
      <c r="D288" s="178" t="s">
        <v>194</v>
      </c>
      <c r="E288" s="179" t="s">
        <v>3085</v>
      </c>
      <c r="F288" s="180" t="s">
        <v>3086</v>
      </c>
      <c r="G288" s="181" t="s">
        <v>197</v>
      </c>
      <c r="H288" s="182">
        <v>2357</v>
      </c>
      <c r="I288" s="183"/>
      <c r="J288" s="182">
        <f>ROUND(I288*H288,2)</f>
        <v>0</v>
      </c>
      <c r="K288" s="180" t="s">
        <v>274</v>
      </c>
      <c r="L288" s="37"/>
      <c r="M288" s="184" t="s">
        <v>1</v>
      </c>
      <c r="N288" s="185" t="s">
        <v>38</v>
      </c>
      <c r="O288" s="73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AR288" s="188" t="s">
        <v>198</v>
      </c>
      <c r="AT288" s="188" t="s">
        <v>194</v>
      </c>
      <c r="AU288" s="188" t="s">
        <v>83</v>
      </c>
      <c r="AY288" s="18" t="s">
        <v>191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81</v>
      </c>
      <c r="BK288" s="189">
        <f>ROUND(I288*H288,2)</f>
        <v>0</v>
      </c>
      <c r="BL288" s="18" t="s">
        <v>198</v>
      </c>
      <c r="BM288" s="188" t="s">
        <v>3087</v>
      </c>
    </row>
    <row r="289" s="12" customFormat="1">
      <c r="B289" s="190"/>
      <c r="D289" s="191" t="s">
        <v>200</v>
      </c>
      <c r="E289" s="192" t="s">
        <v>1</v>
      </c>
      <c r="F289" s="193" t="s">
        <v>3088</v>
      </c>
      <c r="H289" s="192" t="s">
        <v>1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2" t="s">
        <v>200</v>
      </c>
      <c r="AU289" s="192" t="s">
        <v>83</v>
      </c>
      <c r="AV289" s="12" t="s">
        <v>81</v>
      </c>
      <c r="AW289" s="12" t="s">
        <v>30</v>
      </c>
      <c r="AX289" s="12" t="s">
        <v>73</v>
      </c>
      <c r="AY289" s="192" t="s">
        <v>191</v>
      </c>
    </row>
    <row r="290" s="13" customFormat="1">
      <c r="B290" s="198"/>
      <c r="D290" s="191" t="s">
        <v>200</v>
      </c>
      <c r="E290" s="199" t="s">
        <v>1</v>
      </c>
      <c r="F290" s="200" t="s">
        <v>3084</v>
      </c>
      <c r="H290" s="201">
        <v>2357</v>
      </c>
      <c r="I290" s="202"/>
      <c r="L290" s="198"/>
      <c r="M290" s="203"/>
      <c r="N290" s="204"/>
      <c r="O290" s="204"/>
      <c r="P290" s="204"/>
      <c r="Q290" s="204"/>
      <c r="R290" s="204"/>
      <c r="S290" s="204"/>
      <c r="T290" s="205"/>
      <c r="AT290" s="199" t="s">
        <v>200</v>
      </c>
      <c r="AU290" s="199" t="s">
        <v>83</v>
      </c>
      <c r="AV290" s="13" t="s">
        <v>83</v>
      </c>
      <c r="AW290" s="13" t="s">
        <v>30</v>
      </c>
      <c r="AX290" s="13" t="s">
        <v>73</v>
      </c>
      <c r="AY290" s="199" t="s">
        <v>191</v>
      </c>
    </row>
    <row r="291" s="14" customFormat="1">
      <c r="B291" s="206"/>
      <c r="D291" s="191" t="s">
        <v>200</v>
      </c>
      <c r="E291" s="207" t="s">
        <v>1</v>
      </c>
      <c r="F291" s="208" t="s">
        <v>204</v>
      </c>
      <c r="H291" s="209">
        <v>2357</v>
      </c>
      <c r="I291" s="210"/>
      <c r="L291" s="206"/>
      <c r="M291" s="211"/>
      <c r="N291" s="212"/>
      <c r="O291" s="212"/>
      <c r="P291" s="212"/>
      <c r="Q291" s="212"/>
      <c r="R291" s="212"/>
      <c r="S291" s="212"/>
      <c r="T291" s="213"/>
      <c r="AT291" s="207" t="s">
        <v>200</v>
      </c>
      <c r="AU291" s="207" t="s">
        <v>83</v>
      </c>
      <c r="AV291" s="14" t="s">
        <v>198</v>
      </c>
      <c r="AW291" s="14" t="s">
        <v>30</v>
      </c>
      <c r="AX291" s="14" t="s">
        <v>81</v>
      </c>
      <c r="AY291" s="207" t="s">
        <v>191</v>
      </c>
    </row>
    <row r="292" s="1" customFormat="1" ht="24" customHeight="1">
      <c r="B292" s="177"/>
      <c r="C292" s="178" t="s">
        <v>400</v>
      </c>
      <c r="D292" s="178" t="s">
        <v>194</v>
      </c>
      <c r="E292" s="179" t="s">
        <v>3089</v>
      </c>
      <c r="F292" s="180" t="s">
        <v>3090</v>
      </c>
      <c r="G292" s="181" t="s">
        <v>197</v>
      </c>
      <c r="H292" s="182">
        <v>2357</v>
      </c>
      <c r="I292" s="183"/>
      <c r="J292" s="182">
        <f>ROUND(I292*H292,2)</f>
        <v>0</v>
      </c>
      <c r="K292" s="180" t="s">
        <v>274</v>
      </c>
      <c r="L292" s="37"/>
      <c r="M292" s="184" t="s">
        <v>1</v>
      </c>
      <c r="N292" s="185" t="s">
        <v>38</v>
      </c>
      <c r="O292" s="73"/>
      <c r="P292" s="186">
        <f>O292*H292</f>
        <v>0</v>
      </c>
      <c r="Q292" s="186">
        <v>0</v>
      </c>
      <c r="R292" s="186">
        <f>Q292*H292</f>
        <v>0</v>
      </c>
      <c r="S292" s="186">
        <v>0</v>
      </c>
      <c r="T292" s="187">
        <f>S292*H292</f>
        <v>0</v>
      </c>
      <c r="AR292" s="188" t="s">
        <v>198</v>
      </c>
      <c r="AT292" s="188" t="s">
        <v>194</v>
      </c>
      <c r="AU292" s="188" t="s">
        <v>83</v>
      </c>
      <c r="AY292" s="18" t="s">
        <v>191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8" t="s">
        <v>81</v>
      </c>
      <c r="BK292" s="189">
        <f>ROUND(I292*H292,2)</f>
        <v>0</v>
      </c>
      <c r="BL292" s="18" t="s">
        <v>198</v>
      </c>
      <c r="BM292" s="188" t="s">
        <v>3091</v>
      </c>
    </row>
    <row r="293" s="12" customFormat="1">
      <c r="B293" s="190"/>
      <c r="D293" s="191" t="s">
        <v>200</v>
      </c>
      <c r="E293" s="192" t="s">
        <v>1</v>
      </c>
      <c r="F293" s="193" t="s">
        <v>3092</v>
      </c>
      <c r="H293" s="192" t="s">
        <v>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2" t="s">
        <v>200</v>
      </c>
      <c r="AU293" s="192" t="s">
        <v>83</v>
      </c>
      <c r="AV293" s="12" t="s">
        <v>81</v>
      </c>
      <c r="AW293" s="12" t="s">
        <v>30</v>
      </c>
      <c r="AX293" s="12" t="s">
        <v>73</v>
      </c>
      <c r="AY293" s="192" t="s">
        <v>191</v>
      </c>
    </row>
    <row r="294" s="13" customFormat="1">
      <c r="B294" s="198"/>
      <c r="D294" s="191" t="s">
        <v>200</v>
      </c>
      <c r="E294" s="199" t="s">
        <v>1</v>
      </c>
      <c r="F294" s="200" t="s">
        <v>3084</v>
      </c>
      <c r="H294" s="201">
        <v>2357</v>
      </c>
      <c r="I294" s="202"/>
      <c r="L294" s="198"/>
      <c r="M294" s="203"/>
      <c r="N294" s="204"/>
      <c r="O294" s="204"/>
      <c r="P294" s="204"/>
      <c r="Q294" s="204"/>
      <c r="R294" s="204"/>
      <c r="S294" s="204"/>
      <c r="T294" s="205"/>
      <c r="AT294" s="199" t="s">
        <v>200</v>
      </c>
      <c r="AU294" s="199" t="s">
        <v>83</v>
      </c>
      <c r="AV294" s="13" t="s">
        <v>83</v>
      </c>
      <c r="AW294" s="13" t="s">
        <v>30</v>
      </c>
      <c r="AX294" s="13" t="s">
        <v>73</v>
      </c>
      <c r="AY294" s="199" t="s">
        <v>191</v>
      </c>
    </row>
    <row r="295" s="14" customFormat="1">
      <c r="B295" s="206"/>
      <c r="D295" s="191" t="s">
        <v>200</v>
      </c>
      <c r="E295" s="207" t="s">
        <v>1</v>
      </c>
      <c r="F295" s="208" t="s">
        <v>204</v>
      </c>
      <c r="H295" s="209">
        <v>2357</v>
      </c>
      <c r="I295" s="210"/>
      <c r="L295" s="206"/>
      <c r="M295" s="211"/>
      <c r="N295" s="212"/>
      <c r="O295" s="212"/>
      <c r="P295" s="212"/>
      <c r="Q295" s="212"/>
      <c r="R295" s="212"/>
      <c r="S295" s="212"/>
      <c r="T295" s="213"/>
      <c r="AT295" s="207" t="s">
        <v>200</v>
      </c>
      <c r="AU295" s="207" t="s">
        <v>83</v>
      </c>
      <c r="AV295" s="14" t="s">
        <v>198</v>
      </c>
      <c r="AW295" s="14" t="s">
        <v>30</v>
      </c>
      <c r="AX295" s="14" t="s">
        <v>81</v>
      </c>
      <c r="AY295" s="207" t="s">
        <v>191</v>
      </c>
    </row>
    <row r="296" s="1" customFormat="1" ht="24" customHeight="1">
      <c r="B296" s="177"/>
      <c r="C296" s="178" t="s">
        <v>406</v>
      </c>
      <c r="D296" s="178" t="s">
        <v>194</v>
      </c>
      <c r="E296" s="179" t="s">
        <v>3093</v>
      </c>
      <c r="F296" s="180" t="s">
        <v>3094</v>
      </c>
      <c r="G296" s="181" t="s">
        <v>197</v>
      </c>
      <c r="H296" s="182">
        <v>2357</v>
      </c>
      <c r="I296" s="183"/>
      <c r="J296" s="182">
        <f>ROUND(I296*H296,2)</f>
        <v>0</v>
      </c>
      <c r="K296" s="180" t="s">
        <v>274</v>
      </c>
      <c r="L296" s="37"/>
      <c r="M296" s="184" t="s">
        <v>1</v>
      </c>
      <c r="N296" s="185" t="s">
        <v>38</v>
      </c>
      <c r="O296" s="73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AR296" s="188" t="s">
        <v>198</v>
      </c>
      <c r="AT296" s="188" t="s">
        <v>194</v>
      </c>
      <c r="AU296" s="188" t="s">
        <v>83</v>
      </c>
      <c r="AY296" s="18" t="s">
        <v>191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81</v>
      </c>
      <c r="BK296" s="189">
        <f>ROUND(I296*H296,2)</f>
        <v>0</v>
      </c>
      <c r="BL296" s="18" t="s">
        <v>198</v>
      </c>
      <c r="BM296" s="188" t="s">
        <v>3095</v>
      </c>
    </row>
    <row r="297" s="12" customFormat="1">
      <c r="B297" s="190"/>
      <c r="D297" s="191" t="s">
        <v>200</v>
      </c>
      <c r="E297" s="192" t="s">
        <v>1</v>
      </c>
      <c r="F297" s="193" t="s">
        <v>3096</v>
      </c>
      <c r="H297" s="192" t="s">
        <v>1</v>
      </c>
      <c r="I297" s="194"/>
      <c r="L297" s="190"/>
      <c r="M297" s="195"/>
      <c r="N297" s="196"/>
      <c r="O297" s="196"/>
      <c r="P297" s="196"/>
      <c r="Q297" s="196"/>
      <c r="R297" s="196"/>
      <c r="S297" s="196"/>
      <c r="T297" s="197"/>
      <c r="AT297" s="192" t="s">
        <v>200</v>
      </c>
      <c r="AU297" s="192" t="s">
        <v>83</v>
      </c>
      <c r="AV297" s="12" t="s">
        <v>81</v>
      </c>
      <c r="AW297" s="12" t="s">
        <v>30</v>
      </c>
      <c r="AX297" s="12" t="s">
        <v>73</v>
      </c>
      <c r="AY297" s="192" t="s">
        <v>191</v>
      </c>
    </row>
    <row r="298" s="13" customFormat="1">
      <c r="B298" s="198"/>
      <c r="D298" s="191" t="s">
        <v>200</v>
      </c>
      <c r="E298" s="199" t="s">
        <v>1</v>
      </c>
      <c r="F298" s="200" t="s">
        <v>3084</v>
      </c>
      <c r="H298" s="201">
        <v>2357</v>
      </c>
      <c r="I298" s="202"/>
      <c r="L298" s="198"/>
      <c r="M298" s="203"/>
      <c r="N298" s="204"/>
      <c r="O298" s="204"/>
      <c r="P298" s="204"/>
      <c r="Q298" s="204"/>
      <c r="R298" s="204"/>
      <c r="S298" s="204"/>
      <c r="T298" s="205"/>
      <c r="AT298" s="199" t="s">
        <v>200</v>
      </c>
      <c r="AU298" s="199" t="s">
        <v>83</v>
      </c>
      <c r="AV298" s="13" t="s">
        <v>83</v>
      </c>
      <c r="AW298" s="13" t="s">
        <v>30</v>
      </c>
      <c r="AX298" s="13" t="s">
        <v>73</v>
      </c>
      <c r="AY298" s="199" t="s">
        <v>191</v>
      </c>
    </row>
    <row r="299" s="14" customFormat="1">
      <c r="B299" s="206"/>
      <c r="D299" s="191" t="s">
        <v>200</v>
      </c>
      <c r="E299" s="207" t="s">
        <v>1</v>
      </c>
      <c r="F299" s="208" t="s">
        <v>204</v>
      </c>
      <c r="H299" s="209">
        <v>2357</v>
      </c>
      <c r="I299" s="210"/>
      <c r="L299" s="206"/>
      <c r="M299" s="211"/>
      <c r="N299" s="212"/>
      <c r="O299" s="212"/>
      <c r="P299" s="212"/>
      <c r="Q299" s="212"/>
      <c r="R299" s="212"/>
      <c r="S299" s="212"/>
      <c r="T299" s="213"/>
      <c r="AT299" s="207" t="s">
        <v>200</v>
      </c>
      <c r="AU299" s="207" t="s">
        <v>83</v>
      </c>
      <c r="AV299" s="14" t="s">
        <v>198</v>
      </c>
      <c r="AW299" s="14" t="s">
        <v>30</v>
      </c>
      <c r="AX299" s="14" t="s">
        <v>81</v>
      </c>
      <c r="AY299" s="207" t="s">
        <v>191</v>
      </c>
    </row>
    <row r="300" s="1" customFormat="1" ht="16.5" customHeight="1">
      <c r="B300" s="177"/>
      <c r="C300" s="214" t="s">
        <v>413</v>
      </c>
      <c r="D300" s="214" t="s">
        <v>335</v>
      </c>
      <c r="E300" s="215" t="s">
        <v>3097</v>
      </c>
      <c r="F300" s="216" t="s">
        <v>3098</v>
      </c>
      <c r="G300" s="217" t="s">
        <v>1007</v>
      </c>
      <c r="H300" s="218">
        <v>70.709999999999994</v>
      </c>
      <c r="I300" s="219"/>
      <c r="J300" s="218">
        <f>ROUND(I300*H300,2)</f>
        <v>0</v>
      </c>
      <c r="K300" s="216" t="s">
        <v>274</v>
      </c>
      <c r="L300" s="220"/>
      <c r="M300" s="221" t="s">
        <v>1</v>
      </c>
      <c r="N300" s="222" t="s">
        <v>38</v>
      </c>
      <c r="O300" s="73"/>
      <c r="P300" s="186">
        <f>O300*H300</f>
        <v>0</v>
      </c>
      <c r="Q300" s="186">
        <v>0.001</v>
      </c>
      <c r="R300" s="186">
        <f>Q300*H300</f>
        <v>0.070709999999999995</v>
      </c>
      <c r="S300" s="186">
        <v>0</v>
      </c>
      <c r="T300" s="187">
        <f>S300*H300</f>
        <v>0</v>
      </c>
      <c r="AR300" s="188" t="s">
        <v>254</v>
      </c>
      <c r="AT300" s="188" t="s">
        <v>335</v>
      </c>
      <c r="AU300" s="188" t="s">
        <v>83</v>
      </c>
      <c r="AY300" s="18" t="s">
        <v>191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8" t="s">
        <v>81</v>
      </c>
      <c r="BK300" s="189">
        <f>ROUND(I300*H300,2)</f>
        <v>0</v>
      </c>
      <c r="BL300" s="18" t="s">
        <v>198</v>
      </c>
      <c r="BM300" s="188" t="s">
        <v>3099</v>
      </c>
    </row>
    <row r="301" s="12" customFormat="1">
      <c r="B301" s="190"/>
      <c r="D301" s="191" t="s">
        <v>200</v>
      </c>
      <c r="E301" s="192" t="s">
        <v>1</v>
      </c>
      <c r="F301" s="193" t="s">
        <v>3100</v>
      </c>
      <c r="H301" s="192" t="s">
        <v>1</v>
      </c>
      <c r="I301" s="194"/>
      <c r="L301" s="190"/>
      <c r="M301" s="195"/>
      <c r="N301" s="196"/>
      <c r="O301" s="196"/>
      <c r="P301" s="196"/>
      <c r="Q301" s="196"/>
      <c r="R301" s="196"/>
      <c r="S301" s="196"/>
      <c r="T301" s="197"/>
      <c r="AT301" s="192" t="s">
        <v>200</v>
      </c>
      <c r="AU301" s="192" t="s">
        <v>83</v>
      </c>
      <c r="AV301" s="12" t="s">
        <v>81</v>
      </c>
      <c r="AW301" s="12" t="s">
        <v>30</v>
      </c>
      <c r="AX301" s="12" t="s">
        <v>73</v>
      </c>
      <c r="AY301" s="192" t="s">
        <v>191</v>
      </c>
    </row>
    <row r="302" s="13" customFormat="1">
      <c r="B302" s="198"/>
      <c r="D302" s="191" t="s">
        <v>200</v>
      </c>
      <c r="E302" s="199" t="s">
        <v>1</v>
      </c>
      <c r="F302" s="200" t="s">
        <v>3101</v>
      </c>
      <c r="H302" s="201">
        <v>70.709999999999994</v>
      </c>
      <c r="I302" s="202"/>
      <c r="L302" s="198"/>
      <c r="M302" s="203"/>
      <c r="N302" s="204"/>
      <c r="O302" s="204"/>
      <c r="P302" s="204"/>
      <c r="Q302" s="204"/>
      <c r="R302" s="204"/>
      <c r="S302" s="204"/>
      <c r="T302" s="205"/>
      <c r="AT302" s="199" t="s">
        <v>200</v>
      </c>
      <c r="AU302" s="199" t="s">
        <v>83</v>
      </c>
      <c r="AV302" s="13" t="s">
        <v>83</v>
      </c>
      <c r="AW302" s="13" t="s">
        <v>30</v>
      </c>
      <c r="AX302" s="13" t="s">
        <v>73</v>
      </c>
      <c r="AY302" s="199" t="s">
        <v>191</v>
      </c>
    </row>
    <row r="303" s="14" customFormat="1">
      <c r="B303" s="206"/>
      <c r="D303" s="191" t="s">
        <v>200</v>
      </c>
      <c r="E303" s="207" t="s">
        <v>1</v>
      </c>
      <c r="F303" s="208" t="s">
        <v>204</v>
      </c>
      <c r="H303" s="209">
        <v>70.709999999999994</v>
      </c>
      <c r="I303" s="210"/>
      <c r="L303" s="206"/>
      <c r="M303" s="211"/>
      <c r="N303" s="212"/>
      <c r="O303" s="212"/>
      <c r="P303" s="212"/>
      <c r="Q303" s="212"/>
      <c r="R303" s="212"/>
      <c r="S303" s="212"/>
      <c r="T303" s="213"/>
      <c r="AT303" s="207" t="s">
        <v>200</v>
      </c>
      <c r="AU303" s="207" t="s">
        <v>83</v>
      </c>
      <c r="AV303" s="14" t="s">
        <v>198</v>
      </c>
      <c r="AW303" s="14" t="s">
        <v>30</v>
      </c>
      <c r="AX303" s="14" t="s">
        <v>81</v>
      </c>
      <c r="AY303" s="207" t="s">
        <v>191</v>
      </c>
    </row>
    <row r="304" s="1" customFormat="1" ht="16.5" customHeight="1">
      <c r="B304" s="177"/>
      <c r="C304" s="214" t="s">
        <v>422</v>
      </c>
      <c r="D304" s="214" t="s">
        <v>335</v>
      </c>
      <c r="E304" s="215" t="s">
        <v>3102</v>
      </c>
      <c r="F304" s="216" t="s">
        <v>3103</v>
      </c>
      <c r="G304" s="217" t="s">
        <v>214</v>
      </c>
      <c r="H304" s="218">
        <v>353.55000000000001</v>
      </c>
      <c r="I304" s="219"/>
      <c r="J304" s="218">
        <f>ROUND(I304*H304,2)</f>
        <v>0</v>
      </c>
      <c r="K304" s="216" t="s">
        <v>1</v>
      </c>
      <c r="L304" s="220"/>
      <c r="M304" s="221" t="s">
        <v>1</v>
      </c>
      <c r="N304" s="222" t="s">
        <v>38</v>
      </c>
      <c r="O304" s="73"/>
      <c r="P304" s="186">
        <f>O304*H304</f>
        <v>0</v>
      </c>
      <c r="Q304" s="186">
        <v>1</v>
      </c>
      <c r="R304" s="186">
        <f>Q304*H304</f>
        <v>353.55000000000001</v>
      </c>
      <c r="S304" s="186">
        <v>0</v>
      </c>
      <c r="T304" s="187">
        <f>S304*H304</f>
        <v>0</v>
      </c>
      <c r="AR304" s="188" t="s">
        <v>254</v>
      </c>
      <c r="AT304" s="188" t="s">
        <v>335</v>
      </c>
      <c r="AU304" s="188" t="s">
        <v>83</v>
      </c>
      <c r="AY304" s="18" t="s">
        <v>191</v>
      </c>
      <c r="BE304" s="189">
        <f>IF(N304="základní",J304,0)</f>
        <v>0</v>
      </c>
      <c r="BF304" s="189">
        <f>IF(N304="snížená",J304,0)</f>
        <v>0</v>
      </c>
      <c r="BG304" s="189">
        <f>IF(N304="zákl. přenesená",J304,0)</f>
        <v>0</v>
      </c>
      <c r="BH304" s="189">
        <f>IF(N304="sníž. přenesená",J304,0)</f>
        <v>0</v>
      </c>
      <c r="BI304" s="189">
        <f>IF(N304="nulová",J304,0)</f>
        <v>0</v>
      </c>
      <c r="BJ304" s="18" t="s">
        <v>81</v>
      </c>
      <c r="BK304" s="189">
        <f>ROUND(I304*H304,2)</f>
        <v>0</v>
      </c>
      <c r="BL304" s="18" t="s">
        <v>198</v>
      </c>
      <c r="BM304" s="188" t="s">
        <v>3104</v>
      </c>
    </row>
    <row r="305" s="12" customFormat="1">
      <c r="B305" s="190"/>
      <c r="D305" s="191" t="s">
        <v>200</v>
      </c>
      <c r="E305" s="192" t="s">
        <v>1</v>
      </c>
      <c r="F305" s="193" t="s">
        <v>3105</v>
      </c>
      <c r="H305" s="192" t="s">
        <v>1</v>
      </c>
      <c r="I305" s="194"/>
      <c r="L305" s="190"/>
      <c r="M305" s="195"/>
      <c r="N305" s="196"/>
      <c r="O305" s="196"/>
      <c r="P305" s="196"/>
      <c r="Q305" s="196"/>
      <c r="R305" s="196"/>
      <c r="S305" s="196"/>
      <c r="T305" s="197"/>
      <c r="AT305" s="192" t="s">
        <v>200</v>
      </c>
      <c r="AU305" s="192" t="s">
        <v>83</v>
      </c>
      <c r="AV305" s="12" t="s">
        <v>81</v>
      </c>
      <c r="AW305" s="12" t="s">
        <v>30</v>
      </c>
      <c r="AX305" s="12" t="s">
        <v>73</v>
      </c>
      <c r="AY305" s="192" t="s">
        <v>191</v>
      </c>
    </row>
    <row r="306" s="13" customFormat="1">
      <c r="B306" s="198"/>
      <c r="D306" s="191" t="s">
        <v>200</v>
      </c>
      <c r="E306" s="199" t="s">
        <v>1</v>
      </c>
      <c r="F306" s="200" t="s">
        <v>3106</v>
      </c>
      <c r="H306" s="201">
        <v>353.55000000000001</v>
      </c>
      <c r="I306" s="202"/>
      <c r="L306" s="198"/>
      <c r="M306" s="203"/>
      <c r="N306" s="204"/>
      <c r="O306" s="204"/>
      <c r="P306" s="204"/>
      <c r="Q306" s="204"/>
      <c r="R306" s="204"/>
      <c r="S306" s="204"/>
      <c r="T306" s="205"/>
      <c r="AT306" s="199" t="s">
        <v>200</v>
      </c>
      <c r="AU306" s="199" t="s">
        <v>83</v>
      </c>
      <c r="AV306" s="13" t="s">
        <v>83</v>
      </c>
      <c r="AW306" s="13" t="s">
        <v>30</v>
      </c>
      <c r="AX306" s="13" t="s">
        <v>73</v>
      </c>
      <c r="AY306" s="199" t="s">
        <v>191</v>
      </c>
    </row>
    <row r="307" s="14" customFormat="1">
      <c r="B307" s="206"/>
      <c r="D307" s="191" t="s">
        <v>200</v>
      </c>
      <c r="E307" s="207" t="s">
        <v>1</v>
      </c>
      <c r="F307" s="208" t="s">
        <v>204</v>
      </c>
      <c r="H307" s="209">
        <v>353.55000000000001</v>
      </c>
      <c r="I307" s="210"/>
      <c r="L307" s="206"/>
      <c r="M307" s="211"/>
      <c r="N307" s="212"/>
      <c r="O307" s="212"/>
      <c r="P307" s="212"/>
      <c r="Q307" s="212"/>
      <c r="R307" s="212"/>
      <c r="S307" s="212"/>
      <c r="T307" s="213"/>
      <c r="AT307" s="207" t="s">
        <v>200</v>
      </c>
      <c r="AU307" s="207" t="s">
        <v>83</v>
      </c>
      <c r="AV307" s="14" t="s">
        <v>198</v>
      </c>
      <c r="AW307" s="14" t="s">
        <v>30</v>
      </c>
      <c r="AX307" s="14" t="s">
        <v>81</v>
      </c>
      <c r="AY307" s="207" t="s">
        <v>191</v>
      </c>
    </row>
    <row r="308" s="1" customFormat="1" ht="36" customHeight="1">
      <c r="B308" s="177"/>
      <c r="C308" s="214" t="s">
        <v>427</v>
      </c>
      <c r="D308" s="214" t="s">
        <v>335</v>
      </c>
      <c r="E308" s="215" t="s">
        <v>3107</v>
      </c>
      <c r="F308" s="216" t="s">
        <v>3108</v>
      </c>
      <c r="G308" s="217" t="s">
        <v>362</v>
      </c>
      <c r="H308" s="218">
        <v>50</v>
      </c>
      <c r="I308" s="219"/>
      <c r="J308" s="218">
        <f>ROUND(I308*H308,2)</f>
        <v>0</v>
      </c>
      <c r="K308" s="216" t="s">
        <v>1</v>
      </c>
      <c r="L308" s="220"/>
      <c r="M308" s="221" t="s">
        <v>1</v>
      </c>
      <c r="N308" s="222" t="s">
        <v>38</v>
      </c>
      <c r="O308" s="73"/>
      <c r="P308" s="186">
        <f>O308*H308</f>
        <v>0</v>
      </c>
      <c r="Q308" s="186">
        <v>0</v>
      </c>
      <c r="R308" s="186">
        <f>Q308*H308</f>
        <v>0</v>
      </c>
      <c r="S308" s="186">
        <v>0</v>
      </c>
      <c r="T308" s="187">
        <f>S308*H308</f>
        <v>0</v>
      </c>
      <c r="AR308" s="188" t="s">
        <v>254</v>
      </c>
      <c r="AT308" s="188" t="s">
        <v>335</v>
      </c>
      <c r="AU308" s="188" t="s">
        <v>83</v>
      </c>
      <c r="AY308" s="18" t="s">
        <v>191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81</v>
      </c>
      <c r="BK308" s="189">
        <f>ROUND(I308*H308,2)</f>
        <v>0</v>
      </c>
      <c r="BL308" s="18" t="s">
        <v>198</v>
      </c>
      <c r="BM308" s="188" t="s">
        <v>3109</v>
      </c>
    </row>
    <row r="309" s="12" customFormat="1">
      <c r="B309" s="190"/>
      <c r="D309" s="191" t="s">
        <v>200</v>
      </c>
      <c r="E309" s="192" t="s">
        <v>1</v>
      </c>
      <c r="F309" s="193" t="s">
        <v>3110</v>
      </c>
      <c r="H309" s="192" t="s">
        <v>1</v>
      </c>
      <c r="I309" s="194"/>
      <c r="L309" s="190"/>
      <c r="M309" s="195"/>
      <c r="N309" s="196"/>
      <c r="O309" s="196"/>
      <c r="P309" s="196"/>
      <c r="Q309" s="196"/>
      <c r="R309" s="196"/>
      <c r="S309" s="196"/>
      <c r="T309" s="197"/>
      <c r="AT309" s="192" t="s">
        <v>200</v>
      </c>
      <c r="AU309" s="192" t="s">
        <v>83</v>
      </c>
      <c r="AV309" s="12" t="s">
        <v>81</v>
      </c>
      <c r="AW309" s="12" t="s">
        <v>30</v>
      </c>
      <c r="AX309" s="12" t="s">
        <v>73</v>
      </c>
      <c r="AY309" s="192" t="s">
        <v>191</v>
      </c>
    </row>
    <row r="310" s="13" customFormat="1">
      <c r="B310" s="198"/>
      <c r="D310" s="191" t="s">
        <v>200</v>
      </c>
      <c r="E310" s="199" t="s">
        <v>1</v>
      </c>
      <c r="F310" s="200" t="s">
        <v>558</v>
      </c>
      <c r="H310" s="201">
        <v>50</v>
      </c>
      <c r="I310" s="202"/>
      <c r="L310" s="198"/>
      <c r="M310" s="203"/>
      <c r="N310" s="204"/>
      <c r="O310" s="204"/>
      <c r="P310" s="204"/>
      <c r="Q310" s="204"/>
      <c r="R310" s="204"/>
      <c r="S310" s="204"/>
      <c r="T310" s="205"/>
      <c r="AT310" s="199" t="s">
        <v>200</v>
      </c>
      <c r="AU310" s="199" t="s">
        <v>83</v>
      </c>
      <c r="AV310" s="13" t="s">
        <v>83</v>
      </c>
      <c r="AW310" s="13" t="s">
        <v>30</v>
      </c>
      <c r="AX310" s="13" t="s">
        <v>73</v>
      </c>
      <c r="AY310" s="199" t="s">
        <v>191</v>
      </c>
    </row>
    <row r="311" s="14" customFormat="1">
      <c r="B311" s="206"/>
      <c r="D311" s="191" t="s">
        <v>200</v>
      </c>
      <c r="E311" s="207" t="s">
        <v>1</v>
      </c>
      <c r="F311" s="208" t="s">
        <v>204</v>
      </c>
      <c r="H311" s="209">
        <v>50</v>
      </c>
      <c r="I311" s="210"/>
      <c r="L311" s="206"/>
      <c r="M311" s="211"/>
      <c r="N311" s="212"/>
      <c r="O311" s="212"/>
      <c r="P311" s="212"/>
      <c r="Q311" s="212"/>
      <c r="R311" s="212"/>
      <c r="S311" s="212"/>
      <c r="T311" s="213"/>
      <c r="AT311" s="207" t="s">
        <v>200</v>
      </c>
      <c r="AU311" s="207" t="s">
        <v>83</v>
      </c>
      <c r="AV311" s="14" t="s">
        <v>198</v>
      </c>
      <c r="AW311" s="14" t="s">
        <v>30</v>
      </c>
      <c r="AX311" s="14" t="s">
        <v>81</v>
      </c>
      <c r="AY311" s="207" t="s">
        <v>191</v>
      </c>
    </row>
    <row r="312" s="1" customFormat="1" ht="24" customHeight="1">
      <c r="B312" s="177"/>
      <c r="C312" s="214" t="s">
        <v>436</v>
      </c>
      <c r="D312" s="214" t="s">
        <v>335</v>
      </c>
      <c r="E312" s="215" t="s">
        <v>3111</v>
      </c>
      <c r="F312" s="216" t="s">
        <v>3112</v>
      </c>
      <c r="G312" s="217" t="s">
        <v>214</v>
      </c>
      <c r="H312" s="218">
        <v>62.5</v>
      </c>
      <c r="I312" s="219"/>
      <c r="J312" s="218">
        <f>ROUND(I312*H312,2)</f>
        <v>0</v>
      </c>
      <c r="K312" s="216" t="s">
        <v>1</v>
      </c>
      <c r="L312" s="220"/>
      <c r="M312" s="221" t="s">
        <v>1</v>
      </c>
      <c r="N312" s="222" t="s">
        <v>38</v>
      </c>
      <c r="O312" s="73"/>
      <c r="P312" s="186">
        <f>O312*H312</f>
        <v>0</v>
      </c>
      <c r="Q312" s="186">
        <v>0.22</v>
      </c>
      <c r="R312" s="186">
        <f>Q312*H312</f>
        <v>13.75</v>
      </c>
      <c r="S312" s="186">
        <v>0</v>
      </c>
      <c r="T312" s="187">
        <f>S312*H312</f>
        <v>0</v>
      </c>
      <c r="AR312" s="188" t="s">
        <v>254</v>
      </c>
      <c r="AT312" s="188" t="s">
        <v>335</v>
      </c>
      <c r="AU312" s="188" t="s">
        <v>83</v>
      </c>
      <c r="AY312" s="18" t="s">
        <v>191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8" t="s">
        <v>81</v>
      </c>
      <c r="BK312" s="189">
        <f>ROUND(I312*H312,2)</f>
        <v>0</v>
      </c>
      <c r="BL312" s="18" t="s">
        <v>198</v>
      </c>
      <c r="BM312" s="188" t="s">
        <v>3113</v>
      </c>
    </row>
    <row r="313" s="12" customFormat="1">
      <c r="B313" s="190"/>
      <c r="D313" s="191" t="s">
        <v>200</v>
      </c>
      <c r="E313" s="192" t="s">
        <v>1</v>
      </c>
      <c r="F313" s="193" t="s">
        <v>3114</v>
      </c>
      <c r="H313" s="192" t="s">
        <v>1</v>
      </c>
      <c r="I313" s="194"/>
      <c r="L313" s="190"/>
      <c r="M313" s="195"/>
      <c r="N313" s="196"/>
      <c r="O313" s="196"/>
      <c r="P313" s="196"/>
      <c r="Q313" s="196"/>
      <c r="R313" s="196"/>
      <c r="S313" s="196"/>
      <c r="T313" s="197"/>
      <c r="AT313" s="192" t="s">
        <v>200</v>
      </c>
      <c r="AU313" s="192" t="s">
        <v>83</v>
      </c>
      <c r="AV313" s="12" t="s">
        <v>81</v>
      </c>
      <c r="AW313" s="12" t="s">
        <v>30</v>
      </c>
      <c r="AX313" s="12" t="s">
        <v>73</v>
      </c>
      <c r="AY313" s="192" t="s">
        <v>191</v>
      </c>
    </row>
    <row r="314" s="13" customFormat="1">
      <c r="B314" s="198"/>
      <c r="D314" s="191" t="s">
        <v>200</v>
      </c>
      <c r="E314" s="199" t="s">
        <v>1</v>
      </c>
      <c r="F314" s="200" t="s">
        <v>3115</v>
      </c>
      <c r="H314" s="201">
        <v>62.5</v>
      </c>
      <c r="I314" s="202"/>
      <c r="L314" s="198"/>
      <c r="M314" s="203"/>
      <c r="N314" s="204"/>
      <c r="O314" s="204"/>
      <c r="P314" s="204"/>
      <c r="Q314" s="204"/>
      <c r="R314" s="204"/>
      <c r="S314" s="204"/>
      <c r="T314" s="205"/>
      <c r="AT314" s="199" t="s">
        <v>200</v>
      </c>
      <c r="AU314" s="199" t="s">
        <v>83</v>
      </c>
      <c r="AV314" s="13" t="s">
        <v>83</v>
      </c>
      <c r="AW314" s="13" t="s">
        <v>30</v>
      </c>
      <c r="AX314" s="13" t="s">
        <v>73</v>
      </c>
      <c r="AY314" s="199" t="s">
        <v>191</v>
      </c>
    </row>
    <row r="315" s="14" customFormat="1">
      <c r="B315" s="206"/>
      <c r="D315" s="191" t="s">
        <v>200</v>
      </c>
      <c r="E315" s="207" t="s">
        <v>1</v>
      </c>
      <c r="F315" s="208" t="s">
        <v>204</v>
      </c>
      <c r="H315" s="209">
        <v>62.5</v>
      </c>
      <c r="I315" s="210"/>
      <c r="L315" s="206"/>
      <c r="M315" s="211"/>
      <c r="N315" s="212"/>
      <c r="O315" s="212"/>
      <c r="P315" s="212"/>
      <c r="Q315" s="212"/>
      <c r="R315" s="212"/>
      <c r="S315" s="212"/>
      <c r="T315" s="213"/>
      <c r="AT315" s="207" t="s">
        <v>200</v>
      </c>
      <c r="AU315" s="207" t="s">
        <v>83</v>
      </c>
      <c r="AV315" s="14" t="s">
        <v>198</v>
      </c>
      <c r="AW315" s="14" t="s">
        <v>30</v>
      </c>
      <c r="AX315" s="14" t="s">
        <v>81</v>
      </c>
      <c r="AY315" s="207" t="s">
        <v>191</v>
      </c>
    </row>
    <row r="316" s="1" customFormat="1" ht="24" customHeight="1">
      <c r="B316" s="177"/>
      <c r="C316" s="178" t="s">
        <v>365</v>
      </c>
      <c r="D316" s="178" t="s">
        <v>194</v>
      </c>
      <c r="E316" s="179" t="s">
        <v>3116</v>
      </c>
      <c r="F316" s="180" t="s">
        <v>3117</v>
      </c>
      <c r="G316" s="181" t="s">
        <v>362</v>
      </c>
      <c r="H316" s="182">
        <v>125</v>
      </c>
      <c r="I316" s="183"/>
      <c r="J316" s="182">
        <f>ROUND(I316*H316,2)</f>
        <v>0</v>
      </c>
      <c r="K316" s="180" t="s">
        <v>274</v>
      </c>
      <c r="L316" s="37"/>
      <c r="M316" s="184" t="s">
        <v>1</v>
      </c>
      <c r="N316" s="185" t="s">
        <v>38</v>
      </c>
      <c r="O316" s="73"/>
      <c r="P316" s="186">
        <f>O316*H316</f>
        <v>0</v>
      </c>
      <c r="Q316" s="186">
        <v>0</v>
      </c>
      <c r="R316" s="186">
        <f>Q316*H316</f>
        <v>0</v>
      </c>
      <c r="S316" s="186">
        <v>0</v>
      </c>
      <c r="T316" s="187">
        <f>S316*H316</f>
        <v>0</v>
      </c>
      <c r="AR316" s="188" t="s">
        <v>198</v>
      </c>
      <c r="AT316" s="188" t="s">
        <v>194</v>
      </c>
      <c r="AU316" s="188" t="s">
        <v>83</v>
      </c>
      <c r="AY316" s="18" t="s">
        <v>191</v>
      </c>
      <c r="BE316" s="189">
        <f>IF(N316="základní",J316,0)</f>
        <v>0</v>
      </c>
      <c r="BF316" s="189">
        <f>IF(N316="snížená",J316,0)</f>
        <v>0</v>
      </c>
      <c r="BG316" s="189">
        <f>IF(N316="zákl. přenesená",J316,0)</f>
        <v>0</v>
      </c>
      <c r="BH316" s="189">
        <f>IF(N316="sníž. přenesená",J316,0)</f>
        <v>0</v>
      </c>
      <c r="BI316" s="189">
        <f>IF(N316="nulová",J316,0)</f>
        <v>0</v>
      </c>
      <c r="BJ316" s="18" t="s">
        <v>81</v>
      </c>
      <c r="BK316" s="189">
        <f>ROUND(I316*H316,2)</f>
        <v>0</v>
      </c>
      <c r="BL316" s="18" t="s">
        <v>198</v>
      </c>
      <c r="BM316" s="188" t="s">
        <v>3118</v>
      </c>
    </row>
    <row r="317" s="12" customFormat="1">
      <c r="B317" s="190"/>
      <c r="D317" s="191" t="s">
        <v>200</v>
      </c>
      <c r="E317" s="192" t="s">
        <v>1</v>
      </c>
      <c r="F317" s="193" t="s">
        <v>3119</v>
      </c>
      <c r="H317" s="192" t="s">
        <v>1</v>
      </c>
      <c r="I317" s="194"/>
      <c r="L317" s="190"/>
      <c r="M317" s="195"/>
      <c r="N317" s="196"/>
      <c r="O317" s="196"/>
      <c r="P317" s="196"/>
      <c r="Q317" s="196"/>
      <c r="R317" s="196"/>
      <c r="S317" s="196"/>
      <c r="T317" s="197"/>
      <c r="AT317" s="192" t="s">
        <v>200</v>
      </c>
      <c r="AU317" s="192" t="s">
        <v>83</v>
      </c>
      <c r="AV317" s="12" t="s">
        <v>81</v>
      </c>
      <c r="AW317" s="12" t="s">
        <v>30</v>
      </c>
      <c r="AX317" s="12" t="s">
        <v>73</v>
      </c>
      <c r="AY317" s="192" t="s">
        <v>191</v>
      </c>
    </row>
    <row r="318" s="12" customFormat="1">
      <c r="B318" s="190"/>
      <c r="D318" s="191" t="s">
        <v>200</v>
      </c>
      <c r="E318" s="192" t="s">
        <v>1</v>
      </c>
      <c r="F318" s="193" t="s">
        <v>3120</v>
      </c>
      <c r="H318" s="192" t="s">
        <v>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2" t="s">
        <v>200</v>
      </c>
      <c r="AU318" s="192" t="s">
        <v>83</v>
      </c>
      <c r="AV318" s="12" t="s">
        <v>81</v>
      </c>
      <c r="AW318" s="12" t="s">
        <v>30</v>
      </c>
      <c r="AX318" s="12" t="s">
        <v>73</v>
      </c>
      <c r="AY318" s="192" t="s">
        <v>191</v>
      </c>
    </row>
    <row r="319" s="13" customFormat="1">
      <c r="B319" s="198"/>
      <c r="D319" s="191" t="s">
        <v>200</v>
      </c>
      <c r="E319" s="199" t="s">
        <v>1</v>
      </c>
      <c r="F319" s="200" t="s">
        <v>3070</v>
      </c>
      <c r="H319" s="201">
        <v>125</v>
      </c>
      <c r="I319" s="202"/>
      <c r="L319" s="198"/>
      <c r="M319" s="203"/>
      <c r="N319" s="204"/>
      <c r="O319" s="204"/>
      <c r="P319" s="204"/>
      <c r="Q319" s="204"/>
      <c r="R319" s="204"/>
      <c r="S319" s="204"/>
      <c r="T319" s="205"/>
      <c r="AT319" s="199" t="s">
        <v>200</v>
      </c>
      <c r="AU319" s="199" t="s">
        <v>83</v>
      </c>
      <c r="AV319" s="13" t="s">
        <v>83</v>
      </c>
      <c r="AW319" s="13" t="s">
        <v>30</v>
      </c>
      <c r="AX319" s="13" t="s">
        <v>73</v>
      </c>
      <c r="AY319" s="199" t="s">
        <v>191</v>
      </c>
    </row>
    <row r="320" s="14" customFormat="1">
      <c r="B320" s="206"/>
      <c r="D320" s="191" t="s">
        <v>200</v>
      </c>
      <c r="E320" s="207" t="s">
        <v>1</v>
      </c>
      <c r="F320" s="208" t="s">
        <v>204</v>
      </c>
      <c r="H320" s="209">
        <v>125</v>
      </c>
      <c r="I320" s="210"/>
      <c r="L320" s="206"/>
      <c r="M320" s="211"/>
      <c r="N320" s="212"/>
      <c r="O320" s="212"/>
      <c r="P320" s="212"/>
      <c r="Q320" s="212"/>
      <c r="R320" s="212"/>
      <c r="S320" s="212"/>
      <c r="T320" s="213"/>
      <c r="AT320" s="207" t="s">
        <v>200</v>
      </c>
      <c r="AU320" s="207" t="s">
        <v>83</v>
      </c>
      <c r="AV320" s="14" t="s">
        <v>198</v>
      </c>
      <c r="AW320" s="14" t="s">
        <v>30</v>
      </c>
      <c r="AX320" s="14" t="s">
        <v>81</v>
      </c>
      <c r="AY320" s="207" t="s">
        <v>191</v>
      </c>
    </row>
    <row r="321" s="1" customFormat="1" ht="24" customHeight="1">
      <c r="B321" s="177"/>
      <c r="C321" s="178" t="s">
        <v>450</v>
      </c>
      <c r="D321" s="178" t="s">
        <v>194</v>
      </c>
      <c r="E321" s="179" t="s">
        <v>3121</v>
      </c>
      <c r="F321" s="180" t="s">
        <v>3122</v>
      </c>
      <c r="G321" s="181" t="s">
        <v>362</v>
      </c>
      <c r="H321" s="182">
        <v>50</v>
      </c>
      <c r="I321" s="183"/>
      <c r="J321" s="182">
        <f>ROUND(I321*H321,2)</f>
        <v>0</v>
      </c>
      <c r="K321" s="180" t="s">
        <v>274</v>
      </c>
      <c r="L321" s="37"/>
      <c r="M321" s="184" t="s">
        <v>1</v>
      </c>
      <c r="N321" s="185" t="s">
        <v>38</v>
      </c>
      <c r="O321" s="73"/>
      <c r="P321" s="186">
        <f>O321*H321</f>
        <v>0</v>
      </c>
      <c r="Q321" s="186">
        <v>0</v>
      </c>
      <c r="R321" s="186">
        <f>Q321*H321</f>
        <v>0</v>
      </c>
      <c r="S321" s="186">
        <v>0</v>
      </c>
      <c r="T321" s="187">
        <f>S321*H321</f>
        <v>0</v>
      </c>
      <c r="AR321" s="188" t="s">
        <v>198</v>
      </c>
      <c r="AT321" s="188" t="s">
        <v>194</v>
      </c>
      <c r="AU321" s="188" t="s">
        <v>83</v>
      </c>
      <c r="AY321" s="18" t="s">
        <v>191</v>
      </c>
      <c r="BE321" s="189">
        <f>IF(N321="základní",J321,0)</f>
        <v>0</v>
      </c>
      <c r="BF321" s="189">
        <f>IF(N321="snížená",J321,0)</f>
        <v>0</v>
      </c>
      <c r="BG321" s="189">
        <f>IF(N321="zákl. přenesená",J321,0)</f>
        <v>0</v>
      </c>
      <c r="BH321" s="189">
        <f>IF(N321="sníž. přenesená",J321,0)</f>
        <v>0</v>
      </c>
      <c r="BI321" s="189">
        <f>IF(N321="nulová",J321,0)</f>
        <v>0</v>
      </c>
      <c r="BJ321" s="18" t="s">
        <v>81</v>
      </c>
      <c r="BK321" s="189">
        <f>ROUND(I321*H321,2)</f>
        <v>0</v>
      </c>
      <c r="BL321" s="18" t="s">
        <v>198</v>
      </c>
      <c r="BM321" s="188" t="s">
        <v>3123</v>
      </c>
    </row>
    <row r="322" s="12" customFormat="1">
      <c r="B322" s="190"/>
      <c r="D322" s="191" t="s">
        <v>200</v>
      </c>
      <c r="E322" s="192" t="s">
        <v>1</v>
      </c>
      <c r="F322" s="193" t="s">
        <v>3124</v>
      </c>
      <c r="H322" s="192" t="s">
        <v>1</v>
      </c>
      <c r="I322" s="194"/>
      <c r="L322" s="190"/>
      <c r="M322" s="195"/>
      <c r="N322" s="196"/>
      <c r="O322" s="196"/>
      <c r="P322" s="196"/>
      <c r="Q322" s="196"/>
      <c r="R322" s="196"/>
      <c r="S322" s="196"/>
      <c r="T322" s="197"/>
      <c r="AT322" s="192" t="s">
        <v>200</v>
      </c>
      <c r="AU322" s="192" t="s">
        <v>83</v>
      </c>
      <c r="AV322" s="12" t="s">
        <v>81</v>
      </c>
      <c r="AW322" s="12" t="s">
        <v>30</v>
      </c>
      <c r="AX322" s="12" t="s">
        <v>73</v>
      </c>
      <c r="AY322" s="192" t="s">
        <v>191</v>
      </c>
    </row>
    <row r="323" s="12" customFormat="1">
      <c r="B323" s="190"/>
      <c r="D323" s="191" t="s">
        <v>200</v>
      </c>
      <c r="E323" s="192" t="s">
        <v>1</v>
      </c>
      <c r="F323" s="193" t="s">
        <v>3125</v>
      </c>
      <c r="H323" s="192" t="s">
        <v>1</v>
      </c>
      <c r="I323" s="194"/>
      <c r="L323" s="190"/>
      <c r="M323" s="195"/>
      <c r="N323" s="196"/>
      <c r="O323" s="196"/>
      <c r="P323" s="196"/>
      <c r="Q323" s="196"/>
      <c r="R323" s="196"/>
      <c r="S323" s="196"/>
      <c r="T323" s="197"/>
      <c r="AT323" s="192" t="s">
        <v>200</v>
      </c>
      <c r="AU323" s="192" t="s">
        <v>83</v>
      </c>
      <c r="AV323" s="12" t="s">
        <v>81</v>
      </c>
      <c r="AW323" s="12" t="s">
        <v>30</v>
      </c>
      <c r="AX323" s="12" t="s">
        <v>73</v>
      </c>
      <c r="AY323" s="192" t="s">
        <v>191</v>
      </c>
    </row>
    <row r="324" s="13" customFormat="1">
      <c r="B324" s="198"/>
      <c r="D324" s="191" t="s">
        <v>200</v>
      </c>
      <c r="E324" s="199" t="s">
        <v>1</v>
      </c>
      <c r="F324" s="200" t="s">
        <v>558</v>
      </c>
      <c r="H324" s="201">
        <v>50</v>
      </c>
      <c r="I324" s="202"/>
      <c r="L324" s="198"/>
      <c r="M324" s="203"/>
      <c r="N324" s="204"/>
      <c r="O324" s="204"/>
      <c r="P324" s="204"/>
      <c r="Q324" s="204"/>
      <c r="R324" s="204"/>
      <c r="S324" s="204"/>
      <c r="T324" s="205"/>
      <c r="AT324" s="199" t="s">
        <v>200</v>
      </c>
      <c r="AU324" s="199" t="s">
        <v>83</v>
      </c>
      <c r="AV324" s="13" t="s">
        <v>83</v>
      </c>
      <c r="AW324" s="13" t="s">
        <v>30</v>
      </c>
      <c r="AX324" s="13" t="s">
        <v>73</v>
      </c>
      <c r="AY324" s="199" t="s">
        <v>191</v>
      </c>
    </row>
    <row r="325" s="14" customFormat="1">
      <c r="B325" s="206"/>
      <c r="D325" s="191" t="s">
        <v>200</v>
      </c>
      <c r="E325" s="207" t="s">
        <v>1</v>
      </c>
      <c r="F325" s="208" t="s">
        <v>204</v>
      </c>
      <c r="H325" s="209">
        <v>50</v>
      </c>
      <c r="I325" s="210"/>
      <c r="L325" s="206"/>
      <c r="M325" s="211"/>
      <c r="N325" s="212"/>
      <c r="O325" s="212"/>
      <c r="P325" s="212"/>
      <c r="Q325" s="212"/>
      <c r="R325" s="212"/>
      <c r="S325" s="212"/>
      <c r="T325" s="213"/>
      <c r="AT325" s="207" t="s">
        <v>200</v>
      </c>
      <c r="AU325" s="207" t="s">
        <v>83</v>
      </c>
      <c r="AV325" s="14" t="s">
        <v>198</v>
      </c>
      <c r="AW325" s="14" t="s">
        <v>30</v>
      </c>
      <c r="AX325" s="14" t="s">
        <v>81</v>
      </c>
      <c r="AY325" s="207" t="s">
        <v>191</v>
      </c>
    </row>
    <row r="326" s="1" customFormat="1" ht="24" customHeight="1">
      <c r="B326" s="177"/>
      <c r="C326" s="178" t="s">
        <v>458</v>
      </c>
      <c r="D326" s="178" t="s">
        <v>194</v>
      </c>
      <c r="E326" s="179" t="s">
        <v>3126</v>
      </c>
      <c r="F326" s="180" t="s">
        <v>3127</v>
      </c>
      <c r="G326" s="181" t="s">
        <v>362</v>
      </c>
      <c r="H326" s="182">
        <v>50</v>
      </c>
      <c r="I326" s="183"/>
      <c r="J326" s="182">
        <f>ROUND(I326*H326,2)</f>
        <v>0</v>
      </c>
      <c r="K326" s="180" t="s">
        <v>274</v>
      </c>
      <c r="L326" s="37"/>
      <c r="M326" s="184" t="s">
        <v>1</v>
      </c>
      <c r="N326" s="185" t="s">
        <v>38</v>
      </c>
      <c r="O326" s="73"/>
      <c r="P326" s="186">
        <f>O326*H326</f>
        <v>0</v>
      </c>
      <c r="Q326" s="186">
        <v>6.0000000000000002E-05</v>
      </c>
      <c r="R326" s="186">
        <f>Q326*H326</f>
        <v>0.0030000000000000001</v>
      </c>
      <c r="S326" s="186">
        <v>0</v>
      </c>
      <c r="T326" s="187">
        <f>S326*H326</f>
        <v>0</v>
      </c>
      <c r="AR326" s="188" t="s">
        <v>198</v>
      </c>
      <c r="AT326" s="188" t="s">
        <v>194</v>
      </c>
      <c r="AU326" s="188" t="s">
        <v>83</v>
      </c>
      <c r="AY326" s="18" t="s">
        <v>191</v>
      </c>
      <c r="BE326" s="189">
        <f>IF(N326="základní",J326,0)</f>
        <v>0</v>
      </c>
      <c r="BF326" s="189">
        <f>IF(N326="snížená",J326,0)</f>
        <v>0</v>
      </c>
      <c r="BG326" s="189">
        <f>IF(N326="zákl. přenesená",J326,0)</f>
        <v>0</v>
      </c>
      <c r="BH326" s="189">
        <f>IF(N326="sníž. přenesená",J326,0)</f>
        <v>0</v>
      </c>
      <c r="BI326" s="189">
        <f>IF(N326="nulová",J326,0)</f>
        <v>0</v>
      </c>
      <c r="BJ326" s="18" t="s">
        <v>81</v>
      </c>
      <c r="BK326" s="189">
        <f>ROUND(I326*H326,2)</f>
        <v>0</v>
      </c>
      <c r="BL326" s="18" t="s">
        <v>198</v>
      </c>
      <c r="BM326" s="188" t="s">
        <v>3128</v>
      </c>
    </row>
    <row r="327" s="12" customFormat="1">
      <c r="B327" s="190"/>
      <c r="D327" s="191" t="s">
        <v>200</v>
      </c>
      <c r="E327" s="192" t="s">
        <v>1</v>
      </c>
      <c r="F327" s="193" t="s">
        <v>3129</v>
      </c>
      <c r="H327" s="192" t="s">
        <v>1</v>
      </c>
      <c r="I327" s="194"/>
      <c r="L327" s="190"/>
      <c r="M327" s="195"/>
      <c r="N327" s="196"/>
      <c r="O327" s="196"/>
      <c r="P327" s="196"/>
      <c r="Q327" s="196"/>
      <c r="R327" s="196"/>
      <c r="S327" s="196"/>
      <c r="T327" s="197"/>
      <c r="AT327" s="192" t="s">
        <v>200</v>
      </c>
      <c r="AU327" s="192" t="s">
        <v>83</v>
      </c>
      <c r="AV327" s="12" t="s">
        <v>81</v>
      </c>
      <c r="AW327" s="12" t="s">
        <v>30</v>
      </c>
      <c r="AX327" s="12" t="s">
        <v>73</v>
      </c>
      <c r="AY327" s="192" t="s">
        <v>191</v>
      </c>
    </row>
    <row r="328" s="12" customFormat="1">
      <c r="B328" s="190"/>
      <c r="D328" s="191" t="s">
        <v>200</v>
      </c>
      <c r="E328" s="192" t="s">
        <v>1</v>
      </c>
      <c r="F328" s="193" t="s">
        <v>3130</v>
      </c>
      <c r="H328" s="192" t="s">
        <v>1</v>
      </c>
      <c r="I328" s="194"/>
      <c r="L328" s="190"/>
      <c r="M328" s="195"/>
      <c r="N328" s="196"/>
      <c r="O328" s="196"/>
      <c r="P328" s="196"/>
      <c r="Q328" s="196"/>
      <c r="R328" s="196"/>
      <c r="S328" s="196"/>
      <c r="T328" s="197"/>
      <c r="AT328" s="192" t="s">
        <v>200</v>
      </c>
      <c r="AU328" s="192" t="s">
        <v>83</v>
      </c>
      <c r="AV328" s="12" t="s">
        <v>81</v>
      </c>
      <c r="AW328" s="12" t="s">
        <v>30</v>
      </c>
      <c r="AX328" s="12" t="s">
        <v>73</v>
      </c>
      <c r="AY328" s="192" t="s">
        <v>191</v>
      </c>
    </row>
    <row r="329" s="13" customFormat="1">
      <c r="B329" s="198"/>
      <c r="D329" s="191" t="s">
        <v>200</v>
      </c>
      <c r="E329" s="199" t="s">
        <v>1</v>
      </c>
      <c r="F329" s="200" t="s">
        <v>558</v>
      </c>
      <c r="H329" s="201">
        <v>50</v>
      </c>
      <c r="I329" s="202"/>
      <c r="L329" s="198"/>
      <c r="M329" s="203"/>
      <c r="N329" s="204"/>
      <c r="O329" s="204"/>
      <c r="P329" s="204"/>
      <c r="Q329" s="204"/>
      <c r="R329" s="204"/>
      <c r="S329" s="204"/>
      <c r="T329" s="205"/>
      <c r="AT329" s="199" t="s">
        <v>200</v>
      </c>
      <c r="AU329" s="199" t="s">
        <v>83</v>
      </c>
      <c r="AV329" s="13" t="s">
        <v>83</v>
      </c>
      <c r="AW329" s="13" t="s">
        <v>30</v>
      </c>
      <c r="AX329" s="13" t="s">
        <v>73</v>
      </c>
      <c r="AY329" s="199" t="s">
        <v>191</v>
      </c>
    </row>
    <row r="330" s="14" customFormat="1">
      <c r="B330" s="206"/>
      <c r="D330" s="191" t="s">
        <v>200</v>
      </c>
      <c r="E330" s="207" t="s">
        <v>1</v>
      </c>
      <c r="F330" s="208" t="s">
        <v>204</v>
      </c>
      <c r="H330" s="209">
        <v>50</v>
      </c>
      <c r="I330" s="210"/>
      <c r="L330" s="206"/>
      <c r="M330" s="211"/>
      <c r="N330" s="212"/>
      <c r="O330" s="212"/>
      <c r="P330" s="212"/>
      <c r="Q330" s="212"/>
      <c r="R330" s="212"/>
      <c r="S330" s="212"/>
      <c r="T330" s="213"/>
      <c r="AT330" s="207" t="s">
        <v>200</v>
      </c>
      <c r="AU330" s="207" t="s">
        <v>83</v>
      </c>
      <c r="AV330" s="14" t="s">
        <v>198</v>
      </c>
      <c r="AW330" s="14" t="s">
        <v>30</v>
      </c>
      <c r="AX330" s="14" t="s">
        <v>81</v>
      </c>
      <c r="AY330" s="207" t="s">
        <v>191</v>
      </c>
    </row>
    <row r="331" s="1" customFormat="1" ht="16.5" customHeight="1">
      <c r="B331" s="177"/>
      <c r="C331" s="214" t="s">
        <v>465</v>
      </c>
      <c r="D331" s="214" t="s">
        <v>335</v>
      </c>
      <c r="E331" s="215" t="s">
        <v>3131</v>
      </c>
      <c r="F331" s="216" t="s">
        <v>3132</v>
      </c>
      <c r="G331" s="217" t="s">
        <v>362</v>
      </c>
      <c r="H331" s="218">
        <v>150</v>
      </c>
      <c r="I331" s="219"/>
      <c r="J331" s="218">
        <f>ROUND(I331*H331,2)</f>
        <v>0</v>
      </c>
      <c r="K331" s="216" t="s">
        <v>274</v>
      </c>
      <c r="L331" s="220"/>
      <c r="M331" s="221" t="s">
        <v>1</v>
      </c>
      <c r="N331" s="222" t="s">
        <v>38</v>
      </c>
      <c r="O331" s="73"/>
      <c r="P331" s="186">
        <f>O331*H331</f>
        <v>0</v>
      </c>
      <c r="Q331" s="186">
        <v>0.0070899999999999999</v>
      </c>
      <c r="R331" s="186">
        <f>Q331*H331</f>
        <v>1.0634999999999999</v>
      </c>
      <c r="S331" s="186">
        <v>0</v>
      </c>
      <c r="T331" s="187">
        <f>S331*H331</f>
        <v>0</v>
      </c>
      <c r="AR331" s="188" t="s">
        <v>254</v>
      </c>
      <c r="AT331" s="188" t="s">
        <v>335</v>
      </c>
      <c r="AU331" s="188" t="s">
        <v>83</v>
      </c>
      <c r="AY331" s="18" t="s">
        <v>191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8" t="s">
        <v>81</v>
      </c>
      <c r="BK331" s="189">
        <f>ROUND(I331*H331,2)</f>
        <v>0</v>
      </c>
      <c r="BL331" s="18" t="s">
        <v>198</v>
      </c>
      <c r="BM331" s="188" t="s">
        <v>3133</v>
      </c>
    </row>
    <row r="332" s="12" customFormat="1">
      <c r="B332" s="190"/>
      <c r="D332" s="191" t="s">
        <v>200</v>
      </c>
      <c r="E332" s="192" t="s">
        <v>1</v>
      </c>
      <c r="F332" s="193" t="s">
        <v>3134</v>
      </c>
      <c r="H332" s="192" t="s">
        <v>1</v>
      </c>
      <c r="I332" s="194"/>
      <c r="L332" s="190"/>
      <c r="M332" s="195"/>
      <c r="N332" s="196"/>
      <c r="O332" s="196"/>
      <c r="P332" s="196"/>
      <c r="Q332" s="196"/>
      <c r="R332" s="196"/>
      <c r="S332" s="196"/>
      <c r="T332" s="197"/>
      <c r="AT332" s="192" t="s">
        <v>200</v>
      </c>
      <c r="AU332" s="192" t="s">
        <v>83</v>
      </c>
      <c r="AV332" s="12" t="s">
        <v>81</v>
      </c>
      <c r="AW332" s="12" t="s">
        <v>30</v>
      </c>
      <c r="AX332" s="12" t="s">
        <v>73</v>
      </c>
      <c r="AY332" s="192" t="s">
        <v>191</v>
      </c>
    </row>
    <row r="333" s="13" customFormat="1">
      <c r="B333" s="198"/>
      <c r="D333" s="191" t="s">
        <v>200</v>
      </c>
      <c r="E333" s="199" t="s">
        <v>1</v>
      </c>
      <c r="F333" s="200" t="s">
        <v>3135</v>
      </c>
      <c r="H333" s="201">
        <v>150</v>
      </c>
      <c r="I333" s="202"/>
      <c r="L333" s="198"/>
      <c r="M333" s="203"/>
      <c r="N333" s="204"/>
      <c r="O333" s="204"/>
      <c r="P333" s="204"/>
      <c r="Q333" s="204"/>
      <c r="R333" s="204"/>
      <c r="S333" s="204"/>
      <c r="T333" s="205"/>
      <c r="AT333" s="199" t="s">
        <v>200</v>
      </c>
      <c r="AU333" s="199" t="s">
        <v>83</v>
      </c>
      <c r="AV333" s="13" t="s">
        <v>83</v>
      </c>
      <c r="AW333" s="13" t="s">
        <v>30</v>
      </c>
      <c r="AX333" s="13" t="s">
        <v>73</v>
      </c>
      <c r="AY333" s="199" t="s">
        <v>191</v>
      </c>
    </row>
    <row r="334" s="14" customFormat="1">
      <c r="B334" s="206"/>
      <c r="D334" s="191" t="s">
        <v>200</v>
      </c>
      <c r="E334" s="207" t="s">
        <v>1</v>
      </c>
      <c r="F334" s="208" t="s">
        <v>204</v>
      </c>
      <c r="H334" s="209">
        <v>150</v>
      </c>
      <c r="I334" s="210"/>
      <c r="L334" s="206"/>
      <c r="M334" s="211"/>
      <c r="N334" s="212"/>
      <c r="O334" s="212"/>
      <c r="P334" s="212"/>
      <c r="Q334" s="212"/>
      <c r="R334" s="212"/>
      <c r="S334" s="212"/>
      <c r="T334" s="213"/>
      <c r="AT334" s="207" t="s">
        <v>200</v>
      </c>
      <c r="AU334" s="207" t="s">
        <v>83</v>
      </c>
      <c r="AV334" s="14" t="s">
        <v>198</v>
      </c>
      <c r="AW334" s="14" t="s">
        <v>30</v>
      </c>
      <c r="AX334" s="14" t="s">
        <v>81</v>
      </c>
      <c r="AY334" s="207" t="s">
        <v>191</v>
      </c>
    </row>
    <row r="335" s="1" customFormat="1" ht="24" customHeight="1">
      <c r="B335" s="177"/>
      <c r="C335" s="178" t="s">
        <v>470</v>
      </c>
      <c r="D335" s="178" t="s">
        <v>194</v>
      </c>
      <c r="E335" s="179" t="s">
        <v>3136</v>
      </c>
      <c r="F335" s="180" t="s">
        <v>3137</v>
      </c>
      <c r="G335" s="181" t="s">
        <v>362</v>
      </c>
      <c r="H335" s="182">
        <v>50</v>
      </c>
      <c r="I335" s="183"/>
      <c r="J335" s="182">
        <f>ROUND(I335*H335,2)</f>
        <v>0</v>
      </c>
      <c r="K335" s="180" t="s">
        <v>274</v>
      </c>
      <c r="L335" s="37"/>
      <c r="M335" s="184" t="s">
        <v>1</v>
      </c>
      <c r="N335" s="185" t="s">
        <v>38</v>
      </c>
      <c r="O335" s="73"/>
      <c r="P335" s="186">
        <f>O335*H335</f>
        <v>0</v>
      </c>
      <c r="Q335" s="186">
        <v>0</v>
      </c>
      <c r="R335" s="186">
        <f>Q335*H335</f>
        <v>0</v>
      </c>
      <c r="S335" s="186">
        <v>0</v>
      </c>
      <c r="T335" s="187">
        <f>S335*H335</f>
        <v>0</v>
      </c>
      <c r="AR335" s="188" t="s">
        <v>198</v>
      </c>
      <c r="AT335" s="188" t="s">
        <v>194</v>
      </c>
      <c r="AU335" s="188" t="s">
        <v>83</v>
      </c>
      <c r="AY335" s="18" t="s">
        <v>191</v>
      </c>
      <c r="BE335" s="189">
        <f>IF(N335="základní",J335,0)</f>
        <v>0</v>
      </c>
      <c r="BF335" s="189">
        <f>IF(N335="snížená",J335,0)</f>
        <v>0</v>
      </c>
      <c r="BG335" s="189">
        <f>IF(N335="zákl. přenesená",J335,0)</f>
        <v>0</v>
      </c>
      <c r="BH335" s="189">
        <f>IF(N335="sníž. přenesená",J335,0)</f>
        <v>0</v>
      </c>
      <c r="BI335" s="189">
        <f>IF(N335="nulová",J335,0)</f>
        <v>0</v>
      </c>
      <c r="BJ335" s="18" t="s">
        <v>81</v>
      </c>
      <c r="BK335" s="189">
        <f>ROUND(I335*H335,2)</f>
        <v>0</v>
      </c>
      <c r="BL335" s="18" t="s">
        <v>198</v>
      </c>
      <c r="BM335" s="188" t="s">
        <v>3138</v>
      </c>
    </row>
    <row r="336" s="12" customFormat="1">
      <c r="B336" s="190"/>
      <c r="D336" s="191" t="s">
        <v>200</v>
      </c>
      <c r="E336" s="192" t="s">
        <v>1</v>
      </c>
      <c r="F336" s="193" t="s">
        <v>3139</v>
      </c>
      <c r="H336" s="192" t="s">
        <v>1</v>
      </c>
      <c r="I336" s="194"/>
      <c r="L336" s="190"/>
      <c r="M336" s="195"/>
      <c r="N336" s="196"/>
      <c r="O336" s="196"/>
      <c r="P336" s="196"/>
      <c r="Q336" s="196"/>
      <c r="R336" s="196"/>
      <c r="S336" s="196"/>
      <c r="T336" s="197"/>
      <c r="AT336" s="192" t="s">
        <v>200</v>
      </c>
      <c r="AU336" s="192" t="s">
        <v>83</v>
      </c>
      <c r="AV336" s="12" t="s">
        <v>81</v>
      </c>
      <c r="AW336" s="12" t="s">
        <v>30</v>
      </c>
      <c r="AX336" s="12" t="s">
        <v>73</v>
      </c>
      <c r="AY336" s="192" t="s">
        <v>191</v>
      </c>
    </row>
    <row r="337" s="13" customFormat="1">
      <c r="B337" s="198"/>
      <c r="D337" s="191" t="s">
        <v>200</v>
      </c>
      <c r="E337" s="199" t="s">
        <v>1</v>
      </c>
      <c r="F337" s="200" t="s">
        <v>558</v>
      </c>
      <c r="H337" s="201">
        <v>50</v>
      </c>
      <c r="I337" s="202"/>
      <c r="L337" s="198"/>
      <c r="M337" s="203"/>
      <c r="N337" s="204"/>
      <c r="O337" s="204"/>
      <c r="P337" s="204"/>
      <c r="Q337" s="204"/>
      <c r="R337" s="204"/>
      <c r="S337" s="204"/>
      <c r="T337" s="205"/>
      <c r="AT337" s="199" t="s">
        <v>200</v>
      </c>
      <c r="AU337" s="199" t="s">
        <v>83</v>
      </c>
      <c r="AV337" s="13" t="s">
        <v>83</v>
      </c>
      <c r="AW337" s="13" t="s">
        <v>30</v>
      </c>
      <c r="AX337" s="13" t="s">
        <v>73</v>
      </c>
      <c r="AY337" s="199" t="s">
        <v>191</v>
      </c>
    </row>
    <row r="338" s="14" customFormat="1">
      <c r="B338" s="206"/>
      <c r="D338" s="191" t="s">
        <v>200</v>
      </c>
      <c r="E338" s="207" t="s">
        <v>1</v>
      </c>
      <c r="F338" s="208" t="s">
        <v>204</v>
      </c>
      <c r="H338" s="209">
        <v>50</v>
      </c>
      <c r="I338" s="210"/>
      <c r="L338" s="206"/>
      <c r="M338" s="211"/>
      <c r="N338" s="212"/>
      <c r="O338" s="212"/>
      <c r="P338" s="212"/>
      <c r="Q338" s="212"/>
      <c r="R338" s="212"/>
      <c r="S338" s="212"/>
      <c r="T338" s="213"/>
      <c r="AT338" s="207" t="s">
        <v>200</v>
      </c>
      <c r="AU338" s="207" t="s">
        <v>83</v>
      </c>
      <c r="AV338" s="14" t="s">
        <v>198</v>
      </c>
      <c r="AW338" s="14" t="s">
        <v>30</v>
      </c>
      <c r="AX338" s="14" t="s">
        <v>81</v>
      </c>
      <c r="AY338" s="207" t="s">
        <v>191</v>
      </c>
    </row>
    <row r="339" s="1" customFormat="1" ht="24" customHeight="1">
      <c r="B339" s="177"/>
      <c r="C339" s="178" t="s">
        <v>475</v>
      </c>
      <c r="D339" s="178" t="s">
        <v>194</v>
      </c>
      <c r="E339" s="179" t="s">
        <v>3140</v>
      </c>
      <c r="F339" s="180" t="s">
        <v>3141</v>
      </c>
      <c r="G339" s="181" t="s">
        <v>310</v>
      </c>
      <c r="H339" s="182">
        <v>350</v>
      </c>
      <c r="I339" s="183"/>
      <c r="J339" s="182">
        <f>ROUND(I339*H339,2)</f>
        <v>0</v>
      </c>
      <c r="K339" s="180" t="s">
        <v>274</v>
      </c>
      <c r="L339" s="37"/>
      <c r="M339" s="184" t="s">
        <v>1</v>
      </c>
      <c r="N339" s="185" t="s">
        <v>38</v>
      </c>
      <c r="O339" s="73"/>
      <c r="P339" s="186">
        <f>O339*H339</f>
        <v>0</v>
      </c>
      <c r="Q339" s="186">
        <v>0.00048999999999999998</v>
      </c>
      <c r="R339" s="186">
        <f>Q339*H339</f>
        <v>0.17149999999999999</v>
      </c>
      <c r="S339" s="186">
        <v>0</v>
      </c>
      <c r="T339" s="187">
        <f>S339*H339</f>
        <v>0</v>
      </c>
      <c r="AR339" s="188" t="s">
        <v>198</v>
      </c>
      <c r="AT339" s="188" t="s">
        <v>194</v>
      </c>
      <c r="AU339" s="188" t="s">
        <v>83</v>
      </c>
      <c r="AY339" s="18" t="s">
        <v>191</v>
      </c>
      <c r="BE339" s="189">
        <f>IF(N339="základní",J339,0)</f>
        <v>0</v>
      </c>
      <c r="BF339" s="189">
        <f>IF(N339="snížená",J339,0)</f>
        <v>0</v>
      </c>
      <c r="BG339" s="189">
        <f>IF(N339="zákl. přenesená",J339,0)</f>
        <v>0</v>
      </c>
      <c r="BH339" s="189">
        <f>IF(N339="sníž. přenesená",J339,0)</f>
        <v>0</v>
      </c>
      <c r="BI339" s="189">
        <f>IF(N339="nulová",J339,0)</f>
        <v>0</v>
      </c>
      <c r="BJ339" s="18" t="s">
        <v>81</v>
      </c>
      <c r="BK339" s="189">
        <f>ROUND(I339*H339,2)</f>
        <v>0</v>
      </c>
      <c r="BL339" s="18" t="s">
        <v>198</v>
      </c>
      <c r="BM339" s="188" t="s">
        <v>3142</v>
      </c>
    </row>
    <row r="340" s="12" customFormat="1">
      <c r="B340" s="190"/>
      <c r="D340" s="191" t="s">
        <v>200</v>
      </c>
      <c r="E340" s="192" t="s">
        <v>1</v>
      </c>
      <c r="F340" s="193" t="s">
        <v>3143</v>
      </c>
      <c r="H340" s="192" t="s">
        <v>1</v>
      </c>
      <c r="I340" s="194"/>
      <c r="L340" s="190"/>
      <c r="M340" s="195"/>
      <c r="N340" s="196"/>
      <c r="O340" s="196"/>
      <c r="P340" s="196"/>
      <c r="Q340" s="196"/>
      <c r="R340" s="196"/>
      <c r="S340" s="196"/>
      <c r="T340" s="197"/>
      <c r="AT340" s="192" t="s">
        <v>200</v>
      </c>
      <c r="AU340" s="192" t="s">
        <v>83</v>
      </c>
      <c r="AV340" s="12" t="s">
        <v>81</v>
      </c>
      <c r="AW340" s="12" t="s">
        <v>30</v>
      </c>
      <c r="AX340" s="12" t="s">
        <v>73</v>
      </c>
      <c r="AY340" s="192" t="s">
        <v>191</v>
      </c>
    </row>
    <row r="341" s="13" customFormat="1">
      <c r="B341" s="198"/>
      <c r="D341" s="191" t="s">
        <v>200</v>
      </c>
      <c r="E341" s="199" t="s">
        <v>1</v>
      </c>
      <c r="F341" s="200" t="s">
        <v>3144</v>
      </c>
      <c r="H341" s="201">
        <v>350</v>
      </c>
      <c r="I341" s="202"/>
      <c r="L341" s="198"/>
      <c r="M341" s="203"/>
      <c r="N341" s="204"/>
      <c r="O341" s="204"/>
      <c r="P341" s="204"/>
      <c r="Q341" s="204"/>
      <c r="R341" s="204"/>
      <c r="S341" s="204"/>
      <c r="T341" s="205"/>
      <c r="AT341" s="199" t="s">
        <v>200</v>
      </c>
      <c r="AU341" s="199" t="s">
        <v>83</v>
      </c>
      <c r="AV341" s="13" t="s">
        <v>83</v>
      </c>
      <c r="AW341" s="13" t="s">
        <v>30</v>
      </c>
      <c r="AX341" s="13" t="s">
        <v>73</v>
      </c>
      <c r="AY341" s="199" t="s">
        <v>191</v>
      </c>
    </row>
    <row r="342" s="14" customFormat="1">
      <c r="B342" s="206"/>
      <c r="D342" s="191" t="s">
        <v>200</v>
      </c>
      <c r="E342" s="207" t="s">
        <v>1</v>
      </c>
      <c r="F342" s="208" t="s">
        <v>204</v>
      </c>
      <c r="H342" s="209">
        <v>350</v>
      </c>
      <c r="I342" s="210"/>
      <c r="L342" s="206"/>
      <c r="M342" s="211"/>
      <c r="N342" s="212"/>
      <c r="O342" s="212"/>
      <c r="P342" s="212"/>
      <c r="Q342" s="212"/>
      <c r="R342" s="212"/>
      <c r="S342" s="212"/>
      <c r="T342" s="213"/>
      <c r="AT342" s="207" t="s">
        <v>200</v>
      </c>
      <c r="AU342" s="207" t="s">
        <v>83</v>
      </c>
      <c r="AV342" s="14" t="s">
        <v>198</v>
      </c>
      <c r="AW342" s="14" t="s">
        <v>30</v>
      </c>
      <c r="AX342" s="14" t="s">
        <v>81</v>
      </c>
      <c r="AY342" s="207" t="s">
        <v>191</v>
      </c>
    </row>
    <row r="343" s="1" customFormat="1" ht="24" customHeight="1">
      <c r="B343" s="177"/>
      <c r="C343" s="178" t="s">
        <v>480</v>
      </c>
      <c r="D343" s="178" t="s">
        <v>194</v>
      </c>
      <c r="E343" s="179" t="s">
        <v>3145</v>
      </c>
      <c r="F343" s="180" t="s">
        <v>3146</v>
      </c>
      <c r="G343" s="181" t="s">
        <v>197</v>
      </c>
      <c r="H343" s="182">
        <v>22.5</v>
      </c>
      <c r="I343" s="183"/>
      <c r="J343" s="182">
        <f>ROUND(I343*H343,2)</f>
        <v>0</v>
      </c>
      <c r="K343" s="180" t="s">
        <v>274</v>
      </c>
      <c r="L343" s="37"/>
      <c r="M343" s="184" t="s">
        <v>1</v>
      </c>
      <c r="N343" s="185" t="s">
        <v>38</v>
      </c>
      <c r="O343" s="73"/>
      <c r="P343" s="186">
        <f>O343*H343</f>
        <v>0</v>
      </c>
      <c r="Q343" s="186">
        <v>0.00068999999999999997</v>
      </c>
      <c r="R343" s="186">
        <f>Q343*H343</f>
        <v>0.015524999999999999</v>
      </c>
      <c r="S343" s="186">
        <v>0</v>
      </c>
      <c r="T343" s="187">
        <f>S343*H343</f>
        <v>0</v>
      </c>
      <c r="AR343" s="188" t="s">
        <v>198</v>
      </c>
      <c r="AT343" s="188" t="s">
        <v>194</v>
      </c>
      <c r="AU343" s="188" t="s">
        <v>83</v>
      </c>
      <c r="AY343" s="18" t="s">
        <v>191</v>
      </c>
      <c r="BE343" s="189">
        <f>IF(N343="základní",J343,0)</f>
        <v>0</v>
      </c>
      <c r="BF343" s="189">
        <f>IF(N343="snížená",J343,0)</f>
        <v>0</v>
      </c>
      <c r="BG343" s="189">
        <f>IF(N343="zákl. přenesená",J343,0)</f>
        <v>0</v>
      </c>
      <c r="BH343" s="189">
        <f>IF(N343="sníž. přenesená",J343,0)</f>
        <v>0</v>
      </c>
      <c r="BI343" s="189">
        <f>IF(N343="nulová",J343,0)</f>
        <v>0</v>
      </c>
      <c r="BJ343" s="18" t="s">
        <v>81</v>
      </c>
      <c r="BK343" s="189">
        <f>ROUND(I343*H343,2)</f>
        <v>0</v>
      </c>
      <c r="BL343" s="18" t="s">
        <v>198</v>
      </c>
      <c r="BM343" s="188" t="s">
        <v>3147</v>
      </c>
    </row>
    <row r="344" s="12" customFormat="1">
      <c r="B344" s="190"/>
      <c r="D344" s="191" t="s">
        <v>200</v>
      </c>
      <c r="E344" s="192" t="s">
        <v>1</v>
      </c>
      <c r="F344" s="193" t="s">
        <v>3148</v>
      </c>
      <c r="H344" s="192" t="s">
        <v>1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2" t="s">
        <v>200</v>
      </c>
      <c r="AU344" s="192" t="s">
        <v>83</v>
      </c>
      <c r="AV344" s="12" t="s">
        <v>81</v>
      </c>
      <c r="AW344" s="12" t="s">
        <v>30</v>
      </c>
      <c r="AX344" s="12" t="s">
        <v>73</v>
      </c>
      <c r="AY344" s="192" t="s">
        <v>191</v>
      </c>
    </row>
    <row r="345" s="13" customFormat="1">
      <c r="B345" s="198"/>
      <c r="D345" s="191" t="s">
        <v>200</v>
      </c>
      <c r="E345" s="199" t="s">
        <v>1</v>
      </c>
      <c r="F345" s="200" t="s">
        <v>3149</v>
      </c>
      <c r="H345" s="201">
        <v>22.5</v>
      </c>
      <c r="I345" s="202"/>
      <c r="L345" s="198"/>
      <c r="M345" s="203"/>
      <c r="N345" s="204"/>
      <c r="O345" s="204"/>
      <c r="P345" s="204"/>
      <c r="Q345" s="204"/>
      <c r="R345" s="204"/>
      <c r="S345" s="204"/>
      <c r="T345" s="205"/>
      <c r="AT345" s="199" t="s">
        <v>200</v>
      </c>
      <c r="AU345" s="199" t="s">
        <v>83</v>
      </c>
      <c r="AV345" s="13" t="s">
        <v>83</v>
      </c>
      <c r="AW345" s="13" t="s">
        <v>30</v>
      </c>
      <c r="AX345" s="13" t="s">
        <v>73</v>
      </c>
      <c r="AY345" s="199" t="s">
        <v>191</v>
      </c>
    </row>
    <row r="346" s="14" customFormat="1">
      <c r="B346" s="206"/>
      <c r="D346" s="191" t="s">
        <v>200</v>
      </c>
      <c r="E346" s="207" t="s">
        <v>1</v>
      </c>
      <c r="F346" s="208" t="s">
        <v>204</v>
      </c>
      <c r="H346" s="209">
        <v>22.5</v>
      </c>
      <c r="I346" s="210"/>
      <c r="L346" s="206"/>
      <c r="M346" s="211"/>
      <c r="N346" s="212"/>
      <c r="O346" s="212"/>
      <c r="P346" s="212"/>
      <c r="Q346" s="212"/>
      <c r="R346" s="212"/>
      <c r="S346" s="212"/>
      <c r="T346" s="213"/>
      <c r="AT346" s="207" t="s">
        <v>200</v>
      </c>
      <c r="AU346" s="207" t="s">
        <v>83</v>
      </c>
      <c r="AV346" s="14" t="s">
        <v>198</v>
      </c>
      <c r="AW346" s="14" t="s">
        <v>30</v>
      </c>
      <c r="AX346" s="14" t="s">
        <v>81</v>
      </c>
      <c r="AY346" s="207" t="s">
        <v>191</v>
      </c>
    </row>
    <row r="347" s="1" customFormat="1" ht="24" customHeight="1">
      <c r="B347" s="177"/>
      <c r="C347" s="178" t="s">
        <v>490</v>
      </c>
      <c r="D347" s="178" t="s">
        <v>194</v>
      </c>
      <c r="E347" s="179" t="s">
        <v>3150</v>
      </c>
      <c r="F347" s="180" t="s">
        <v>3151</v>
      </c>
      <c r="G347" s="181" t="s">
        <v>197</v>
      </c>
      <c r="H347" s="182">
        <v>45</v>
      </c>
      <c r="I347" s="183"/>
      <c r="J347" s="182">
        <f>ROUND(I347*H347,2)</f>
        <v>0</v>
      </c>
      <c r="K347" s="180" t="s">
        <v>274</v>
      </c>
      <c r="L347" s="37"/>
      <c r="M347" s="184" t="s">
        <v>1</v>
      </c>
      <c r="N347" s="185" t="s">
        <v>38</v>
      </c>
      <c r="O347" s="73"/>
      <c r="P347" s="186">
        <f>O347*H347</f>
        <v>0</v>
      </c>
      <c r="Q347" s="186">
        <v>3.0000000000000001E-05</v>
      </c>
      <c r="R347" s="186">
        <f>Q347*H347</f>
        <v>0.0013500000000000001</v>
      </c>
      <c r="S347" s="186">
        <v>0</v>
      </c>
      <c r="T347" s="187">
        <f>S347*H347</f>
        <v>0</v>
      </c>
      <c r="AR347" s="188" t="s">
        <v>198</v>
      </c>
      <c r="AT347" s="188" t="s">
        <v>194</v>
      </c>
      <c r="AU347" s="188" t="s">
        <v>83</v>
      </c>
      <c r="AY347" s="18" t="s">
        <v>191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8" t="s">
        <v>81</v>
      </c>
      <c r="BK347" s="189">
        <f>ROUND(I347*H347,2)</f>
        <v>0</v>
      </c>
      <c r="BL347" s="18" t="s">
        <v>198</v>
      </c>
      <c r="BM347" s="188" t="s">
        <v>3152</v>
      </c>
    </row>
    <row r="348" s="12" customFormat="1">
      <c r="B348" s="190"/>
      <c r="D348" s="191" t="s">
        <v>200</v>
      </c>
      <c r="E348" s="192" t="s">
        <v>1</v>
      </c>
      <c r="F348" s="193" t="s">
        <v>3153</v>
      </c>
      <c r="H348" s="192" t="s">
        <v>1</v>
      </c>
      <c r="I348" s="194"/>
      <c r="L348" s="190"/>
      <c r="M348" s="195"/>
      <c r="N348" s="196"/>
      <c r="O348" s="196"/>
      <c r="P348" s="196"/>
      <c r="Q348" s="196"/>
      <c r="R348" s="196"/>
      <c r="S348" s="196"/>
      <c r="T348" s="197"/>
      <c r="AT348" s="192" t="s">
        <v>200</v>
      </c>
      <c r="AU348" s="192" t="s">
        <v>83</v>
      </c>
      <c r="AV348" s="12" t="s">
        <v>81</v>
      </c>
      <c r="AW348" s="12" t="s">
        <v>30</v>
      </c>
      <c r="AX348" s="12" t="s">
        <v>73</v>
      </c>
      <c r="AY348" s="192" t="s">
        <v>191</v>
      </c>
    </row>
    <row r="349" s="13" customFormat="1">
      <c r="B349" s="198"/>
      <c r="D349" s="191" t="s">
        <v>200</v>
      </c>
      <c r="E349" s="199" t="s">
        <v>1</v>
      </c>
      <c r="F349" s="200" t="s">
        <v>3154</v>
      </c>
      <c r="H349" s="201">
        <v>45</v>
      </c>
      <c r="I349" s="202"/>
      <c r="L349" s="198"/>
      <c r="M349" s="203"/>
      <c r="N349" s="204"/>
      <c r="O349" s="204"/>
      <c r="P349" s="204"/>
      <c r="Q349" s="204"/>
      <c r="R349" s="204"/>
      <c r="S349" s="204"/>
      <c r="T349" s="205"/>
      <c r="AT349" s="199" t="s">
        <v>200</v>
      </c>
      <c r="AU349" s="199" t="s">
        <v>83</v>
      </c>
      <c r="AV349" s="13" t="s">
        <v>83</v>
      </c>
      <c r="AW349" s="13" t="s">
        <v>30</v>
      </c>
      <c r="AX349" s="13" t="s">
        <v>73</v>
      </c>
      <c r="AY349" s="199" t="s">
        <v>191</v>
      </c>
    </row>
    <row r="350" s="14" customFormat="1">
      <c r="B350" s="206"/>
      <c r="D350" s="191" t="s">
        <v>200</v>
      </c>
      <c r="E350" s="207" t="s">
        <v>1</v>
      </c>
      <c r="F350" s="208" t="s">
        <v>204</v>
      </c>
      <c r="H350" s="209">
        <v>45</v>
      </c>
      <c r="I350" s="210"/>
      <c r="L350" s="206"/>
      <c r="M350" s="211"/>
      <c r="N350" s="212"/>
      <c r="O350" s="212"/>
      <c r="P350" s="212"/>
      <c r="Q350" s="212"/>
      <c r="R350" s="212"/>
      <c r="S350" s="212"/>
      <c r="T350" s="213"/>
      <c r="AT350" s="207" t="s">
        <v>200</v>
      </c>
      <c r="AU350" s="207" t="s">
        <v>83</v>
      </c>
      <c r="AV350" s="14" t="s">
        <v>198</v>
      </c>
      <c r="AW350" s="14" t="s">
        <v>30</v>
      </c>
      <c r="AX350" s="14" t="s">
        <v>81</v>
      </c>
      <c r="AY350" s="207" t="s">
        <v>191</v>
      </c>
    </row>
    <row r="351" s="1" customFormat="1" ht="16.5" customHeight="1">
      <c r="B351" s="177"/>
      <c r="C351" s="214" t="s">
        <v>496</v>
      </c>
      <c r="D351" s="214" t="s">
        <v>335</v>
      </c>
      <c r="E351" s="215" t="s">
        <v>3155</v>
      </c>
      <c r="F351" s="216" t="s">
        <v>3156</v>
      </c>
      <c r="G351" s="217" t="s">
        <v>197</v>
      </c>
      <c r="H351" s="218">
        <v>45</v>
      </c>
      <c r="I351" s="219"/>
      <c r="J351" s="218">
        <f>ROUND(I351*H351,2)</f>
        <v>0</v>
      </c>
      <c r="K351" s="216" t="s">
        <v>274</v>
      </c>
      <c r="L351" s="220"/>
      <c r="M351" s="221" t="s">
        <v>1</v>
      </c>
      <c r="N351" s="222" t="s">
        <v>38</v>
      </c>
      <c r="O351" s="73"/>
      <c r="P351" s="186">
        <f>O351*H351</f>
        <v>0</v>
      </c>
      <c r="Q351" s="186">
        <v>0.00050000000000000001</v>
      </c>
      <c r="R351" s="186">
        <f>Q351*H351</f>
        <v>0.022499999999999999</v>
      </c>
      <c r="S351" s="186">
        <v>0</v>
      </c>
      <c r="T351" s="187">
        <f>S351*H351</f>
        <v>0</v>
      </c>
      <c r="AR351" s="188" t="s">
        <v>254</v>
      </c>
      <c r="AT351" s="188" t="s">
        <v>335</v>
      </c>
      <c r="AU351" s="188" t="s">
        <v>83</v>
      </c>
      <c r="AY351" s="18" t="s">
        <v>191</v>
      </c>
      <c r="BE351" s="189">
        <f>IF(N351="základní",J351,0)</f>
        <v>0</v>
      </c>
      <c r="BF351" s="189">
        <f>IF(N351="snížená",J351,0)</f>
        <v>0</v>
      </c>
      <c r="BG351" s="189">
        <f>IF(N351="zákl. přenesená",J351,0)</f>
        <v>0</v>
      </c>
      <c r="BH351" s="189">
        <f>IF(N351="sníž. přenesená",J351,0)</f>
        <v>0</v>
      </c>
      <c r="BI351" s="189">
        <f>IF(N351="nulová",J351,0)</f>
        <v>0</v>
      </c>
      <c r="BJ351" s="18" t="s">
        <v>81</v>
      </c>
      <c r="BK351" s="189">
        <f>ROUND(I351*H351,2)</f>
        <v>0</v>
      </c>
      <c r="BL351" s="18" t="s">
        <v>198</v>
      </c>
      <c r="BM351" s="188" t="s">
        <v>3157</v>
      </c>
    </row>
    <row r="352" s="12" customFormat="1">
      <c r="B352" s="190"/>
      <c r="D352" s="191" t="s">
        <v>200</v>
      </c>
      <c r="E352" s="192" t="s">
        <v>1</v>
      </c>
      <c r="F352" s="193" t="s">
        <v>3158</v>
      </c>
      <c r="H352" s="192" t="s">
        <v>1</v>
      </c>
      <c r="I352" s="194"/>
      <c r="L352" s="190"/>
      <c r="M352" s="195"/>
      <c r="N352" s="196"/>
      <c r="O352" s="196"/>
      <c r="P352" s="196"/>
      <c r="Q352" s="196"/>
      <c r="R352" s="196"/>
      <c r="S352" s="196"/>
      <c r="T352" s="197"/>
      <c r="AT352" s="192" t="s">
        <v>200</v>
      </c>
      <c r="AU352" s="192" t="s">
        <v>83</v>
      </c>
      <c r="AV352" s="12" t="s">
        <v>81</v>
      </c>
      <c r="AW352" s="12" t="s">
        <v>30</v>
      </c>
      <c r="AX352" s="12" t="s">
        <v>73</v>
      </c>
      <c r="AY352" s="192" t="s">
        <v>191</v>
      </c>
    </row>
    <row r="353" s="13" customFormat="1">
      <c r="B353" s="198"/>
      <c r="D353" s="191" t="s">
        <v>200</v>
      </c>
      <c r="E353" s="199" t="s">
        <v>1</v>
      </c>
      <c r="F353" s="200" t="s">
        <v>3154</v>
      </c>
      <c r="H353" s="201">
        <v>45</v>
      </c>
      <c r="I353" s="202"/>
      <c r="L353" s="198"/>
      <c r="M353" s="203"/>
      <c r="N353" s="204"/>
      <c r="O353" s="204"/>
      <c r="P353" s="204"/>
      <c r="Q353" s="204"/>
      <c r="R353" s="204"/>
      <c r="S353" s="204"/>
      <c r="T353" s="205"/>
      <c r="AT353" s="199" t="s">
        <v>200</v>
      </c>
      <c r="AU353" s="199" t="s">
        <v>83</v>
      </c>
      <c r="AV353" s="13" t="s">
        <v>83</v>
      </c>
      <c r="AW353" s="13" t="s">
        <v>30</v>
      </c>
      <c r="AX353" s="13" t="s">
        <v>73</v>
      </c>
      <c r="AY353" s="199" t="s">
        <v>191</v>
      </c>
    </row>
    <row r="354" s="14" customFormat="1">
      <c r="B354" s="206"/>
      <c r="D354" s="191" t="s">
        <v>200</v>
      </c>
      <c r="E354" s="207" t="s">
        <v>1</v>
      </c>
      <c r="F354" s="208" t="s">
        <v>204</v>
      </c>
      <c r="H354" s="209">
        <v>45</v>
      </c>
      <c r="I354" s="210"/>
      <c r="L354" s="206"/>
      <c r="M354" s="211"/>
      <c r="N354" s="212"/>
      <c r="O354" s="212"/>
      <c r="P354" s="212"/>
      <c r="Q354" s="212"/>
      <c r="R354" s="212"/>
      <c r="S354" s="212"/>
      <c r="T354" s="213"/>
      <c r="AT354" s="207" t="s">
        <v>200</v>
      </c>
      <c r="AU354" s="207" t="s">
        <v>83</v>
      </c>
      <c r="AV354" s="14" t="s">
        <v>198</v>
      </c>
      <c r="AW354" s="14" t="s">
        <v>30</v>
      </c>
      <c r="AX354" s="14" t="s">
        <v>81</v>
      </c>
      <c r="AY354" s="207" t="s">
        <v>191</v>
      </c>
    </row>
    <row r="355" s="1" customFormat="1" ht="24" customHeight="1">
      <c r="B355" s="177"/>
      <c r="C355" s="178" t="s">
        <v>507</v>
      </c>
      <c r="D355" s="178" t="s">
        <v>194</v>
      </c>
      <c r="E355" s="179" t="s">
        <v>3159</v>
      </c>
      <c r="F355" s="180" t="s">
        <v>3160</v>
      </c>
      <c r="G355" s="181" t="s">
        <v>397</v>
      </c>
      <c r="H355" s="182">
        <v>50</v>
      </c>
      <c r="I355" s="183"/>
      <c r="J355" s="182">
        <f>ROUND(I355*H355,2)</f>
        <v>0</v>
      </c>
      <c r="K355" s="180" t="s">
        <v>1</v>
      </c>
      <c r="L355" s="37"/>
      <c r="M355" s="184" t="s">
        <v>1</v>
      </c>
      <c r="N355" s="185" t="s">
        <v>38</v>
      </c>
      <c r="O355" s="73"/>
      <c r="P355" s="186">
        <f>O355*H355</f>
        <v>0</v>
      </c>
      <c r="Q355" s="186">
        <v>0</v>
      </c>
      <c r="R355" s="186">
        <f>Q355*H355</f>
        <v>0</v>
      </c>
      <c r="S355" s="186">
        <v>0</v>
      </c>
      <c r="T355" s="187">
        <f>S355*H355</f>
        <v>0</v>
      </c>
      <c r="AR355" s="188" t="s">
        <v>198</v>
      </c>
      <c r="AT355" s="188" t="s">
        <v>194</v>
      </c>
      <c r="AU355" s="188" t="s">
        <v>83</v>
      </c>
      <c r="AY355" s="18" t="s">
        <v>191</v>
      </c>
      <c r="BE355" s="189">
        <f>IF(N355="základní",J355,0)</f>
        <v>0</v>
      </c>
      <c r="BF355" s="189">
        <f>IF(N355="snížená",J355,0)</f>
        <v>0</v>
      </c>
      <c r="BG355" s="189">
        <f>IF(N355="zákl. přenesená",J355,0)</f>
        <v>0</v>
      </c>
      <c r="BH355" s="189">
        <f>IF(N355="sníž. přenesená",J355,0)</f>
        <v>0</v>
      </c>
      <c r="BI355" s="189">
        <f>IF(N355="nulová",J355,0)</f>
        <v>0</v>
      </c>
      <c r="BJ355" s="18" t="s">
        <v>81</v>
      </c>
      <c r="BK355" s="189">
        <f>ROUND(I355*H355,2)</f>
        <v>0</v>
      </c>
      <c r="BL355" s="18" t="s">
        <v>198</v>
      </c>
      <c r="BM355" s="188" t="s">
        <v>3161</v>
      </c>
    </row>
    <row r="356" s="12" customFormat="1">
      <c r="B356" s="190"/>
      <c r="D356" s="191" t="s">
        <v>200</v>
      </c>
      <c r="E356" s="192" t="s">
        <v>1</v>
      </c>
      <c r="F356" s="193" t="s">
        <v>3162</v>
      </c>
      <c r="H356" s="192" t="s">
        <v>1</v>
      </c>
      <c r="I356" s="194"/>
      <c r="L356" s="190"/>
      <c r="M356" s="195"/>
      <c r="N356" s="196"/>
      <c r="O356" s="196"/>
      <c r="P356" s="196"/>
      <c r="Q356" s="196"/>
      <c r="R356" s="196"/>
      <c r="S356" s="196"/>
      <c r="T356" s="197"/>
      <c r="AT356" s="192" t="s">
        <v>200</v>
      </c>
      <c r="AU356" s="192" t="s">
        <v>83</v>
      </c>
      <c r="AV356" s="12" t="s">
        <v>81</v>
      </c>
      <c r="AW356" s="12" t="s">
        <v>30</v>
      </c>
      <c r="AX356" s="12" t="s">
        <v>73</v>
      </c>
      <c r="AY356" s="192" t="s">
        <v>191</v>
      </c>
    </row>
    <row r="357" s="13" customFormat="1">
      <c r="B357" s="198"/>
      <c r="D357" s="191" t="s">
        <v>200</v>
      </c>
      <c r="E357" s="199" t="s">
        <v>1</v>
      </c>
      <c r="F357" s="200" t="s">
        <v>558</v>
      </c>
      <c r="H357" s="201">
        <v>50</v>
      </c>
      <c r="I357" s="202"/>
      <c r="L357" s="198"/>
      <c r="M357" s="203"/>
      <c r="N357" s="204"/>
      <c r="O357" s="204"/>
      <c r="P357" s="204"/>
      <c r="Q357" s="204"/>
      <c r="R357" s="204"/>
      <c r="S357" s="204"/>
      <c r="T357" s="205"/>
      <c r="AT357" s="199" t="s">
        <v>200</v>
      </c>
      <c r="AU357" s="199" t="s">
        <v>83</v>
      </c>
      <c r="AV357" s="13" t="s">
        <v>83</v>
      </c>
      <c r="AW357" s="13" t="s">
        <v>30</v>
      </c>
      <c r="AX357" s="13" t="s">
        <v>73</v>
      </c>
      <c r="AY357" s="199" t="s">
        <v>191</v>
      </c>
    </row>
    <row r="358" s="14" customFormat="1">
      <c r="B358" s="206"/>
      <c r="D358" s="191" t="s">
        <v>200</v>
      </c>
      <c r="E358" s="207" t="s">
        <v>1</v>
      </c>
      <c r="F358" s="208" t="s">
        <v>204</v>
      </c>
      <c r="H358" s="209">
        <v>50</v>
      </c>
      <c r="I358" s="210"/>
      <c r="L358" s="206"/>
      <c r="M358" s="211"/>
      <c r="N358" s="212"/>
      <c r="O358" s="212"/>
      <c r="P358" s="212"/>
      <c r="Q358" s="212"/>
      <c r="R358" s="212"/>
      <c r="S358" s="212"/>
      <c r="T358" s="213"/>
      <c r="AT358" s="207" t="s">
        <v>200</v>
      </c>
      <c r="AU358" s="207" t="s">
        <v>83</v>
      </c>
      <c r="AV358" s="14" t="s">
        <v>198</v>
      </c>
      <c r="AW358" s="14" t="s">
        <v>30</v>
      </c>
      <c r="AX358" s="14" t="s">
        <v>81</v>
      </c>
      <c r="AY358" s="207" t="s">
        <v>191</v>
      </c>
    </row>
    <row r="359" s="1" customFormat="1" ht="24" customHeight="1">
      <c r="B359" s="177"/>
      <c r="C359" s="178" t="s">
        <v>511</v>
      </c>
      <c r="D359" s="178" t="s">
        <v>194</v>
      </c>
      <c r="E359" s="179" t="s">
        <v>296</v>
      </c>
      <c r="F359" s="180" t="s">
        <v>297</v>
      </c>
      <c r="G359" s="181" t="s">
        <v>197</v>
      </c>
      <c r="H359" s="182">
        <v>1207.4000000000001</v>
      </c>
      <c r="I359" s="183"/>
      <c r="J359" s="182">
        <f>ROUND(I359*H359,2)</f>
        <v>0</v>
      </c>
      <c r="K359" s="180" t="s">
        <v>274</v>
      </c>
      <c r="L359" s="37"/>
      <c r="M359" s="184" t="s">
        <v>1</v>
      </c>
      <c r="N359" s="185" t="s">
        <v>38</v>
      </c>
      <c r="O359" s="73"/>
      <c r="P359" s="186">
        <f>O359*H359</f>
        <v>0</v>
      </c>
      <c r="Q359" s="186">
        <v>0.00010000000000000001</v>
      </c>
      <c r="R359" s="186">
        <f>Q359*H359</f>
        <v>0.12074000000000001</v>
      </c>
      <c r="S359" s="186">
        <v>0</v>
      </c>
      <c r="T359" s="187">
        <f>S359*H359</f>
        <v>0</v>
      </c>
      <c r="AR359" s="188" t="s">
        <v>198</v>
      </c>
      <c r="AT359" s="188" t="s">
        <v>194</v>
      </c>
      <c r="AU359" s="188" t="s">
        <v>83</v>
      </c>
      <c r="AY359" s="18" t="s">
        <v>191</v>
      </c>
      <c r="BE359" s="189">
        <f>IF(N359="základní",J359,0)</f>
        <v>0</v>
      </c>
      <c r="BF359" s="189">
        <f>IF(N359="snížená",J359,0)</f>
        <v>0</v>
      </c>
      <c r="BG359" s="189">
        <f>IF(N359="zákl. přenesená",J359,0)</f>
        <v>0</v>
      </c>
      <c r="BH359" s="189">
        <f>IF(N359="sníž. přenesená",J359,0)</f>
        <v>0</v>
      </c>
      <c r="BI359" s="189">
        <f>IF(N359="nulová",J359,0)</f>
        <v>0</v>
      </c>
      <c r="BJ359" s="18" t="s">
        <v>81</v>
      </c>
      <c r="BK359" s="189">
        <f>ROUND(I359*H359,2)</f>
        <v>0</v>
      </c>
      <c r="BL359" s="18" t="s">
        <v>198</v>
      </c>
      <c r="BM359" s="188" t="s">
        <v>3163</v>
      </c>
    </row>
    <row r="360" s="12" customFormat="1">
      <c r="B360" s="190"/>
      <c r="D360" s="191" t="s">
        <v>200</v>
      </c>
      <c r="E360" s="192" t="s">
        <v>1</v>
      </c>
      <c r="F360" s="193" t="s">
        <v>3164</v>
      </c>
      <c r="H360" s="192" t="s">
        <v>1</v>
      </c>
      <c r="I360" s="194"/>
      <c r="L360" s="190"/>
      <c r="M360" s="195"/>
      <c r="N360" s="196"/>
      <c r="O360" s="196"/>
      <c r="P360" s="196"/>
      <c r="Q360" s="196"/>
      <c r="R360" s="196"/>
      <c r="S360" s="196"/>
      <c r="T360" s="197"/>
      <c r="AT360" s="192" t="s">
        <v>200</v>
      </c>
      <c r="AU360" s="192" t="s">
        <v>83</v>
      </c>
      <c r="AV360" s="12" t="s">
        <v>81</v>
      </c>
      <c r="AW360" s="12" t="s">
        <v>30</v>
      </c>
      <c r="AX360" s="12" t="s">
        <v>73</v>
      </c>
      <c r="AY360" s="192" t="s">
        <v>191</v>
      </c>
    </row>
    <row r="361" s="12" customFormat="1">
      <c r="B361" s="190"/>
      <c r="D361" s="191" t="s">
        <v>200</v>
      </c>
      <c r="E361" s="192" t="s">
        <v>1</v>
      </c>
      <c r="F361" s="193" t="s">
        <v>3165</v>
      </c>
      <c r="H361" s="192" t="s">
        <v>1</v>
      </c>
      <c r="I361" s="194"/>
      <c r="L361" s="190"/>
      <c r="M361" s="195"/>
      <c r="N361" s="196"/>
      <c r="O361" s="196"/>
      <c r="P361" s="196"/>
      <c r="Q361" s="196"/>
      <c r="R361" s="196"/>
      <c r="S361" s="196"/>
      <c r="T361" s="197"/>
      <c r="AT361" s="192" t="s">
        <v>200</v>
      </c>
      <c r="AU361" s="192" t="s">
        <v>83</v>
      </c>
      <c r="AV361" s="12" t="s">
        <v>81</v>
      </c>
      <c r="AW361" s="12" t="s">
        <v>30</v>
      </c>
      <c r="AX361" s="12" t="s">
        <v>73</v>
      </c>
      <c r="AY361" s="192" t="s">
        <v>191</v>
      </c>
    </row>
    <row r="362" s="13" customFormat="1">
      <c r="B362" s="198"/>
      <c r="D362" s="191" t="s">
        <v>200</v>
      </c>
      <c r="E362" s="199" t="s">
        <v>1</v>
      </c>
      <c r="F362" s="200" t="s">
        <v>3166</v>
      </c>
      <c r="H362" s="201">
        <v>111.5</v>
      </c>
      <c r="I362" s="202"/>
      <c r="L362" s="198"/>
      <c r="M362" s="203"/>
      <c r="N362" s="204"/>
      <c r="O362" s="204"/>
      <c r="P362" s="204"/>
      <c r="Q362" s="204"/>
      <c r="R362" s="204"/>
      <c r="S362" s="204"/>
      <c r="T362" s="205"/>
      <c r="AT362" s="199" t="s">
        <v>200</v>
      </c>
      <c r="AU362" s="199" t="s">
        <v>83</v>
      </c>
      <c r="AV362" s="13" t="s">
        <v>83</v>
      </c>
      <c r="AW362" s="13" t="s">
        <v>30</v>
      </c>
      <c r="AX362" s="13" t="s">
        <v>73</v>
      </c>
      <c r="AY362" s="199" t="s">
        <v>191</v>
      </c>
    </row>
    <row r="363" s="12" customFormat="1">
      <c r="B363" s="190"/>
      <c r="D363" s="191" t="s">
        <v>200</v>
      </c>
      <c r="E363" s="192" t="s">
        <v>1</v>
      </c>
      <c r="F363" s="193" t="s">
        <v>3164</v>
      </c>
      <c r="H363" s="192" t="s">
        <v>1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2" t="s">
        <v>200</v>
      </c>
      <c r="AU363" s="192" t="s">
        <v>83</v>
      </c>
      <c r="AV363" s="12" t="s">
        <v>81</v>
      </c>
      <c r="AW363" s="12" t="s">
        <v>30</v>
      </c>
      <c r="AX363" s="12" t="s">
        <v>73</v>
      </c>
      <c r="AY363" s="192" t="s">
        <v>191</v>
      </c>
    </row>
    <row r="364" s="12" customFormat="1">
      <c r="B364" s="190"/>
      <c r="D364" s="191" t="s">
        <v>200</v>
      </c>
      <c r="E364" s="192" t="s">
        <v>1</v>
      </c>
      <c r="F364" s="193" t="s">
        <v>3165</v>
      </c>
      <c r="H364" s="192" t="s">
        <v>1</v>
      </c>
      <c r="I364" s="194"/>
      <c r="L364" s="190"/>
      <c r="M364" s="195"/>
      <c r="N364" s="196"/>
      <c r="O364" s="196"/>
      <c r="P364" s="196"/>
      <c r="Q364" s="196"/>
      <c r="R364" s="196"/>
      <c r="S364" s="196"/>
      <c r="T364" s="197"/>
      <c r="AT364" s="192" t="s">
        <v>200</v>
      </c>
      <c r="AU364" s="192" t="s">
        <v>83</v>
      </c>
      <c r="AV364" s="12" t="s">
        <v>81</v>
      </c>
      <c r="AW364" s="12" t="s">
        <v>30</v>
      </c>
      <c r="AX364" s="12" t="s">
        <v>73</v>
      </c>
      <c r="AY364" s="192" t="s">
        <v>191</v>
      </c>
    </row>
    <row r="365" s="13" customFormat="1">
      <c r="B365" s="198"/>
      <c r="D365" s="191" t="s">
        <v>200</v>
      </c>
      <c r="E365" s="199" t="s">
        <v>1</v>
      </c>
      <c r="F365" s="200" t="s">
        <v>3166</v>
      </c>
      <c r="H365" s="201">
        <v>111.5</v>
      </c>
      <c r="I365" s="202"/>
      <c r="L365" s="198"/>
      <c r="M365" s="203"/>
      <c r="N365" s="204"/>
      <c r="O365" s="204"/>
      <c r="P365" s="204"/>
      <c r="Q365" s="204"/>
      <c r="R365" s="204"/>
      <c r="S365" s="204"/>
      <c r="T365" s="205"/>
      <c r="AT365" s="199" t="s">
        <v>200</v>
      </c>
      <c r="AU365" s="199" t="s">
        <v>83</v>
      </c>
      <c r="AV365" s="13" t="s">
        <v>83</v>
      </c>
      <c r="AW365" s="13" t="s">
        <v>30</v>
      </c>
      <c r="AX365" s="13" t="s">
        <v>73</v>
      </c>
      <c r="AY365" s="199" t="s">
        <v>191</v>
      </c>
    </row>
    <row r="366" s="12" customFormat="1">
      <c r="B366" s="190"/>
      <c r="D366" s="191" t="s">
        <v>200</v>
      </c>
      <c r="E366" s="192" t="s">
        <v>1</v>
      </c>
      <c r="F366" s="193" t="s">
        <v>3167</v>
      </c>
      <c r="H366" s="192" t="s">
        <v>1</v>
      </c>
      <c r="I366" s="194"/>
      <c r="L366" s="190"/>
      <c r="M366" s="195"/>
      <c r="N366" s="196"/>
      <c r="O366" s="196"/>
      <c r="P366" s="196"/>
      <c r="Q366" s="196"/>
      <c r="R366" s="196"/>
      <c r="S366" s="196"/>
      <c r="T366" s="197"/>
      <c r="AT366" s="192" t="s">
        <v>200</v>
      </c>
      <c r="AU366" s="192" t="s">
        <v>83</v>
      </c>
      <c r="AV366" s="12" t="s">
        <v>81</v>
      </c>
      <c r="AW366" s="12" t="s">
        <v>30</v>
      </c>
      <c r="AX366" s="12" t="s">
        <v>73</v>
      </c>
      <c r="AY366" s="192" t="s">
        <v>191</v>
      </c>
    </row>
    <row r="367" s="12" customFormat="1">
      <c r="B367" s="190"/>
      <c r="D367" s="191" t="s">
        <v>200</v>
      </c>
      <c r="E367" s="192" t="s">
        <v>1</v>
      </c>
      <c r="F367" s="193" t="s">
        <v>3165</v>
      </c>
      <c r="H367" s="192" t="s">
        <v>1</v>
      </c>
      <c r="I367" s="194"/>
      <c r="L367" s="190"/>
      <c r="M367" s="195"/>
      <c r="N367" s="196"/>
      <c r="O367" s="196"/>
      <c r="P367" s="196"/>
      <c r="Q367" s="196"/>
      <c r="R367" s="196"/>
      <c r="S367" s="196"/>
      <c r="T367" s="197"/>
      <c r="AT367" s="192" t="s">
        <v>200</v>
      </c>
      <c r="AU367" s="192" t="s">
        <v>83</v>
      </c>
      <c r="AV367" s="12" t="s">
        <v>81</v>
      </c>
      <c r="AW367" s="12" t="s">
        <v>30</v>
      </c>
      <c r="AX367" s="12" t="s">
        <v>73</v>
      </c>
      <c r="AY367" s="192" t="s">
        <v>191</v>
      </c>
    </row>
    <row r="368" s="13" customFormat="1">
      <c r="B368" s="198"/>
      <c r="D368" s="191" t="s">
        <v>200</v>
      </c>
      <c r="E368" s="199" t="s">
        <v>1</v>
      </c>
      <c r="F368" s="200" t="s">
        <v>3073</v>
      </c>
      <c r="H368" s="201">
        <v>984.39999999999998</v>
      </c>
      <c r="I368" s="202"/>
      <c r="L368" s="198"/>
      <c r="M368" s="203"/>
      <c r="N368" s="204"/>
      <c r="O368" s="204"/>
      <c r="P368" s="204"/>
      <c r="Q368" s="204"/>
      <c r="R368" s="204"/>
      <c r="S368" s="204"/>
      <c r="T368" s="205"/>
      <c r="AT368" s="199" t="s">
        <v>200</v>
      </c>
      <c r="AU368" s="199" t="s">
        <v>83</v>
      </c>
      <c r="AV368" s="13" t="s">
        <v>83</v>
      </c>
      <c r="AW368" s="13" t="s">
        <v>30</v>
      </c>
      <c r="AX368" s="13" t="s">
        <v>73</v>
      </c>
      <c r="AY368" s="199" t="s">
        <v>191</v>
      </c>
    </row>
    <row r="369" s="14" customFormat="1">
      <c r="B369" s="206"/>
      <c r="D369" s="191" t="s">
        <v>200</v>
      </c>
      <c r="E369" s="207" t="s">
        <v>1</v>
      </c>
      <c r="F369" s="208" t="s">
        <v>204</v>
      </c>
      <c r="H369" s="209">
        <v>1207.4000000000001</v>
      </c>
      <c r="I369" s="210"/>
      <c r="L369" s="206"/>
      <c r="M369" s="211"/>
      <c r="N369" s="212"/>
      <c r="O369" s="212"/>
      <c r="P369" s="212"/>
      <c r="Q369" s="212"/>
      <c r="R369" s="212"/>
      <c r="S369" s="212"/>
      <c r="T369" s="213"/>
      <c r="AT369" s="207" t="s">
        <v>200</v>
      </c>
      <c r="AU369" s="207" t="s">
        <v>83</v>
      </c>
      <c r="AV369" s="14" t="s">
        <v>198</v>
      </c>
      <c r="AW369" s="14" t="s">
        <v>30</v>
      </c>
      <c r="AX369" s="14" t="s">
        <v>81</v>
      </c>
      <c r="AY369" s="207" t="s">
        <v>191</v>
      </c>
    </row>
    <row r="370" s="1" customFormat="1" ht="16.5" customHeight="1">
      <c r="B370" s="177"/>
      <c r="C370" s="214" t="s">
        <v>517</v>
      </c>
      <c r="D370" s="214" t="s">
        <v>335</v>
      </c>
      <c r="E370" s="215" t="s">
        <v>336</v>
      </c>
      <c r="F370" s="216" t="s">
        <v>337</v>
      </c>
      <c r="G370" s="217" t="s">
        <v>197</v>
      </c>
      <c r="H370" s="218">
        <v>1328.1400000000001</v>
      </c>
      <c r="I370" s="219"/>
      <c r="J370" s="218">
        <f>ROUND(I370*H370,2)</f>
        <v>0</v>
      </c>
      <c r="K370" s="216" t="s">
        <v>1</v>
      </c>
      <c r="L370" s="220"/>
      <c r="M370" s="221" t="s">
        <v>1</v>
      </c>
      <c r="N370" s="222" t="s">
        <v>38</v>
      </c>
      <c r="O370" s="73"/>
      <c r="P370" s="186">
        <f>O370*H370</f>
        <v>0</v>
      </c>
      <c r="Q370" s="186">
        <v>0.00031</v>
      </c>
      <c r="R370" s="186">
        <f>Q370*H370</f>
        <v>0.41172340000000002</v>
      </c>
      <c r="S370" s="186">
        <v>0</v>
      </c>
      <c r="T370" s="187">
        <f>S370*H370</f>
        <v>0</v>
      </c>
      <c r="AR370" s="188" t="s">
        <v>254</v>
      </c>
      <c r="AT370" s="188" t="s">
        <v>335</v>
      </c>
      <c r="AU370" s="188" t="s">
        <v>83</v>
      </c>
      <c r="AY370" s="18" t="s">
        <v>191</v>
      </c>
      <c r="BE370" s="189">
        <f>IF(N370="základní",J370,0)</f>
        <v>0</v>
      </c>
      <c r="BF370" s="189">
        <f>IF(N370="snížená",J370,0)</f>
        <v>0</v>
      </c>
      <c r="BG370" s="189">
        <f>IF(N370="zákl. přenesená",J370,0)</f>
        <v>0</v>
      </c>
      <c r="BH370" s="189">
        <f>IF(N370="sníž. přenesená",J370,0)</f>
        <v>0</v>
      </c>
      <c r="BI370" s="189">
        <f>IF(N370="nulová",J370,0)</f>
        <v>0</v>
      </c>
      <c r="BJ370" s="18" t="s">
        <v>81</v>
      </c>
      <c r="BK370" s="189">
        <f>ROUND(I370*H370,2)</f>
        <v>0</v>
      </c>
      <c r="BL370" s="18" t="s">
        <v>198</v>
      </c>
      <c r="BM370" s="188" t="s">
        <v>3168</v>
      </c>
    </row>
    <row r="371" s="12" customFormat="1">
      <c r="B371" s="190"/>
      <c r="D371" s="191" t="s">
        <v>200</v>
      </c>
      <c r="E371" s="192" t="s">
        <v>1</v>
      </c>
      <c r="F371" s="193" t="s">
        <v>3164</v>
      </c>
      <c r="H371" s="192" t="s">
        <v>1</v>
      </c>
      <c r="I371" s="194"/>
      <c r="L371" s="190"/>
      <c r="M371" s="195"/>
      <c r="N371" s="196"/>
      <c r="O371" s="196"/>
      <c r="P371" s="196"/>
      <c r="Q371" s="196"/>
      <c r="R371" s="196"/>
      <c r="S371" s="196"/>
      <c r="T371" s="197"/>
      <c r="AT371" s="192" t="s">
        <v>200</v>
      </c>
      <c r="AU371" s="192" t="s">
        <v>83</v>
      </c>
      <c r="AV371" s="12" t="s">
        <v>81</v>
      </c>
      <c r="AW371" s="12" t="s">
        <v>30</v>
      </c>
      <c r="AX371" s="12" t="s">
        <v>73</v>
      </c>
      <c r="AY371" s="192" t="s">
        <v>191</v>
      </c>
    </row>
    <row r="372" s="12" customFormat="1">
      <c r="B372" s="190"/>
      <c r="D372" s="191" t="s">
        <v>200</v>
      </c>
      <c r="E372" s="192" t="s">
        <v>1</v>
      </c>
      <c r="F372" s="193" t="s">
        <v>3169</v>
      </c>
      <c r="H372" s="192" t="s">
        <v>1</v>
      </c>
      <c r="I372" s="194"/>
      <c r="L372" s="190"/>
      <c r="M372" s="195"/>
      <c r="N372" s="196"/>
      <c r="O372" s="196"/>
      <c r="P372" s="196"/>
      <c r="Q372" s="196"/>
      <c r="R372" s="196"/>
      <c r="S372" s="196"/>
      <c r="T372" s="197"/>
      <c r="AT372" s="192" t="s">
        <v>200</v>
      </c>
      <c r="AU372" s="192" t="s">
        <v>83</v>
      </c>
      <c r="AV372" s="12" t="s">
        <v>81</v>
      </c>
      <c r="AW372" s="12" t="s">
        <v>30</v>
      </c>
      <c r="AX372" s="12" t="s">
        <v>73</v>
      </c>
      <c r="AY372" s="192" t="s">
        <v>191</v>
      </c>
    </row>
    <row r="373" s="13" customFormat="1">
      <c r="B373" s="198"/>
      <c r="D373" s="191" t="s">
        <v>200</v>
      </c>
      <c r="E373" s="199" t="s">
        <v>1</v>
      </c>
      <c r="F373" s="200" t="s">
        <v>3170</v>
      </c>
      <c r="H373" s="201">
        <v>122.65000000000001</v>
      </c>
      <c r="I373" s="202"/>
      <c r="L373" s="198"/>
      <c r="M373" s="203"/>
      <c r="N373" s="204"/>
      <c r="O373" s="204"/>
      <c r="P373" s="204"/>
      <c r="Q373" s="204"/>
      <c r="R373" s="204"/>
      <c r="S373" s="204"/>
      <c r="T373" s="205"/>
      <c r="AT373" s="199" t="s">
        <v>200</v>
      </c>
      <c r="AU373" s="199" t="s">
        <v>83</v>
      </c>
      <c r="AV373" s="13" t="s">
        <v>83</v>
      </c>
      <c r="AW373" s="13" t="s">
        <v>30</v>
      </c>
      <c r="AX373" s="13" t="s">
        <v>73</v>
      </c>
      <c r="AY373" s="199" t="s">
        <v>191</v>
      </c>
    </row>
    <row r="374" s="12" customFormat="1">
      <c r="B374" s="190"/>
      <c r="D374" s="191" t="s">
        <v>200</v>
      </c>
      <c r="E374" s="192" t="s">
        <v>1</v>
      </c>
      <c r="F374" s="193" t="s">
        <v>3164</v>
      </c>
      <c r="H374" s="192" t="s">
        <v>1</v>
      </c>
      <c r="I374" s="194"/>
      <c r="L374" s="190"/>
      <c r="M374" s="195"/>
      <c r="N374" s="196"/>
      <c r="O374" s="196"/>
      <c r="P374" s="196"/>
      <c r="Q374" s="196"/>
      <c r="R374" s="196"/>
      <c r="S374" s="196"/>
      <c r="T374" s="197"/>
      <c r="AT374" s="192" t="s">
        <v>200</v>
      </c>
      <c r="AU374" s="192" t="s">
        <v>83</v>
      </c>
      <c r="AV374" s="12" t="s">
        <v>81</v>
      </c>
      <c r="AW374" s="12" t="s">
        <v>30</v>
      </c>
      <c r="AX374" s="12" t="s">
        <v>73</v>
      </c>
      <c r="AY374" s="192" t="s">
        <v>191</v>
      </c>
    </row>
    <row r="375" s="12" customFormat="1">
      <c r="B375" s="190"/>
      <c r="D375" s="191" t="s">
        <v>200</v>
      </c>
      <c r="E375" s="192" t="s">
        <v>1</v>
      </c>
      <c r="F375" s="193" t="s">
        <v>3165</v>
      </c>
      <c r="H375" s="192" t="s">
        <v>1</v>
      </c>
      <c r="I375" s="194"/>
      <c r="L375" s="190"/>
      <c r="M375" s="195"/>
      <c r="N375" s="196"/>
      <c r="O375" s="196"/>
      <c r="P375" s="196"/>
      <c r="Q375" s="196"/>
      <c r="R375" s="196"/>
      <c r="S375" s="196"/>
      <c r="T375" s="197"/>
      <c r="AT375" s="192" t="s">
        <v>200</v>
      </c>
      <c r="AU375" s="192" t="s">
        <v>83</v>
      </c>
      <c r="AV375" s="12" t="s">
        <v>81</v>
      </c>
      <c r="AW375" s="12" t="s">
        <v>30</v>
      </c>
      <c r="AX375" s="12" t="s">
        <v>73</v>
      </c>
      <c r="AY375" s="192" t="s">
        <v>191</v>
      </c>
    </row>
    <row r="376" s="13" customFormat="1">
      <c r="B376" s="198"/>
      <c r="D376" s="191" t="s">
        <v>200</v>
      </c>
      <c r="E376" s="199" t="s">
        <v>1</v>
      </c>
      <c r="F376" s="200" t="s">
        <v>3170</v>
      </c>
      <c r="H376" s="201">
        <v>122.65000000000001</v>
      </c>
      <c r="I376" s="202"/>
      <c r="L376" s="198"/>
      <c r="M376" s="203"/>
      <c r="N376" s="204"/>
      <c r="O376" s="204"/>
      <c r="P376" s="204"/>
      <c r="Q376" s="204"/>
      <c r="R376" s="204"/>
      <c r="S376" s="204"/>
      <c r="T376" s="205"/>
      <c r="AT376" s="199" t="s">
        <v>200</v>
      </c>
      <c r="AU376" s="199" t="s">
        <v>83</v>
      </c>
      <c r="AV376" s="13" t="s">
        <v>83</v>
      </c>
      <c r="AW376" s="13" t="s">
        <v>30</v>
      </c>
      <c r="AX376" s="13" t="s">
        <v>73</v>
      </c>
      <c r="AY376" s="199" t="s">
        <v>191</v>
      </c>
    </row>
    <row r="377" s="12" customFormat="1">
      <c r="B377" s="190"/>
      <c r="D377" s="191" t="s">
        <v>200</v>
      </c>
      <c r="E377" s="192" t="s">
        <v>1</v>
      </c>
      <c r="F377" s="193" t="s">
        <v>3167</v>
      </c>
      <c r="H377" s="192" t="s">
        <v>1</v>
      </c>
      <c r="I377" s="194"/>
      <c r="L377" s="190"/>
      <c r="M377" s="195"/>
      <c r="N377" s="196"/>
      <c r="O377" s="196"/>
      <c r="P377" s="196"/>
      <c r="Q377" s="196"/>
      <c r="R377" s="196"/>
      <c r="S377" s="196"/>
      <c r="T377" s="197"/>
      <c r="AT377" s="192" t="s">
        <v>200</v>
      </c>
      <c r="AU377" s="192" t="s">
        <v>83</v>
      </c>
      <c r="AV377" s="12" t="s">
        <v>81</v>
      </c>
      <c r="AW377" s="12" t="s">
        <v>30</v>
      </c>
      <c r="AX377" s="12" t="s">
        <v>73</v>
      </c>
      <c r="AY377" s="192" t="s">
        <v>191</v>
      </c>
    </row>
    <row r="378" s="12" customFormat="1">
      <c r="B378" s="190"/>
      <c r="D378" s="191" t="s">
        <v>200</v>
      </c>
      <c r="E378" s="192" t="s">
        <v>1</v>
      </c>
      <c r="F378" s="193" t="s">
        <v>3165</v>
      </c>
      <c r="H378" s="192" t="s">
        <v>1</v>
      </c>
      <c r="I378" s="194"/>
      <c r="L378" s="190"/>
      <c r="M378" s="195"/>
      <c r="N378" s="196"/>
      <c r="O378" s="196"/>
      <c r="P378" s="196"/>
      <c r="Q378" s="196"/>
      <c r="R378" s="196"/>
      <c r="S378" s="196"/>
      <c r="T378" s="197"/>
      <c r="AT378" s="192" t="s">
        <v>200</v>
      </c>
      <c r="AU378" s="192" t="s">
        <v>83</v>
      </c>
      <c r="AV378" s="12" t="s">
        <v>81</v>
      </c>
      <c r="AW378" s="12" t="s">
        <v>30</v>
      </c>
      <c r="AX378" s="12" t="s">
        <v>73</v>
      </c>
      <c r="AY378" s="192" t="s">
        <v>191</v>
      </c>
    </row>
    <row r="379" s="13" customFormat="1">
      <c r="B379" s="198"/>
      <c r="D379" s="191" t="s">
        <v>200</v>
      </c>
      <c r="E379" s="199" t="s">
        <v>1</v>
      </c>
      <c r="F379" s="200" t="s">
        <v>3171</v>
      </c>
      <c r="H379" s="201">
        <v>1082.8399999999999</v>
      </c>
      <c r="I379" s="202"/>
      <c r="L379" s="198"/>
      <c r="M379" s="203"/>
      <c r="N379" s="204"/>
      <c r="O379" s="204"/>
      <c r="P379" s="204"/>
      <c r="Q379" s="204"/>
      <c r="R379" s="204"/>
      <c r="S379" s="204"/>
      <c r="T379" s="205"/>
      <c r="AT379" s="199" t="s">
        <v>200</v>
      </c>
      <c r="AU379" s="199" t="s">
        <v>83</v>
      </c>
      <c r="AV379" s="13" t="s">
        <v>83</v>
      </c>
      <c r="AW379" s="13" t="s">
        <v>30</v>
      </c>
      <c r="AX379" s="13" t="s">
        <v>73</v>
      </c>
      <c r="AY379" s="199" t="s">
        <v>191</v>
      </c>
    </row>
    <row r="380" s="14" customFormat="1">
      <c r="B380" s="206"/>
      <c r="D380" s="191" t="s">
        <v>200</v>
      </c>
      <c r="E380" s="207" t="s">
        <v>1</v>
      </c>
      <c r="F380" s="208" t="s">
        <v>204</v>
      </c>
      <c r="H380" s="209">
        <v>1328.1399999999999</v>
      </c>
      <c r="I380" s="210"/>
      <c r="L380" s="206"/>
      <c r="M380" s="211"/>
      <c r="N380" s="212"/>
      <c r="O380" s="212"/>
      <c r="P380" s="212"/>
      <c r="Q380" s="212"/>
      <c r="R380" s="212"/>
      <c r="S380" s="212"/>
      <c r="T380" s="213"/>
      <c r="AT380" s="207" t="s">
        <v>200</v>
      </c>
      <c r="AU380" s="207" t="s">
        <v>83</v>
      </c>
      <c r="AV380" s="14" t="s">
        <v>198</v>
      </c>
      <c r="AW380" s="14" t="s">
        <v>30</v>
      </c>
      <c r="AX380" s="14" t="s">
        <v>81</v>
      </c>
      <c r="AY380" s="207" t="s">
        <v>191</v>
      </c>
    </row>
    <row r="381" s="1" customFormat="1" ht="16.5" customHeight="1">
      <c r="B381" s="177"/>
      <c r="C381" s="178" t="s">
        <v>524</v>
      </c>
      <c r="D381" s="178" t="s">
        <v>194</v>
      </c>
      <c r="E381" s="179" t="s">
        <v>3172</v>
      </c>
      <c r="F381" s="180" t="s">
        <v>3173</v>
      </c>
      <c r="G381" s="181" t="s">
        <v>310</v>
      </c>
      <c r="H381" s="182">
        <v>25</v>
      </c>
      <c r="I381" s="183"/>
      <c r="J381" s="182">
        <f>ROUND(I381*H381,2)</f>
        <v>0</v>
      </c>
      <c r="K381" s="180" t="s">
        <v>1</v>
      </c>
      <c r="L381" s="37"/>
      <c r="M381" s="184" t="s">
        <v>1</v>
      </c>
      <c r="N381" s="185" t="s">
        <v>38</v>
      </c>
      <c r="O381" s="73"/>
      <c r="P381" s="186">
        <f>O381*H381</f>
        <v>0</v>
      </c>
      <c r="Q381" s="186">
        <v>1.0000000000000001E-05</v>
      </c>
      <c r="R381" s="186">
        <f>Q381*H381</f>
        <v>0.00025000000000000001</v>
      </c>
      <c r="S381" s="186">
        <v>0</v>
      </c>
      <c r="T381" s="187">
        <f>S381*H381</f>
        <v>0</v>
      </c>
      <c r="AR381" s="188" t="s">
        <v>198</v>
      </c>
      <c r="AT381" s="188" t="s">
        <v>194</v>
      </c>
      <c r="AU381" s="188" t="s">
        <v>83</v>
      </c>
      <c r="AY381" s="18" t="s">
        <v>191</v>
      </c>
      <c r="BE381" s="189">
        <f>IF(N381="základní",J381,0)</f>
        <v>0</v>
      </c>
      <c r="BF381" s="189">
        <f>IF(N381="snížená",J381,0)</f>
        <v>0</v>
      </c>
      <c r="BG381" s="189">
        <f>IF(N381="zákl. přenesená",J381,0)</f>
        <v>0</v>
      </c>
      <c r="BH381" s="189">
        <f>IF(N381="sníž. přenesená",J381,0)</f>
        <v>0</v>
      </c>
      <c r="BI381" s="189">
        <f>IF(N381="nulová",J381,0)</f>
        <v>0</v>
      </c>
      <c r="BJ381" s="18" t="s">
        <v>81</v>
      </c>
      <c r="BK381" s="189">
        <f>ROUND(I381*H381,2)</f>
        <v>0</v>
      </c>
      <c r="BL381" s="18" t="s">
        <v>198</v>
      </c>
      <c r="BM381" s="188" t="s">
        <v>3174</v>
      </c>
    </row>
    <row r="382" s="12" customFormat="1">
      <c r="B382" s="190"/>
      <c r="D382" s="191" t="s">
        <v>200</v>
      </c>
      <c r="E382" s="192" t="s">
        <v>1</v>
      </c>
      <c r="F382" s="193" t="s">
        <v>2797</v>
      </c>
      <c r="H382" s="192" t="s">
        <v>1</v>
      </c>
      <c r="I382" s="194"/>
      <c r="L382" s="190"/>
      <c r="M382" s="195"/>
      <c r="N382" s="196"/>
      <c r="O382" s="196"/>
      <c r="P382" s="196"/>
      <c r="Q382" s="196"/>
      <c r="R382" s="196"/>
      <c r="S382" s="196"/>
      <c r="T382" s="197"/>
      <c r="AT382" s="192" t="s">
        <v>200</v>
      </c>
      <c r="AU382" s="192" t="s">
        <v>83</v>
      </c>
      <c r="AV382" s="12" t="s">
        <v>81</v>
      </c>
      <c r="AW382" s="12" t="s">
        <v>30</v>
      </c>
      <c r="AX382" s="12" t="s">
        <v>73</v>
      </c>
      <c r="AY382" s="192" t="s">
        <v>191</v>
      </c>
    </row>
    <row r="383" s="13" customFormat="1">
      <c r="B383" s="198"/>
      <c r="D383" s="191" t="s">
        <v>200</v>
      </c>
      <c r="E383" s="199" t="s">
        <v>1</v>
      </c>
      <c r="F383" s="200" t="s">
        <v>3175</v>
      </c>
      <c r="H383" s="201">
        <v>25</v>
      </c>
      <c r="I383" s="202"/>
      <c r="L383" s="198"/>
      <c r="M383" s="203"/>
      <c r="N383" s="204"/>
      <c r="O383" s="204"/>
      <c r="P383" s="204"/>
      <c r="Q383" s="204"/>
      <c r="R383" s="204"/>
      <c r="S383" s="204"/>
      <c r="T383" s="205"/>
      <c r="AT383" s="199" t="s">
        <v>200</v>
      </c>
      <c r="AU383" s="199" t="s">
        <v>83</v>
      </c>
      <c r="AV383" s="13" t="s">
        <v>83</v>
      </c>
      <c r="AW383" s="13" t="s">
        <v>30</v>
      </c>
      <c r="AX383" s="13" t="s">
        <v>73</v>
      </c>
      <c r="AY383" s="199" t="s">
        <v>191</v>
      </c>
    </row>
    <row r="384" s="14" customFormat="1">
      <c r="B384" s="206"/>
      <c r="D384" s="191" t="s">
        <v>200</v>
      </c>
      <c r="E384" s="207" t="s">
        <v>1</v>
      </c>
      <c r="F384" s="208" t="s">
        <v>204</v>
      </c>
      <c r="H384" s="209">
        <v>25</v>
      </c>
      <c r="I384" s="210"/>
      <c r="L384" s="206"/>
      <c r="M384" s="211"/>
      <c r="N384" s="212"/>
      <c r="O384" s="212"/>
      <c r="P384" s="212"/>
      <c r="Q384" s="212"/>
      <c r="R384" s="212"/>
      <c r="S384" s="212"/>
      <c r="T384" s="213"/>
      <c r="AT384" s="207" t="s">
        <v>200</v>
      </c>
      <c r="AU384" s="207" t="s">
        <v>83</v>
      </c>
      <c r="AV384" s="14" t="s">
        <v>198</v>
      </c>
      <c r="AW384" s="14" t="s">
        <v>30</v>
      </c>
      <c r="AX384" s="14" t="s">
        <v>81</v>
      </c>
      <c r="AY384" s="207" t="s">
        <v>191</v>
      </c>
    </row>
    <row r="385" s="1" customFormat="1" ht="16.5" customHeight="1">
      <c r="B385" s="177"/>
      <c r="C385" s="178" t="s">
        <v>531</v>
      </c>
      <c r="D385" s="178" t="s">
        <v>194</v>
      </c>
      <c r="E385" s="179" t="s">
        <v>512</v>
      </c>
      <c r="F385" s="180" t="s">
        <v>513</v>
      </c>
      <c r="G385" s="181" t="s">
        <v>310</v>
      </c>
      <c r="H385" s="182">
        <v>81.700000000000003</v>
      </c>
      <c r="I385" s="183"/>
      <c r="J385" s="182">
        <f>ROUND(I385*H385,2)</f>
        <v>0</v>
      </c>
      <c r="K385" s="180" t="s">
        <v>274</v>
      </c>
      <c r="L385" s="37"/>
      <c r="M385" s="184" t="s">
        <v>1</v>
      </c>
      <c r="N385" s="185" t="s">
        <v>38</v>
      </c>
      <c r="O385" s="73"/>
      <c r="P385" s="186">
        <f>O385*H385</f>
        <v>0</v>
      </c>
      <c r="Q385" s="186">
        <v>0</v>
      </c>
      <c r="R385" s="186">
        <f>Q385*H385</f>
        <v>0</v>
      </c>
      <c r="S385" s="186">
        <v>0</v>
      </c>
      <c r="T385" s="187">
        <f>S385*H385</f>
        <v>0</v>
      </c>
      <c r="AR385" s="188" t="s">
        <v>198</v>
      </c>
      <c r="AT385" s="188" t="s">
        <v>194</v>
      </c>
      <c r="AU385" s="188" t="s">
        <v>83</v>
      </c>
      <c r="AY385" s="18" t="s">
        <v>191</v>
      </c>
      <c r="BE385" s="189">
        <f>IF(N385="základní",J385,0)</f>
        <v>0</v>
      </c>
      <c r="BF385" s="189">
        <f>IF(N385="snížená",J385,0)</f>
        <v>0</v>
      </c>
      <c r="BG385" s="189">
        <f>IF(N385="zákl. přenesená",J385,0)</f>
        <v>0</v>
      </c>
      <c r="BH385" s="189">
        <f>IF(N385="sníž. přenesená",J385,0)</f>
        <v>0</v>
      </c>
      <c r="BI385" s="189">
        <f>IF(N385="nulová",J385,0)</f>
        <v>0</v>
      </c>
      <c r="BJ385" s="18" t="s">
        <v>81</v>
      </c>
      <c r="BK385" s="189">
        <f>ROUND(I385*H385,2)</f>
        <v>0</v>
      </c>
      <c r="BL385" s="18" t="s">
        <v>198</v>
      </c>
      <c r="BM385" s="188" t="s">
        <v>3176</v>
      </c>
    </row>
    <row r="386" s="12" customFormat="1">
      <c r="B386" s="190"/>
      <c r="D386" s="191" t="s">
        <v>200</v>
      </c>
      <c r="E386" s="192" t="s">
        <v>1</v>
      </c>
      <c r="F386" s="193" t="s">
        <v>3177</v>
      </c>
      <c r="H386" s="192" t="s">
        <v>1</v>
      </c>
      <c r="I386" s="194"/>
      <c r="L386" s="190"/>
      <c r="M386" s="195"/>
      <c r="N386" s="196"/>
      <c r="O386" s="196"/>
      <c r="P386" s="196"/>
      <c r="Q386" s="196"/>
      <c r="R386" s="196"/>
      <c r="S386" s="196"/>
      <c r="T386" s="197"/>
      <c r="AT386" s="192" t="s">
        <v>200</v>
      </c>
      <c r="AU386" s="192" t="s">
        <v>83</v>
      </c>
      <c r="AV386" s="12" t="s">
        <v>81</v>
      </c>
      <c r="AW386" s="12" t="s">
        <v>30</v>
      </c>
      <c r="AX386" s="12" t="s">
        <v>73</v>
      </c>
      <c r="AY386" s="192" t="s">
        <v>191</v>
      </c>
    </row>
    <row r="387" s="13" customFormat="1">
      <c r="B387" s="198"/>
      <c r="D387" s="191" t="s">
        <v>200</v>
      </c>
      <c r="E387" s="199" t="s">
        <v>1</v>
      </c>
      <c r="F387" s="200" t="s">
        <v>3178</v>
      </c>
      <c r="H387" s="201">
        <v>81.700000000000003</v>
      </c>
      <c r="I387" s="202"/>
      <c r="L387" s="198"/>
      <c r="M387" s="203"/>
      <c r="N387" s="204"/>
      <c r="O387" s="204"/>
      <c r="P387" s="204"/>
      <c r="Q387" s="204"/>
      <c r="R387" s="204"/>
      <c r="S387" s="204"/>
      <c r="T387" s="205"/>
      <c r="AT387" s="199" t="s">
        <v>200</v>
      </c>
      <c r="AU387" s="199" t="s">
        <v>83</v>
      </c>
      <c r="AV387" s="13" t="s">
        <v>83</v>
      </c>
      <c r="AW387" s="13" t="s">
        <v>30</v>
      </c>
      <c r="AX387" s="13" t="s">
        <v>73</v>
      </c>
      <c r="AY387" s="199" t="s">
        <v>191</v>
      </c>
    </row>
    <row r="388" s="14" customFormat="1">
      <c r="B388" s="206"/>
      <c r="D388" s="191" t="s">
        <v>200</v>
      </c>
      <c r="E388" s="207" t="s">
        <v>1</v>
      </c>
      <c r="F388" s="208" t="s">
        <v>204</v>
      </c>
      <c r="H388" s="209">
        <v>81.700000000000003</v>
      </c>
      <c r="I388" s="210"/>
      <c r="L388" s="206"/>
      <c r="M388" s="211"/>
      <c r="N388" s="212"/>
      <c r="O388" s="212"/>
      <c r="P388" s="212"/>
      <c r="Q388" s="212"/>
      <c r="R388" s="212"/>
      <c r="S388" s="212"/>
      <c r="T388" s="213"/>
      <c r="AT388" s="207" t="s">
        <v>200</v>
      </c>
      <c r="AU388" s="207" t="s">
        <v>83</v>
      </c>
      <c r="AV388" s="14" t="s">
        <v>198</v>
      </c>
      <c r="AW388" s="14" t="s">
        <v>30</v>
      </c>
      <c r="AX388" s="14" t="s">
        <v>81</v>
      </c>
      <c r="AY388" s="207" t="s">
        <v>191</v>
      </c>
    </row>
    <row r="389" s="1" customFormat="1" ht="16.5" customHeight="1">
      <c r="B389" s="177"/>
      <c r="C389" s="178" t="s">
        <v>546</v>
      </c>
      <c r="D389" s="178" t="s">
        <v>194</v>
      </c>
      <c r="E389" s="179" t="s">
        <v>3179</v>
      </c>
      <c r="F389" s="180" t="s">
        <v>3180</v>
      </c>
      <c r="G389" s="181" t="s">
        <v>362</v>
      </c>
      <c r="H389" s="182">
        <v>24</v>
      </c>
      <c r="I389" s="183"/>
      <c r="J389" s="182">
        <f>ROUND(I389*H389,2)</f>
        <v>0</v>
      </c>
      <c r="K389" s="180" t="s">
        <v>1</v>
      </c>
      <c r="L389" s="37"/>
      <c r="M389" s="184" t="s">
        <v>1</v>
      </c>
      <c r="N389" s="185" t="s">
        <v>38</v>
      </c>
      <c r="O389" s="73"/>
      <c r="P389" s="186">
        <f>O389*H389</f>
        <v>0</v>
      </c>
      <c r="Q389" s="186">
        <v>0</v>
      </c>
      <c r="R389" s="186">
        <f>Q389*H389</f>
        <v>0</v>
      </c>
      <c r="S389" s="186">
        <v>0</v>
      </c>
      <c r="T389" s="187">
        <f>S389*H389</f>
        <v>0</v>
      </c>
      <c r="AR389" s="188" t="s">
        <v>198</v>
      </c>
      <c r="AT389" s="188" t="s">
        <v>194</v>
      </c>
      <c r="AU389" s="188" t="s">
        <v>83</v>
      </c>
      <c r="AY389" s="18" t="s">
        <v>191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18" t="s">
        <v>81</v>
      </c>
      <c r="BK389" s="189">
        <f>ROUND(I389*H389,2)</f>
        <v>0</v>
      </c>
      <c r="BL389" s="18" t="s">
        <v>198</v>
      </c>
      <c r="BM389" s="188" t="s">
        <v>3181</v>
      </c>
    </row>
    <row r="390" s="12" customFormat="1">
      <c r="B390" s="190"/>
      <c r="D390" s="191" t="s">
        <v>200</v>
      </c>
      <c r="E390" s="192" t="s">
        <v>1</v>
      </c>
      <c r="F390" s="193" t="s">
        <v>3182</v>
      </c>
      <c r="H390" s="192" t="s">
        <v>1</v>
      </c>
      <c r="I390" s="194"/>
      <c r="L390" s="190"/>
      <c r="M390" s="195"/>
      <c r="N390" s="196"/>
      <c r="O390" s="196"/>
      <c r="P390" s="196"/>
      <c r="Q390" s="196"/>
      <c r="R390" s="196"/>
      <c r="S390" s="196"/>
      <c r="T390" s="197"/>
      <c r="AT390" s="192" t="s">
        <v>200</v>
      </c>
      <c r="AU390" s="192" t="s">
        <v>83</v>
      </c>
      <c r="AV390" s="12" t="s">
        <v>81</v>
      </c>
      <c r="AW390" s="12" t="s">
        <v>30</v>
      </c>
      <c r="AX390" s="12" t="s">
        <v>73</v>
      </c>
      <c r="AY390" s="192" t="s">
        <v>191</v>
      </c>
    </row>
    <row r="391" s="13" customFormat="1">
      <c r="B391" s="198"/>
      <c r="D391" s="191" t="s">
        <v>200</v>
      </c>
      <c r="E391" s="199" t="s">
        <v>1</v>
      </c>
      <c r="F391" s="200" t="s">
        <v>3183</v>
      </c>
      <c r="H391" s="201">
        <v>24</v>
      </c>
      <c r="I391" s="202"/>
      <c r="L391" s="198"/>
      <c r="M391" s="203"/>
      <c r="N391" s="204"/>
      <c r="O391" s="204"/>
      <c r="P391" s="204"/>
      <c r="Q391" s="204"/>
      <c r="R391" s="204"/>
      <c r="S391" s="204"/>
      <c r="T391" s="205"/>
      <c r="AT391" s="199" t="s">
        <v>200</v>
      </c>
      <c r="AU391" s="199" t="s">
        <v>83</v>
      </c>
      <c r="AV391" s="13" t="s">
        <v>83</v>
      </c>
      <c r="AW391" s="13" t="s">
        <v>30</v>
      </c>
      <c r="AX391" s="13" t="s">
        <v>73</v>
      </c>
      <c r="AY391" s="199" t="s">
        <v>191</v>
      </c>
    </row>
    <row r="392" s="14" customFormat="1">
      <c r="B392" s="206"/>
      <c r="D392" s="191" t="s">
        <v>200</v>
      </c>
      <c r="E392" s="207" t="s">
        <v>1</v>
      </c>
      <c r="F392" s="208" t="s">
        <v>204</v>
      </c>
      <c r="H392" s="209">
        <v>24</v>
      </c>
      <c r="I392" s="210"/>
      <c r="L392" s="206"/>
      <c r="M392" s="211"/>
      <c r="N392" s="212"/>
      <c r="O392" s="212"/>
      <c r="P392" s="212"/>
      <c r="Q392" s="212"/>
      <c r="R392" s="212"/>
      <c r="S392" s="212"/>
      <c r="T392" s="213"/>
      <c r="AT392" s="207" t="s">
        <v>200</v>
      </c>
      <c r="AU392" s="207" t="s">
        <v>83</v>
      </c>
      <c r="AV392" s="14" t="s">
        <v>198</v>
      </c>
      <c r="AW392" s="14" t="s">
        <v>30</v>
      </c>
      <c r="AX392" s="14" t="s">
        <v>81</v>
      </c>
      <c r="AY392" s="207" t="s">
        <v>191</v>
      </c>
    </row>
    <row r="393" s="1" customFormat="1" ht="36" customHeight="1">
      <c r="B393" s="177"/>
      <c r="C393" s="178" t="s">
        <v>552</v>
      </c>
      <c r="D393" s="178" t="s">
        <v>194</v>
      </c>
      <c r="E393" s="179" t="s">
        <v>3184</v>
      </c>
      <c r="F393" s="180" t="s">
        <v>3185</v>
      </c>
      <c r="G393" s="181" t="s">
        <v>362</v>
      </c>
      <c r="H393" s="182">
        <v>3</v>
      </c>
      <c r="I393" s="183"/>
      <c r="J393" s="182">
        <f>ROUND(I393*H393,2)</f>
        <v>0</v>
      </c>
      <c r="K393" s="180" t="s">
        <v>1</v>
      </c>
      <c r="L393" s="37"/>
      <c r="M393" s="184" t="s">
        <v>1</v>
      </c>
      <c r="N393" s="185" t="s">
        <v>38</v>
      </c>
      <c r="O393" s="73"/>
      <c r="P393" s="186">
        <f>O393*H393</f>
        <v>0</v>
      </c>
      <c r="Q393" s="186">
        <v>0</v>
      </c>
      <c r="R393" s="186">
        <f>Q393*H393</f>
        <v>0</v>
      </c>
      <c r="S393" s="186">
        <v>0</v>
      </c>
      <c r="T393" s="187">
        <f>S393*H393</f>
        <v>0</v>
      </c>
      <c r="AR393" s="188" t="s">
        <v>198</v>
      </c>
      <c r="AT393" s="188" t="s">
        <v>194</v>
      </c>
      <c r="AU393" s="188" t="s">
        <v>83</v>
      </c>
      <c r="AY393" s="18" t="s">
        <v>191</v>
      </c>
      <c r="BE393" s="189">
        <f>IF(N393="základní",J393,0)</f>
        <v>0</v>
      </c>
      <c r="BF393" s="189">
        <f>IF(N393="snížená",J393,0)</f>
        <v>0</v>
      </c>
      <c r="BG393" s="189">
        <f>IF(N393="zákl. přenesená",J393,0)</f>
        <v>0</v>
      </c>
      <c r="BH393" s="189">
        <f>IF(N393="sníž. přenesená",J393,0)</f>
        <v>0</v>
      </c>
      <c r="BI393" s="189">
        <f>IF(N393="nulová",J393,0)</f>
        <v>0</v>
      </c>
      <c r="BJ393" s="18" t="s">
        <v>81</v>
      </c>
      <c r="BK393" s="189">
        <f>ROUND(I393*H393,2)</f>
        <v>0</v>
      </c>
      <c r="BL393" s="18" t="s">
        <v>198</v>
      </c>
      <c r="BM393" s="188" t="s">
        <v>3186</v>
      </c>
    </row>
    <row r="394" s="12" customFormat="1">
      <c r="B394" s="190"/>
      <c r="D394" s="191" t="s">
        <v>200</v>
      </c>
      <c r="E394" s="192" t="s">
        <v>1</v>
      </c>
      <c r="F394" s="193" t="s">
        <v>3187</v>
      </c>
      <c r="H394" s="192" t="s">
        <v>1</v>
      </c>
      <c r="I394" s="194"/>
      <c r="L394" s="190"/>
      <c r="M394" s="195"/>
      <c r="N394" s="196"/>
      <c r="O394" s="196"/>
      <c r="P394" s="196"/>
      <c r="Q394" s="196"/>
      <c r="R394" s="196"/>
      <c r="S394" s="196"/>
      <c r="T394" s="197"/>
      <c r="AT394" s="192" t="s">
        <v>200</v>
      </c>
      <c r="AU394" s="192" t="s">
        <v>83</v>
      </c>
      <c r="AV394" s="12" t="s">
        <v>81</v>
      </c>
      <c r="AW394" s="12" t="s">
        <v>30</v>
      </c>
      <c r="AX394" s="12" t="s">
        <v>73</v>
      </c>
      <c r="AY394" s="192" t="s">
        <v>191</v>
      </c>
    </row>
    <row r="395" s="12" customFormat="1">
      <c r="B395" s="190"/>
      <c r="D395" s="191" t="s">
        <v>200</v>
      </c>
      <c r="E395" s="192" t="s">
        <v>1</v>
      </c>
      <c r="F395" s="193" t="s">
        <v>3188</v>
      </c>
      <c r="H395" s="192" t="s">
        <v>1</v>
      </c>
      <c r="I395" s="194"/>
      <c r="L395" s="190"/>
      <c r="M395" s="195"/>
      <c r="N395" s="196"/>
      <c r="O395" s="196"/>
      <c r="P395" s="196"/>
      <c r="Q395" s="196"/>
      <c r="R395" s="196"/>
      <c r="S395" s="196"/>
      <c r="T395" s="197"/>
      <c r="AT395" s="192" t="s">
        <v>200</v>
      </c>
      <c r="AU395" s="192" t="s">
        <v>83</v>
      </c>
      <c r="AV395" s="12" t="s">
        <v>81</v>
      </c>
      <c r="AW395" s="12" t="s">
        <v>30</v>
      </c>
      <c r="AX395" s="12" t="s">
        <v>73</v>
      </c>
      <c r="AY395" s="192" t="s">
        <v>191</v>
      </c>
    </row>
    <row r="396" s="13" customFormat="1">
      <c r="B396" s="198"/>
      <c r="D396" s="191" t="s">
        <v>200</v>
      </c>
      <c r="E396" s="199" t="s">
        <v>1</v>
      </c>
      <c r="F396" s="200" t="s">
        <v>211</v>
      </c>
      <c r="H396" s="201">
        <v>3</v>
      </c>
      <c r="I396" s="202"/>
      <c r="L396" s="198"/>
      <c r="M396" s="203"/>
      <c r="N396" s="204"/>
      <c r="O396" s="204"/>
      <c r="P396" s="204"/>
      <c r="Q396" s="204"/>
      <c r="R396" s="204"/>
      <c r="S396" s="204"/>
      <c r="T396" s="205"/>
      <c r="AT396" s="199" t="s">
        <v>200</v>
      </c>
      <c r="AU396" s="199" t="s">
        <v>83</v>
      </c>
      <c r="AV396" s="13" t="s">
        <v>83</v>
      </c>
      <c r="AW396" s="13" t="s">
        <v>30</v>
      </c>
      <c r="AX396" s="13" t="s">
        <v>73</v>
      </c>
      <c r="AY396" s="199" t="s">
        <v>191</v>
      </c>
    </row>
    <row r="397" s="14" customFormat="1">
      <c r="B397" s="206"/>
      <c r="D397" s="191" t="s">
        <v>200</v>
      </c>
      <c r="E397" s="207" t="s">
        <v>1</v>
      </c>
      <c r="F397" s="208" t="s">
        <v>204</v>
      </c>
      <c r="H397" s="209">
        <v>3</v>
      </c>
      <c r="I397" s="210"/>
      <c r="L397" s="206"/>
      <c r="M397" s="211"/>
      <c r="N397" s="212"/>
      <c r="O397" s="212"/>
      <c r="P397" s="212"/>
      <c r="Q397" s="212"/>
      <c r="R397" s="212"/>
      <c r="S397" s="212"/>
      <c r="T397" s="213"/>
      <c r="AT397" s="207" t="s">
        <v>200</v>
      </c>
      <c r="AU397" s="207" t="s">
        <v>83</v>
      </c>
      <c r="AV397" s="14" t="s">
        <v>198</v>
      </c>
      <c r="AW397" s="14" t="s">
        <v>30</v>
      </c>
      <c r="AX397" s="14" t="s">
        <v>81</v>
      </c>
      <c r="AY397" s="207" t="s">
        <v>191</v>
      </c>
    </row>
    <row r="398" s="1" customFormat="1" ht="24" customHeight="1">
      <c r="B398" s="177"/>
      <c r="C398" s="178" t="s">
        <v>558</v>
      </c>
      <c r="D398" s="178" t="s">
        <v>194</v>
      </c>
      <c r="E398" s="179" t="s">
        <v>3189</v>
      </c>
      <c r="F398" s="180" t="s">
        <v>3190</v>
      </c>
      <c r="G398" s="181" t="s">
        <v>362</v>
      </c>
      <c r="H398" s="182">
        <v>3</v>
      </c>
      <c r="I398" s="183"/>
      <c r="J398" s="182">
        <f>ROUND(I398*H398,2)</f>
        <v>0</v>
      </c>
      <c r="K398" s="180" t="s">
        <v>1</v>
      </c>
      <c r="L398" s="37"/>
      <c r="M398" s="184" t="s">
        <v>1</v>
      </c>
      <c r="N398" s="185" t="s">
        <v>38</v>
      </c>
      <c r="O398" s="73"/>
      <c r="P398" s="186">
        <f>O398*H398</f>
        <v>0</v>
      </c>
      <c r="Q398" s="186">
        <v>0</v>
      </c>
      <c r="R398" s="186">
        <f>Q398*H398</f>
        <v>0</v>
      </c>
      <c r="S398" s="186">
        <v>0</v>
      </c>
      <c r="T398" s="187">
        <f>S398*H398</f>
        <v>0</v>
      </c>
      <c r="AR398" s="188" t="s">
        <v>198</v>
      </c>
      <c r="AT398" s="188" t="s">
        <v>194</v>
      </c>
      <c r="AU398" s="188" t="s">
        <v>83</v>
      </c>
      <c r="AY398" s="18" t="s">
        <v>191</v>
      </c>
      <c r="BE398" s="189">
        <f>IF(N398="základní",J398,0)</f>
        <v>0</v>
      </c>
      <c r="BF398" s="189">
        <f>IF(N398="snížená",J398,0)</f>
        <v>0</v>
      </c>
      <c r="BG398" s="189">
        <f>IF(N398="zákl. přenesená",J398,0)</f>
        <v>0</v>
      </c>
      <c r="BH398" s="189">
        <f>IF(N398="sníž. přenesená",J398,0)</f>
        <v>0</v>
      </c>
      <c r="BI398" s="189">
        <f>IF(N398="nulová",J398,0)</f>
        <v>0</v>
      </c>
      <c r="BJ398" s="18" t="s">
        <v>81</v>
      </c>
      <c r="BK398" s="189">
        <f>ROUND(I398*H398,2)</f>
        <v>0</v>
      </c>
      <c r="BL398" s="18" t="s">
        <v>198</v>
      </c>
      <c r="BM398" s="188" t="s">
        <v>3191</v>
      </c>
    </row>
    <row r="399" s="12" customFormat="1">
      <c r="B399" s="190"/>
      <c r="D399" s="191" t="s">
        <v>200</v>
      </c>
      <c r="E399" s="192" t="s">
        <v>1</v>
      </c>
      <c r="F399" s="193" t="s">
        <v>3192</v>
      </c>
      <c r="H399" s="192" t="s">
        <v>1</v>
      </c>
      <c r="I399" s="194"/>
      <c r="L399" s="190"/>
      <c r="M399" s="195"/>
      <c r="N399" s="196"/>
      <c r="O399" s="196"/>
      <c r="P399" s="196"/>
      <c r="Q399" s="196"/>
      <c r="R399" s="196"/>
      <c r="S399" s="196"/>
      <c r="T399" s="197"/>
      <c r="AT399" s="192" t="s">
        <v>200</v>
      </c>
      <c r="AU399" s="192" t="s">
        <v>83</v>
      </c>
      <c r="AV399" s="12" t="s">
        <v>81</v>
      </c>
      <c r="AW399" s="12" t="s">
        <v>30</v>
      </c>
      <c r="AX399" s="12" t="s">
        <v>73</v>
      </c>
      <c r="AY399" s="192" t="s">
        <v>191</v>
      </c>
    </row>
    <row r="400" s="13" customFormat="1">
      <c r="B400" s="198"/>
      <c r="D400" s="191" t="s">
        <v>200</v>
      </c>
      <c r="E400" s="199" t="s">
        <v>1</v>
      </c>
      <c r="F400" s="200" t="s">
        <v>211</v>
      </c>
      <c r="H400" s="201">
        <v>3</v>
      </c>
      <c r="I400" s="202"/>
      <c r="L400" s="198"/>
      <c r="M400" s="203"/>
      <c r="N400" s="204"/>
      <c r="O400" s="204"/>
      <c r="P400" s="204"/>
      <c r="Q400" s="204"/>
      <c r="R400" s="204"/>
      <c r="S400" s="204"/>
      <c r="T400" s="205"/>
      <c r="AT400" s="199" t="s">
        <v>200</v>
      </c>
      <c r="AU400" s="199" t="s">
        <v>83</v>
      </c>
      <c r="AV400" s="13" t="s">
        <v>83</v>
      </c>
      <c r="AW400" s="13" t="s">
        <v>30</v>
      </c>
      <c r="AX400" s="13" t="s">
        <v>73</v>
      </c>
      <c r="AY400" s="199" t="s">
        <v>191</v>
      </c>
    </row>
    <row r="401" s="14" customFormat="1">
      <c r="B401" s="206"/>
      <c r="D401" s="191" t="s">
        <v>200</v>
      </c>
      <c r="E401" s="207" t="s">
        <v>1</v>
      </c>
      <c r="F401" s="208" t="s">
        <v>204</v>
      </c>
      <c r="H401" s="209">
        <v>3</v>
      </c>
      <c r="I401" s="210"/>
      <c r="L401" s="206"/>
      <c r="M401" s="211"/>
      <c r="N401" s="212"/>
      <c r="O401" s="212"/>
      <c r="P401" s="212"/>
      <c r="Q401" s="212"/>
      <c r="R401" s="212"/>
      <c r="S401" s="212"/>
      <c r="T401" s="213"/>
      <c r="AT401" s="207" t="s">
        <v>200</v>
      </c>
      <c r="AU401" s="207" t="s">
        <v>83</v>
      </c>
      <c r="AV401" s="14" t="s">
        <v>198</v>
      </c>
      <c r="AW401" s="14" t="s">
        <v>30</v>
      </c>
      <c r="AX401" s="14" t="s">
        <v>81</v>
      </c>
      <c r="AY401" s="207" t="s">
        <v>191</v>
      </c>
    </row>
    <row r="402" s="1" customFormat="1" ht="24" customHeight="1">
      <c r="B402" s="177"/>
      <c r="C402" s="178" t="s">
        <v>562</v>
      </c>
      <c r="D402" s="178" t="s">
        <v>194</v>
      </c>
      <c r="E402" s="179" t="s">
        <v>3193</v>
      </c>
      <c r="F402" s="180" t="s">
        <v>3194</v>
      </c>
      <c r="G402" s="181" t="s">
        <v>362</v>
      </c>
      <c r="H402" s="182">
        <v>18</v>
      </c>
      <c r="I402" s="183"/>
      <c r="J402" s="182">
        <f>ROUND(I402*H402,2)</f>
        <v>0</v>
      </c>
      <c r="K402" s="180" t="s">
        <v>1</v>
      </c>
      <c r="L402" s="37"/>
      <c r="M402" s="184" t="s">
        <v>1</v>
      </c>
      <c r="N402" s="185" t="s">
        <v>38</v>
      </c>
      <c r="O402" s="73"/>
      <c r="P402" s="186">
        <f>O402*H402</f>
        <v>0</v>
      </c>
      <c r="Q402" s="186">
        <v>0</v>
      </c>
      <c r="R402" s="186">
        <f>Q402*H402</f>
        <v>0</v>
      </c>
      <c r="S402" s="186">
        <v>0</v>
      </c>
      <c r="T402" s="187">
        <f>S402*H402</f>
        <v>0</v>
      </c>
      <c r="AR402" s="188" t="s">
        <v>198</v>
      </c>
      <c r="AT402" s="188" t="s">
        <v>194</v>
      </c>
      <c r="AU402" s="188" t="s">
        <v>83</v>
      </c>
      <c r="AY402" s="18" t="s">
        <v>191</v>
      </c>
      <c r="BE402" s="189">
        <f>IF(N402="základní",J402,0)</f>
        <v>0</v>
      </c>
      <c r="BF402" s="189">
        <f>IF(N402="snížená",J402,0)</f>
        <v>0</v>
      </c>
      <c r="BG402" s="189">
        <f>IF(N402="zákl. přenesená",J402,0)</f>
        <v>0</v>
      </c>
      <c r="BH402" s="189">
        <f>IF(N402="sníž. přenesená",J402,0)</f>
        <v>0</v>
      </c>
      <c r="BI402" s="189">
        <f>IF(N402="nulová",J402,0)</f>
        <v>0</v>
      </c>
      <c r="BJ402" s="18" t="s">
        <v>81</v>
      </c>
      <c r="BK402" s="189">
        <f>ROUND(I402*H402,2)</f>
        <v>0</v>
      </c>
      <c r="BL402" s="18" t="s">
        <v>198</v>
      </c>
      <c r="BM402" s="188" t="s">
        <v>3195</v>
      </c>
    </row>
    <row r="403" s="12" customFormat="1">
      <c r="B403" s="190"/>
      <c r="D403" s="191" t="s">
        <v>200</v>
      </c>
      <c r="E403" s="192" t="s">
        <v>1</v>
      </c>
      <c r="F403" s="193" t="s">
        <v>3194</v>
      </c>
      <c r="H403" s="192" t="s">
        <v>1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2" t="s">
        <v>200</v>
      </c>
      <c r="AU403" s="192" t="s">
        <v>83</v>
      </c>
      <c r="AV403" s="12" t="s">
        <v>81</v>
      </c>
      <c r="AW403" s="12" t="s">
        <v>30</v>
      </c>
      <c r="AX403" s="12" t="s">
        <v>73</v>
      </c>
      <c r="AY403" s="192" t="s">
        <v>191</v>
      </c>
    </row>
    <row r="404" s="12" customFormat="1">
      <c r="B404" s="190"/>
      <c r="D404" s="191" t="s">
        <v>200</v>
      </c>
      <c r="E404" s="192" t="s">
        <v>1</v>
      </c>
      <c r="F404" s="193" t="s">
        <v>3196</v>
      </c>
      <c r="H404" s="192" t="s">
        <v>1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2" t="s">
        <v>200</v>
      </c>
      <c r="AU404" s="192" t="s">
        <v>83</v>
      </c>
      <c r="AV404" s="12" t="s">
        <v>81</v>
      </c>
      <c r="AW404" s="12" t="s">
        <v>30</v>
      </c>
      <c r="AX404" s="12" t="s">
        <v>73</v>
      </c>
      <c r="AY404" s="192" t="s">
        <v>191</v>
      </c>
    </row>
    <row r="405" s="13" customFormat="1">
      <c r="B405" s="198"/>
      <c r="D405" s="191" t="s">
        <v>200</v>
      </c>
      <c r="E405" s="199" t="s">
        <v>1</v>
      </c>
      <c r="F405" s="200" t="s">
        <v>328</v>
      </c>
      <c r="H405" s="201">
        <v>18</v>
      </c>
      <c r="I405" s="202"/>
      <c r="L405" s="198"/>
      <c r="M405" s="203"/>
      <c r="N405" s="204"/>
      <c r="O405" s="204"/>
      <c r="P405" s="204"/>
      <c r="Q405" s="204"/>
      <c r="R405" s="204"/>
      <c r="S405" s="204"/>
      <c r="T405" s="205"/>
      <c r="AT405" s="199" t="s">
        <v>200</v>
      </c>
      <c r="AU405" s="199" t="s">
        <v>83</v>
      </c>
      <c r="AV405" s="13" t="s">
        <v>83</v>
      </c>
      <c r="AW405" s="13" t="s">
        <v>30</v>
      </c>
      <c r="AX405" s="13" t="s">
        <v>73</v>
      </c>
      <c r="AY405" s="199" t="s">
        <v>191</v>
      </c>
    </row>
    <row r="406" s="14" customFormat="1">
      <c r="B406" s="206"/>
      <c r="D406" s="191" t="s">
        <v>200</v>
      </c>
      <c r="E406" s="207" t="s">
        <v>1</v>
      </c>
      <c r="F406" s="208" t="s">
        <v>204</v>
      </c>
      <c r="H406" s="209">
        <v>18</v>
      </c>
      <c r="I406" s="210"/>
      <c r="L406" s="206"/>
      <c r="M406" s="211"/>
      <c r="N406" s="212"/>
      <c r="O406" s="212"/>
      <c r="P406" s="212"/>
      <c r="Q406" s="212"/>
      <c r="R406" s="212"/>
      <c r="S406" s="212"/>
      <c r="T406" s="213"/>
      <c r="AT406" s="207" t="s">
        <v>200</v>
      </c>
      <c r="AU406" s="207" t="s">
        <v>83</v>
      </c>
      <c r="AV406" s="14" t="s">
        <v>198</v>
      </c>
      <c r="AW406" s="14" t="s">
        <v>30</v>
      </c>
      <c r="AX406" s="14" t="s">
        <v>81</v>
      </c>
      <c r="AY406" s="207" t="s">
        <v>191</v>
      </c>
    </row>
    <row r="407" s="1" customFormat="1" ht="16.5" customHeight="1">
      <c r="B407" s="177"/>
      <c r="C407" s="178" t="s">
        <v>568</v>
      </c>
      <c r="D407" s="178" t="s">
        <v>194</v>
      </c>
      <c r="E407" s="179" t="s">
        <v>3197</v>
      </c>
      <c r="F407" s="180" t="s">
        <v>3198</v>
      </c>
      <c r="G407" s="181" t="s">
        <v>214</v>
      </c>
      <c r="H407" s="182">
        <v>0.20999999999999999</v>
      </c>
      <c r="I407" s="183"/>
      <c r="J407" s="182">
        <f>ROUND(I407*H407,2)</f>
        <v>0</v>
      </c>
      <c r="K407" s="180" t="s">
        <v>274</v>
      </c>
      <c r="L407" s="37"/>
      <c r="M407" s="184" t="s">
        <v>1</v>
      </c>
      <c r="N407" s="185" t="s">
        <v>38</v>
      </c>
      <c r="O407" s="73"/>
      <c r="P407" s="186">
        <f>O407*H407</f>
        <v>0</v>
      </c>
      <c r="Q407" s="186">
        <v>0</v>
      </c>
      <c r="R407" s="186">
        <f>Q407*H407</f>
        <v>0</v>
      </c>
      <c r="S407" s="186">
        <v>2.6000000000000001</v>
      </c>
      <c r="T407" s="187">
        <f>S407*H407</f>
        <v>0.54600000000000004</v>
      </c>
      <c r="AR407" s="188" t="s">
        <v>198</v>
      </c>
      <c r="AT407" s="188" t="s">
        <v>194</v>
      </c>
      <c r="AU407" s="188" t="s">
        <v>83</v>
      </c>
      <c r="AY407" s="18" t="s">
        <v>191</v>
      </c>
      <c r="BE407" s="189">
        <f>IF(N407="základní",J407,0)</f>
        <v>0</v>
      </c>
      <c r="BF407" s="189">
        <f>IF(N407="snížená",J407,0)</f>
        <v>0</v>
      </c>
      <c r="BG407" s="189">
        <f>IF(N407="zákl. přenesená",J407,0)</f>
        <v>0</v>
      </c>
      <c r="BH407" s="189">
        <f>IF(N407="sníž. přenesená",J407,0)</f>
        <v>0</v>
      </c>
      <c r="BI407" s="189">
        <f>IF(N407="nulová",J407,0)</f>
        <v>0</v>
      </c>
      <c r="BJ407" s="18" t="s">
        <v>81</v>
      </c>
      <c r="BK407" s="189">
        <f>ROUND(I407*H407,2)</f>
        <v>0</v>
      </c>
      <c r="BL407" s="18" t="s">
        <v>198</v>
      </c>
      <c r="BM407" s="188" t="s">
        <v>3199</v>
      </c>
    </row>
    <row r="408" s="12" customFormat="1">
      <c r="B408" s="190"/>
      <c r="D408" s="191" t="s">
        <v>200</v>
      </c>
      <c r="E408" s="192" t="s">
        <v>1</v>
      </c>
      <c r="F408" s="193" t="s">
        <v>3200</v>
      </c>
      <c r="H408" s="192" t="s">
        <v>1</v>
      </c>
      <c r="I408" s="194"/>
      <c r="L408" s="190"/>
      <c r="M408" s="195"/>
      <c r="N408" s="196"/>
      <c r="O408" s="196"/>
      <c r="P408" s="196"/>
      <c r="Q408" s="196"/>
      <c r="R408" s="196"/>
      <c r="S408" s="196"/>
      <c r="T408" s="197"/>
      <c r="AT408" s="192" t="s">
        <v>200</v>
      </c>
      <c r="AU408" s="192" t="s">
        <v>83</v>
      </c>
      <c r="AV408" s="12" t="s">
        <v>81</v>
      </c>
      <c r="AW408" s="12" t="s">
        <v>30</v>
      </c>
      <c r="AX408" s="12" t="s">
        <v>73</v>
      </c>
      <c r="AY408" s="192" t="s">
        <v>191</v>
      </c>
    </row>
    <row r="409" s="12" customFormat="1">
      <c r="B409" s="190"/>
      <c r="D409" s="191" t="s">
        <v>200</v>
      </c>
      <c r="E409" s="192" t="s">
        <v>1</v>
      </c>
      <c r="F409" s="193" t="s">
        <v>259</v>
      </c>
      <c r="H409" s="192" t="s">
        <v>1</v>
      </c>
      <c r="I409" s="194"/>
      <c r="L409" s="190"/>
      <c r="M409" s="195"/>
      <c r="N409" s="196"/>
      <c r="O409" s="196"/>
      <c r="P409" s="196"/>
      <c r="Q409" s="196"/>
      <c r="R409" s="196"/>
      <c r="S409" s="196"/>
      <c r="T409" s="197"/>
      <c r="AT409" s="192" t="s">
        <v>200</v>
      </c>
      <c r="AU409" s="192" t="s">
        <v>83</v>
      </c>
      <c r="AV409" s="12" t="s">
        <v>81</v>
      </c>
      <c r="AW409" s="12" t="s">
        <v>30</v>
      </c>
      <c r="AX409" s="12" t="s">
        <v>73</v>
      </c>
      <c r="AY409" s="192" t="s">
        <v>191</v>
      </c>
    </row>
    <row r="410" s="13" customFormat="1">
      <c r="B410" s="198"/>
      <c r="D410" s="191" t="s">
        <v>200</v>
      </c>
      <c r="E410" s="199" t="s">
        <v>1</v>
      </c>
      <c r="F410" s="200" t="s">
        <v>3201</v>
      </c>
      <c r="H410" s="201">
        <v>0.20999999999999999</v>
      </c>
      <c r="I410" s="202"/>
      <c r="L410" s="198"/>
      <c r="M410" s="203"/>
      <c r="N410" s="204"/>
      <c r="O410" s="204"/>
      <c r="P410" s="204"/>
      <c r="Q410" s="204"/>
      <c r="R410" s="204"/>
      <c r="S410" s="204"/>
      <c r="T410" s="205"/>
      <c r="AT410" s="199" t="s">
        <v>200</v>
      </c>
      <c r="AU410" s="199" t="s">
        <v>83</v>
      </c>
      <c r="AV410" s="13" t="s">
        <v>83</v>
      </c>
      <c r="AW410" s="13" t="s">
        <v>30</v>
      </c>
      <c r="AX410" s="13" t="s">
        <v>73</v>
      </c>
      <c r="AY410" s="199" t="s">
        <v>191</v>
      </c>
    </row>
    <row r="411" s="14" customFormat="1">
      <c r="B411" s="206"/>
      <c r="D411" s="191" t="s">
        <v>200</v>
      </c>
      <c r="E411" s="207" t="s">
        <v>1</v>
      </c>
      <c r="F411" s="208" t="s">
        <v>204</v>
      </c>
      <c r="H411" s="209">
        <v>0.20999999999999999</v>
      </c>
      <c r="I411" s="210"/>
      <c r="L411" s="206"/>
      <c r="M411" s="211"/>
      <c r="N411" s="212"/>
      <c r="O411" s="212"/>
      <c r="P411" s="212"/>
      <c r="Q411" s="212"/>
      <c r="R411" s="212"/>
      <c r="S411" s="212"/>
      <c r="T411" s="213"/>
      <c r="AT411" s="207" t="s">
        <v>200</v>
      </c>
      <c r="AU411" s="207" t="s">
        <v>83</v>
      </c>
      <c r="AV411" s="14" t="s">
        <v>198</v>
      </c>
      <c r="AW411" s="14" t="s">
        <v>30</v>
      </c>
      <c r="AX411" s="14" t="s">
        <v>81</v>
      </c>
      <c r="AY411" s="207" t="s">
        <v>191</v>
      </c>
    </row>
    <row r="412" s="1" customFormat="1" ht="24" customHeight="1">
      <c r="B412" s="177"/>
      <c r="C412" s="178" t="s">
        <v>575</v>
      </c>
      <c r="D412" s="178" t="s">
        <v>194</v>
      </c>
      <c r="E412" s="179" t="s">
        <v>875</v>
      </c>
      <c r="F412" s="180" t="s">
        <v>876</v>
      </c>
      <c r="G412" s="181" t="s">
        <v>343</v>
      </c>
      <c r="H412" s="182">
        <v>2232.9099999999999</v>
      </c>
      <c r="I412" s="183"/>
      <c r="J412" s="182">
        <f>ROUND(I412*H412,2)</f>
        <v>0</v>
      </c>
      <c r="K412" s="180" t="s">
        <v>274</v>
      </c>
      <c r="L412" s="37"/>
      <c r="M412" s="184" t="s">
        <v>1</v>
      </c>
      <c r="N412" s="185" t="s">
        <v>38</v>
      </c>
      <c r="O412" s="73"/>
      <c r="P412" s="186">
        <f>O412*H412</f>
        <v>0</v>
      </c>
      <c r="Q412" s="186">
        <v>0</v>
      </c>
      <c r="R412" s="186">
        <f>Q412*H412</f>
        <v>0</v>
      </c>
      <c r="S412" s="186">
        <v>0</v>
      </c>
      <c r="T412" s="187">
        <f>S412*H412</f>
        <v>0</v>
      </c>
      <c r="AR412" s="188" t="s">
        <v>198</v>
      </c>
      <c r="AT412" s="188" t="s">
        <v>194</v>
      </c>
      <c r="AU412" s="188" t="s">
        <v>83</v>
      </c>
      <c r="AY412" s="18" t="s">
        <v>191</v>
      </c>
      <c r="BE412" s="189">
        <f>IF(N412="základní",J412,0)</f>
        <v>0</v>
      </c>
      <c r="BF412" s="189">
        <f>IF(N412="snížená",J412,0)</f>
        <v>0</v>
      </c>
      <c r="BG412" s="189">
        <f>IF(N412="zákl. přenesená",J412,0)</f>
        <v>0</v>
      </c>
      <c r="BH412" s="189">
        <f>IF(N412="sníž. přenesená",J412,0)</f>
        <v>0</v>
      </c>
      <c r="BI412" s="189">
        <f>IF(N412="nulová",J412,0)</f>
        <v>0</v>
      </c>
      <c r="BJ412" s="18" t="s">
        <v>81</v>
      </c>
      <c r="BK412" s="189">
        <f>ROUND(I412*H412,2)</f>
        <v>0</v>
      </c>
      <c r="BL412" s="18" t="s">
        <v>198</v>
      </c>
      <c r="BM412" s="188" t="s">
        <v>3202</v>
      </c>
    </row>
    <row r="413" s="12" customFormat="1">
      <c r="B413" s="190"/>
      <c r="D413" s="191" t="s">
        <v>200</v>
      </c>
      <c r="E413" s="192" t="s">
        <v>1</v>
      </c>
      <c r="F413" s="193" t="s">
        <v>3203</v>
      </c>
      <c r="H413" s="192" t="s">
        <v>1</v>
      </c>
      <c r="I413" s="194"/>
      <c r="L413" s="190"/>
      <c r="M413" s="195"/>
      <c r="N413" s="196"/>
      <c r="O413" s="196"/>
      <c r="P413" s="196"/>
      <c r="Q413" s="196"/>
      <c r="R413" s="196"/>
      <c r="S413" s="196"/>
      <c r="T413" s="197"/>
      <c r="AT413" s="192" t="s">
        <v>200</v>
      </c>
      <c r="AU413" s="192" t="s">
        <v>83</v>
      </c>
      <c r="AV413" s="12" t="s">
        <v>81</v>
      </c>
      <c r="AW413" s="12" t="s">
        <v>30</v>
      </c>
      <c r="AX413" s="12" t="s">
        <v>73</v>
      </c>
      <c r="AY413" s="192" t="s">
        <v>191</v>
      </c>
    </row>
    <row r="414" s="13" customFormat="1">
      <c r="B414" s="198"/>
      <c r="D414" s="191" t="s">
        <v>200</v>
      </c>
      <c r="E414" s="199" t="s">
        <v>1</v>
      </c>
      <c r="F414" s="200" t="s">
        <v>3204</v>
      </c>
      <c r="H414" s="201">
        <v>119.08</v>
      </c>
      <c r="I414" s="202"/>
      <c r="L414" s="198"/>
      <c r="M414" s="203"/>
      <c r="N414" s="204"/>
      <c r="O414" s="204"/>
      <c r="P414" s="204"/>
      <c r="Q414" s="204"/>
      <c r="R414" s="204"/>
      <c r="S414" s="204"/>
      <c r="T414" s="205"/>
      <c r="AT414" s="199" t="s">
        <v>200</v>
      </c>
      <c r="AU414" s="199" t="s">
        <v>83</v>
      </c>
      <c r="AV414" s="13" t="s">
        <v>83</v>
      </c>
      <c r="AW414" s="13" t="s">
        <v>30</v>
      </c>
      <c r="AX414" s="13" t="s">
        <v>73</v>
      </c>
      <c r="AY414" s="199" t="s">
        <v>191</v>
      </c>
    </row>
    <row r="415" s="12" customFormat="1">
      <c r="B415" s="190"/>
      <c r="D415" s="191" t="s">
        <v>200</v>
      </c>
      <c r="E415" s="192" t="s">
        <v>1</v>
      </c>
      <c r="F415" s="193" t="s">
        <v>3205</v>
      </c>
      <c r="H415" s="192" t="s">
        <v>1</v>
      </c>
      <c r="I415" s="194"/>
      <c r="L415" s="190"/>
      <c r="M415" s="195"/>
      <c r="N415" s="196"/>
      <c r="O415" s="196"/>
      <c r="P415" s="196"/>
      <c r="Q415" s="196"/>
      <c r="R415" s="196"/>
      <c r="S415" s="196"/>
      <c r="T415" s="197"/>
      <c r="AT415" s="192" t="s">
        <v>200</v>
      </c>
      <c r="AU415" s="192" t="s">
        <v>83</v>
      </c>
      <c r="AV415" s="12" t="s">
        <v>81</v>
      </c>
      <c r="AW415" s="12" t="s">
        <v>30</v>
      </c>
      <c r="AX415" s="12" t="s">
        <v>73</v>
      </c>
      <c r="AY415" s="192" t="s">
        <v>191</v>
      </c>
    </row>
    <row r="416" s="13" customFormat="1">
      <c r="B416" s="198"/>
      <c r="D416" s="191" t="s">
        <v>200</v>
      </c>
      <c r="E416" s="199" t="s">
        <v>1</v>
      </c>
      <c r="F416" s="200" t="s">
        <v>3206</v>
      </c>
      <c r="H416" s="201">
        <v>100.74</v>
      </c>
      <c r="I416" s="202"/>
      <c r="L416" s="198"/>
      <c r="M416" s="203"/>
      <c r="N416" s="204"/>
      <c r="O416" s="204"/>
      <c r="P416" s="204"/>
      <c r="Q416" s="204"/>
      <c r="R416" s="204"/>
      <c r="S416" s="204"/>
      <c r="T416" s="205"/>
      <c r="AT416" s="199" t="s">
        <v>200</v>
      </c>
      <c r="AU416" s="199" t="s">
        <v>83</v>
      </c>
      <c r="AV416" s="13" t="s">
        <v>83</v>
      </c>
      <c r="AW416" s="13" t="s">
        <v>30</v>
      </c>
      <c r="AX416" s="13" t="s">
        <v>73</v>
      </c>
      <c r="AY416" s="199" t="s">
        <v>191</v>
      </c>
    </row>
    <row r="417" s="12" customFormat="1">
      <c r="B417" s="190"/>
      <c r="D417" s="191" t="s">
        <v>200</v>
      </c>
      <c r="E417" s="192" t="s">
        <v>1</v>
      </c>
      <c r="F417" s="193" t="s">
        <v>3207</v>
      </c>
      <c r="H417" s="192" t="s">
        <v>1</v>
      </c>
      <c r="I417" s="194"/>
      <c r="L417" s="190"/>
      <c r="M417" s="195"/>
      <c r="N417" s="196"/>
      <c r="O417" s="196"/>
      <c r="P417" s="196"/>
      <c r="Q417" s="196"/>
      <c r="R417" s="196"/>
      <c r="S417" s="196"/>
      <c r="T417" s="197"/>
      <c r="AT417" s="192" t="s">
        <v>200</v>
      </c>
      <c r="AU417" s="192" t="s">
        <v>83</v>
      </c>
      <c r="AV417" s="12" t="s">
        <v>81</v>
      </c>
      <c r="AW417" s="12" t="s">
        <v>30</v>
      </c>
      <c r="AX417" s="12" t="s">
        <v>73</v>
      </c>
      <c r="AY417" s="192" t="s">
        <v>191</v>
      </c>
    </row>
    <row r="418" s="13" customFormat="1">
      <c r="B418" s="198"/>
      <c r="D418" s="191" t="s">
        <v>200</v>
      </c>
      <c r="E418" s="199" t="s">
        <v>1</v>
      </c>
      <c r="F418" s="200" t="s">
        <v>3208</v>
      </c>
      <c r="H418" s="201">
        <v>32.219999999999999</v>
      </c>
      <c r="I418" s="202"/>
      <c r="L418" s="198"/>
      <c r="M418" s="203"/>
      <c r="N418" s="204"/>
      <c r="O418" s="204"/>
      <c r="P418" s="204"/>
      <c r="Q418" s="204"/>
      <c r="R418" s="204"/>
      <c r="S418" s="204"/>
      <c r="T418" s="205"/>
      <c r="AT418" s="199" t="s">
        <v>200</v>
      </c>
      <c r="AU418" s="199" t="s">
        <v>83</v>
      </c>
      <c r="AV418" s="13" t="s">
        <v>83</v>
      </c>
      <c r="AW418" s="13" t="s">
        <v>30</v>
      </c>
      <c r="AX418" s="13" t="s">
        <v>73</v>
      </c>
      <c r="AY418" s="199" t="s">
        <v>191</v>
      </c>
    </row>
    <row r="419" s="12" customFormat="1">
      <c r="B419" s="190"/>
      <c r="D419" s="191" t="s">
        <v>200</v>
      </c>
      <c r="E419" s="192" t="s">
        <v>1</v>
      </c>
      <c r="F419" s="193" t="s">
        <v>3209</v>
      </c>
      <c r="H419" s="192" t="s">
        <v>1</v>
      </c>
      <c r="I419" s="194"/>
      <c r="L419" s="190"/>
      <c r="M419" s="195"/>
      <c r="N419" s="196"/>
      <c r="O419" s="196"/>
      <c r="P419" s="196"/>
      <c r="Q419" s="196"/>
      <c r="R419" s="196"/>
      <c r="S419" s="196"/>
      <c r="T419" s="197"/>
      <c r="AT419" s="192" t="s">
        <v>200</v>
      </c>
      <c r="AU419" s="192" t="s">
        <v>83</v>
      </c>
      <c r="AV419" s="12" t="s">
        <v>81</v>
      </c>
      <c r="AW419" s="12" t="s">
        <v>30</v>
      </c>
      <c r="AX419" s="12" t="s">
        <v>73</v>
      </c>
      <c r="AY419" s="192" t="s">
        <v>191</v>
      </c>
    </row>
    <row r="420" s="13" customFormat="1">
      <c r="B420" s="198"/>
      <c r="D420" s="191" t="s">
        <v>200</v>
      </c>
      <c r="E420" s="199" t="s">
        <v>1</v>
      </c>
      <c r="F420" s="200" t="s">
        <v>3210</v>
      </c>
      <c r="H420" s="201">
        <v>147.15000000000001</v>
      </c>
      <c r="I420" s="202"/>
      <c r="L420" s="198"/>
      <c r="M420" s="203"/>
      <c r="N420" s="204"/>
      <c r="O420" s="204"/>
      <c r="P420" s="204"/>
      <c r="Q420" s="204"/>
      <c r="R420" s="204"/>
      <c r="S420" s="204"/>
      <c r="T420" s="205"/>
      <c r="AT420" s="199" t="s">
        <v>200</v>
      </c>
      <c r="AU420" s="199" t="s">
        <v>83</v>
      </c>
      <c r="AV420" s="13" t="s">
        <v>83</v>
      </c>
      <c r="AW420" s="13" t="s">
        <v>30</v>
      </c>
      <c r="AX420" s="13" t="s">
        <v>73</v>
      </c>
      <c r="AY420" s="199" t="s">
        <v>191</v>
      </c>
    </row>
    <row r="421" s="12" customFormat="1">
      <c r="B421" s="190"/>
      <c r="D421" s="191" t="s">
        <v>200</v>
      </c>
      <c r="E421" s="192" t="s">
        <v>1</v>
      </c>
      <c r="F421" s="193" t="s">
        <v>3211</v>
      </c>
      <c r="H421" s="192" t="s">
        <v>1</v>
      </c>
      <c r="I421" s="194"/>
      <c r="L421" s="190"/>
      <c r="M421" s="195"/>
      <c r="N421" s="196"/>
      <c r="O421" s="196"/>
      <c r="P421" s="196"/>
      <c r="Q421" s="196"/>
      <c r="R421" s="196"/>
      <c r="S421" s="196"/>
      <c r="T421" s="197"/>
      <c r="AT421" s="192" t="s">
        <v>200</v>
      </c>
      <c r="AU421" s="192" t="s">
        <v>83</v>
      </c>
      <c r="AV421" s="12" t="s">
        <v>81</v>
      </c>
      <c r="AW421" s="12" t="s">
        <v>30</v>
      </c>
      <c r="AX421" s="12" t="s">
        <v>73</v>
      </c>
      <c r="AY421" s="192" t="s">
        <v>191</v>
      </c>
    </row>
    <row r="422" s="13" customFormat="1">
      <c r="B422" s="198"/>
      <c r="D422" s="191" t="s">
        <v>200</v>
      </c>
      <c r="E422" s="199" t="s">
        <v>1</v>
      </c>
      <c r="F422" s="200" t="s">
        <v>3212</v>
      </c>
      <c r="H422" s="201">
        <v>0.47999999999999998</v>
      </c>
      <c r="I422" s="202"/>
      <c r="L422" s="198"/>
      <c r="M422" s="203"/>
      <c r="N422" s="204"/>
      <c r="O422" s="204"/>
      <c r="P422" s="204"/>
      <c r="Q422" s="204"/>
      <c r="R422" s="204"/>
      <c r="S422" s="204"/>
      <c r="T422" s="205"/>
      <c r="AT422" s="199" t="s">
        <v>200</v>
      </c>
      <c r="AU422" s="199" t="s">
        <v>83</v>
      </c>
      <c r="AV422" s="13" t="s">
        <v>83</v>
      </c>
      <c r="AW422" s="13" t="s">
        <v>30</v>
      </c>
      <c r="AX422" s="13" t="s">
        <v>73</v>
      </c>
      <c r="AY422" s="199" t="s">
        <v>191</v>
      </c>
    </row>
    <row r="423" s="12" customFormat="1">
      <c r="B423" s="190"/>
      <c r="D423" s="191" t="s">
        <v>200</v>
      </c>
      <c r="E423" s="192" t="s">
        <v>1</v>
      </c>
      <c r="F423" s="193" t="s">
        <v>3213</v>
      </c>
      <c r="H423" s="192" t="s">
        <v>1</v>
      </c>
      <c r="I423" s="194"/>
      <c r="L423" s="190"/>
      <c r="M423" s="195"/>
      <c r="N423" s="196"/>
      <c r="O423" s="196"/>
      <c r="P423" s="196"/>
      <c r="Q423" s="196"/>
      <c r="R423" s="196"/>
      <c r="S423" s="196"/>
      <c r="T423" s="197"/>
      <c r="AT423" s="192" t="s">
        <v>200</v>
      </c>
      <c r="AU423" s="192" t="s">
        <v>83</v>
      </c>
      <c r="AV423" s="12" t="s">
        <v>81</v>
      </c>
      <c r="AW423" s="12" t="s">
        <v>30</v>
      </c>
      <c r="AX423" s="12" t="s">
        <v>73</v>
      </c>
      <c r="AY423" s="192" t="s">
        <v>191</v>
      </c>
    </row>
    <row r="424" s="13" customFormat="1">
      <c r="B424" s="198"/>
      <c r="D424" s="191" t="s">
        <v>200</v>
      </c>
      <c r="E424" s="199" t="s">
        <v>1</v>
      </c>
      <c r="F424" s="200" t="s">
        <v>3214</v>
      </c>
      <c r="H424" s="201">
        <v>2.48</v>
      </c>
      <c r="I424" s="202"/>
      <c r="L424" s="198"/>
      <c r="M424" s="203"/>
      <c r="N424" s="204"/>
      <c r="O424" s="204"/>
      <c r="P424" s="204"/>
      <c r="Q424" s="204"/>
      <c r="R424" s="204"/>
      <c r="S424" s="204"/>
      <c r="T424" s="205"/>
      <c r="AT424" s="199" t="s">
        <v>200</v>
      </c>
      <c r="AU424" s="199" t="s">
        <v>83</v>
      </c>
      <c r="AV424" s="13" t="s">
        <v>83</v>
      </c>
      <c r="AW424" s="13" t="s">
        <v>30</v>
      </c>
      <c r="AX424" s="13" t="s">
        <v>73</v>
      </c>
      <c r="AY424" s="199" t="s">
        <v>191</v>
      </c>
    </row>
    <row r="425" s="12" customFormat="1">
      <c r="B425" s="190"/>
      <c r="D425" s="191" t="s">
        <v>200</v>
      </c>
      <c r="E425" s="192" t="s">
        <v>1</v>
      </c>
      <c r="F425" s="193" t="s">
        <v>3215</v>
      </c>
      <c r="H425" s="192" t="s">
        <v>1</v>
      </c>
      <c r="I425" s="194"/>
      <c r="L425" s="190"/>
      <c r="M425" s="195"/>
      <c r="N425" s="196"/>
      <c r="O425" s="196"/>
      <c r="P425" s="196"/>
      <c r="Q425" s="196"/>
      <c r="R425" s="196"/>
      <c r="S425" s="196"/>
      <c r="T425" s="197"/>
      <c r="AT425" s="192" t="s">
        <v>200</v>
      </c>
      <c r="AU425" s="192" t="s">
        <v>83</v>
      </c>
      <c r="AV425" s="12" t="s">
        <v>81</v>
      </c>
      <c r="AW425" s="12" t="s">
        <v>30</v>
      </c>
      <c r="AX425" s="12" t="s">
        <v>73</v>
      </c>
      <c r="AY425" s="192" t="s">
        <v>191</v>
      </c>
    </row>
    <row r="426" s="13" customFormat="1">
      <c r="B426" s="198"/>
      <c r="D426" s="191" t="s">
        <v>200</v>
      </c>
      <c r="E426" s="199" t="s">
        <v>1</v>
      </c>
      <c r="F426" s="200" t="s">
        <v>3216</v>
      </c>
      <c r="H426" s="201">
        <v>0.29999999999999999</v>
      </c>
      <c r="I426" s="202"/>
      <c r="L426" s="198"/>
      <c r="M426" s="203"/>
      <c r="N426" s="204"/>
      <c r="O426" s="204"/>
      <c r="P426" s="204"/>
      <c r="Q426" s="204"/>
      <c r="R426" s="204"/>
      <c r="S426" s="204"/>
      <c r="T426" s="205"/>
      <c r="AT426" s="199" t="s">
        <v>200</v>
      </c>
      <c r="AU426" s="199" t="s">
        <v>83</v>
      </c>
      <c r="AV426" s="13" t="s">
        <v>83</v>
      </c>
      <c r="AW426" s="13" t="s">
        <v>30</v>
      </c>
      <c r="AX426" s="13" t="s">
        <v>73</v>
      </c>
      <c r="AY426" s="199" t="s">
        <v>191</v>
      </c>
    </row>
    <row r="427" s="12" customFormat="1">
      <c r="B427" s="190"/>
      <c r="D427" s="191" t="s">
        <v>200</v>
      </c>
      <c r="E427" s="192" t="s">
        <v>1</v>
      </c>
      <c r="F427" s="193" t="s">
        <v>2633</v>
      </c>
      <c r="H427" s="192" t="s">
        <v>1</v>
      </c>
      <c r="I427" s="194"/>
      <c r="L427" s="190"/>
      <c r="M427" s="195"/>
      <c r="N427" s="196"/>
      <c r="O427" s="196"/>
      <c r="P427" s="196"/>
      <c r="Q427" s="196"/>
      <c r="R427" s="196"/>
      <c r="S427" s="196"/>
      <c r="T427" s="197"/>
      <c r="AT427" s="192" t="s">
        <v>200</v>
      </c>
      <c r="AU427" s="192" t="s">
        <v>83</v>
      </c>
      <c r="AV427" s="12" t="s">
        <v>81</v>
      </c>
      <c r="AW427" s="12" t="s">
        <v>30</v>
      </c>
      <c r="AX427" s="12" t="s">
        <v>73</v>
      </c>
      <c r="AY427" s="192" t="s">
        <v>191</v>
      </c>
    </row>
    <row r="428" s="13" customFormat="1">
      <c r="B428" s="198"/>
      <c r="D428" s="191" t="s">
        <v>200</v>
      </c>
      <c r="E428" s="199" t="s">
        <v>1</v>
      </c>
      <c r="F428" s="200" t="s">
        <v>3217</v>
      </c>
      <c r="H428" s="201">
        <v>3</v>
      </c>
      <c r="I428" s="202"/>
      <c r="L428" s="198"/>
      <c r="M428" s="203"/>
      <c r="N428" s="204"/>
      <c r="O428" s="204"/>
      <c r="P428" s="204"/>
      <c r="Q428" s="204"/>
      <c r="R428" s="204"/>
      <c r="S428" s="204"/>
      <c r="T428" s="205"/>
      <c r="AT428" s="199" t="s">
        <v>200</v>
      </c>
      <c r="AU428" s="199" t="s">
        <v>83</v>
      </c>
      <c r="AV428" s="13" t="s">
        <v>83</v>
      </c>
      <c r="AW428" s="13" t="s">
        <v>30</v>
      </c>
      <c r="AX428" s="13" t="s">
        <v>73</v>
      </c>
      <c r="AY428" s="199" t="s">
        <v>191</v>
      </c>
    </row>
    <row r="429" s="12" customFormat="1">
      <c r="B429" s="190"/>
      <c r="D429" s="191" t="s">
        <v>200</v>
      </c>
      <c r="E429" s="192" t="s">
        <v>1</v>
      </c>
      <c r="F429" s="193" t="s">
        <v>3218</v>
      </c>
      <c r="H429" s="192" t="s">
        <v>1</v>
      </c>
      <c r="I429" s="194"/>
      <c r="L429" s="190"/>
      <c r="M429" s="195"/>
      <c r="N429" s="196"/>
      <c r="O429" s="196"/>
      <c r="P429" s="196"/>
      <c r="Q429" s="196"/>
      <c r="R429" s="196"/>
      <c r="S429" s="196"/>
      <c r="T429" s="197"/>
      <c r="AT429" s="192" t="s">
        <v>200</v>
      </c>
      <c r="AU429" s="192" t="s">
        <v>83</v>
      </c>
      <c r="AV429" s="12" t="s">
        <v>81</v>
      </c>
      <c r="AW429" s="12" t="s">
        <v>30</v>
      </c>
      <c r="AX429" s="12" t="s">
        <v>73</v>
      </c>
      <c r="AY429" s="192" t="s">
        <v>191</v>
      </c>
    </row>
    <row r="430" s="13" customFormat="1">
      <c r="B430" s="198"/>
      <c r="D430" s="191" t="s">
        <v>200</v>
      </c>
      <c r="E430" s="199" t="s">
        <v>1</v>
      </c>
      <c r="F430" s="200" t="s">
        <v>679</v>
      </c>
      <c r="H430" s="201">
        <v>17.710000000000001</v>
      </c>
      <c r="I430" s="202"/>
      <c r="L430" s="198"/>
      <c r="M430" s="203"/>
      <c r="N430" s="204"/>
      <c r="O430" s="204"/>
      <c r="P430" s="204"/>
      <c r="Q430" s="204"/>
      <c r="R430" s="204"/>
      <c r="S430" s="204"/>
      <c r="T430" s="205"/>
      <c r="AT430" s="199" t="s">
        <v>200</v>
      </c>
      <c r="AU430" s="199" t="s">
        <v>83</v>
      </c>
      <c r="AV430" s="13" t="s">
        <v>83</v>
      </c>
      <c r="AW430" s="13" t="s">
        <v>30</v>
      </c>
      <c r="AX430" s="13" t="s">
        <v>73</v>
      </c>
      <c r="AY430" s="199" t="s">
        <v>191</v>
      </c>
    </row>
    <row r="431" s="12" customFormat="1">
      <c r="B431" s="190"/>
      <c r="D431" s="191" t="s">
        <v>200</v>
      </c>
      <c r="E431" s="192" t="s">
        <v>1</v>
      </c>
      <c r="F431" s="193" t="s">
        <v>3219</v>
      </c>
      <c r="H431" s="192" t="s">
        <v>1</v>
      </c>
      <c r="I431" s="194"/>
      <c r="L431" s="190"/>
      <c r="M431" s="195"/>
      <c r="N431" s="196"/>
      <c r="O431" s="196"/>
      <c r="P431" s="196"/>
      <c r="Q431" s="196"/>
      <c r="R431" s="196"/>
      <c r="S431" s="196"/>
      <c r="T431" s="197"/>
      <c r="AT431" s="192" t="s">
        <v>200</v>
      </c>
      <c r="AU431" s="192" t="s">
        <v>83</v>
      </c>
      <c r="AV431" s="12" t="s">
        <v>81</v>
      </c>
      <c r="AW431" s="12" t="s">
        <v>30</v>
      </c>
      <c r="AX431" s="12" t="s">
        <v>73</v>
      </c>
      <c r="AY431" s="192" t="s">
        <v>191</v>
      </c>
    </row>
    <row r="432" s="13" customFormat="1">
      <c r="B432" s="198"/>
      <c r="D432" s="191" t="s">
        <v>200</v>
      </c>
      <c r="E432" s="199" t="s">
        <v>1</v>
      </c>
      <c r="F432" s="200" t="s">
        <v>3220</v>
      </c>
      <c r="H432" s="201">
        <v>370.5</v>
      </c>
      <c r="I432" s="202"/>
      <c r="L432" s="198"/>
      <c r="M432" s="203"/>
      <c r="N432" s="204"/>
      <c r="O432" s="204"/>
      <c r="P432" s="204"/>
      <c r="Q432" s="204"/>
      <c r="R432" s="204"/>
      <c r="S432" s="204"/>
      <c r="T432" s="205"/>
      <c r="AT432" s="199" t="s">
        <v>200</v>
      </c>
      <c r="AU432" s="199" t="s">
        <v>83</v>
      </c>
      <c r="AV432" s="13" t="s">
        <v>83</v>
      </c>
      <c r="AW432" s="13" t="s">
        <v>30</v>
      </c>
      <c r="AX432" s="13" t="s">
        <v>73</v>
      </c>
      <c r="AY432" s="199" t="s">
        <v>191</v>
      </c>
    </row>
    <row r="433" s="12" customFormat="1">
      <c r="B433" s="190"/>
      <c r="D433" s="191" t="s">
        <v>200</v>
      </c>
      <c r="E433" s="192" t="s">
        <v>1</v>
      </c>
      <c r="F433" s="193" t="s">
        <v>2647</v>
      </c>
      <c r="H433" s="192" t="s">
        <v>1</v>
      </c>
      <c r="I433" s="194"/>
      <c r="L433" s="190"/>
      <c r="M433" s="195"/>
      <c r="N433" s="196"/>
      <c r="O433" s="196"/>
      <c r="P433" s="196"/>
      <c r="Q433" s="196"/>
      <c r="R433" s="196"/>
      <c r="S433" s="196"/>
      <c r="T433" s="197"/>
      <c r="AT433" s="192" t="s">
        <v>200</v>
      </c>
      <c r="AU433" s="192" t="s">
        <v>83</v>
      </c>
      <c r="AV433" s="12" t="s">
        <v>81</v>
      </c>
      <c r="AW433" s="12" t="s">
        <v>30</v>
      </c>
      <c r="AX433" s="12" t="s">
        <v>73</v>
      </c>
      <c r="AY433" s="192" t="s">
        <v>191</v>
      </c>
    </row>
    <row r="434" s="13" customFormat="1">
      <c r="B434" s="198"/>
      <c r="D434" s="191" t="s">
        <v>200</v>
      </c>
      <c r="E434" s="199" t="s">
        <v>1</v>
      </c>
      <c r="F434" s="200" t="s">
        <v>3221</v>
      </c>
      <c r="H434" s="201">
        <v>1439.25</v>
      </c>
      <c r="I434" s="202"/>
      <c r="L434" s="198"/>
      <c r="M434" s="203"/>
      <c r="N434" s="204"/>
      <c r="O434" s="204"/>
      <c r="P434" s="204"/>
      <c r="Q434" s="204"/>
      <c r="R434" s="204"/>
      <c r="S434" s="204"/>
      <c r="T434" s="205"/>
      <c r="AT434" s="199" t="s">
        <v>200</v>
      </c>
      <c r="AU434" s="199" t="s">
        <v>83</v>
      </c>
      <c r="AV434" s="13" t="s">
        <v>83</v>
      </c>
      <c r="AW434" s="13" t="s">
        <v>30</v>
      </c>
      <c r="AX434" s="13" t="s">
        <v>73</v>
      </c>
      <c r="AY434" s="199" t="s">
        <v>191</v>
      </c>
    </row>
    <row r="435" s="14" customFormat="1">
      <c r="B435" s="206"/>
      <c r="D435" s="191" t="s">
        <v>200</v>
      </c>
      <c r="E435" s="207" t="s">
        <v>1</v>
      </c>
      <c r="F435" s="208" t="s">
        <v>204</v>
      </c>
      <c r="H435" s="209">
        <v>2232.9099999999999</v>
      </c>
      <c r="I435" s="210"/>
      <c r="L435" s="206"/>
      <c r="M435" s="211"/>
      <c r="N435" s="212"/>
      <c r="O435" s="212"/>
      <c r="P435" s="212"/>
      <c r="Q435" s="212"/>
      <c r="R435" s="212"/>
      <c r="S435" s="212"/>
      <c r="T435" s="213"/>
      <c r="AT435" s="207" t="s">
        <v>200</v>
      </c>
      <c r="AU435" s="207" t="s">
        <v>83</v>
      </c>
      <c r="AV435" s="14" t="s">
        <v>198</v>
      </c>
      <c r="AW435" s="14" t="s">
        <v>30</v>
      </c>
      <c r="AX435" s="14" t="s">
        <v>81</v>
      </c>
      <c r="AY435" s="207" t="s">
        <v>191</v>
      </c>
    </row>
    <row r="436" s="1" customFormat="1" ht="24" customHeight="1">
      <c r="B436" s="177"/>
      <c r="C436" s="178" t="s">
        <v>584</v>
      </c>
      <c r="D436" s="178" t="s">
        <v>194</v>
      </c>
      <c r="E436" s="179" t="s">
        <v>880</v>
      </c>
      <c r="F436" s="180" t="s">
        <v>700</v>
      </c>
      <c r="G436" s="181" t="s">
        <v>343</v>
      </c>
      <c r="H436" s="182">
        <v>52.109999999999999</v>
      </c>
      <c r="I436" s="183"/>
      <c r="J436" s="182">
        <f>ROUND(I436*H436,2)</f>
        <v>0</v>
      </c>
      <c r="K436" s="180" t="s">
        <v>274</v>
      </c>
      <c r="L436" s="37"/>
      <c r="M436" s="184" t="s">
        <v>1</v>
      </c>
      <c r="N436" s="185" t="s">
        <v>38</v>
      </c>
      <c r="O436" s="73"/>
      <c r="P436" s="186">
        <f>O436*H436</f>
        <v>0</v>
      </c>
      <c r="Q436" s="186">
        <v>0</v>
      </c>
      <c r="R436" s="186">
        <f>Q436*H436</f>
        <v>0</v>
      </c>
      <c r="S436" s="186">
        <v>0</v>
      </c>
      <c r="T436" s="187">
        <f>S436*H436</f>
        <v>0</v>
      </c>
      <c r="AR436" s="188" t="s">
        <v>198</v>
      </c>
      <c r="AT436" s="188" t="s">
        <v>194</v>
      </c>
      <c r="AU436" s="188" t="s">
        <v>83</v>
      </c>
      <c r="AY436" s="18" t="s">
        <v>191</v>
      </c>
      <c r="BE436" s="189">
        <f>IF(N436="základní",J436,0)</f>
        <v>0</v>
      </c>
      <c r="BF436" s="189">
        <f>IF(N436="snížená",J436,0)</f>
        <v>0</v>
      </c>
      <c r="BG436" s="189">
        <f>IF(N436="zákl. přenesená",J436,0)</f>
        <v>0</v>
      </c>
      <c r="BH436" s="189">
        <f>IF(N436="sníž. přenesená",J436,0)</f>
        <v>0</v>
      </c>
      <c r="BI436" s="189">
        <f>IF(N436="nulová",J436,0)</f>
        <v>0</v>
      </c>
      <c r="BJ436" s="18" t="s">
        <v>81</v>
      </c>
      <c r="BK436" s="189">
        <f>ROUND(I436*H436,2)</f>
        <v>0</v>
      </c>
      <c r="BL436" s="18" t="s">
        <v>198</v>
      </c>
      <c r="BM436" s="188" t="s">
        <v>3222</v>
      </c>
    </row>
    <row r="437" s="12" customFormat="1">
      <c r="B437" s="190"/>
      <c r="D437" s="191" t="s">
        <v>200</v>
      </c>
      <c r="E437" s="192" t="s">
        <v>1</v>
      </c>
      <c r="F437" s="193" t="s">
        <v>3223</v>
      </c>
      <c r="H437" s="192" t="s">
        <v>1</v>
      </c>
      <c r="I437" s="194"/>
      <c r="L437" s="190"/>
      <c r="M437" s="195"/>
      <c r="N437" s="196"/>
      <c r="O437" s="196"/>
      <c r="P437" s="196"/>
      <c r="Q437" s="196"/>
      <c r="R437" s="196"/>
      <c r="S437" s="196"/>
      <c r="T437" s="197"/>
      <c r="AT437" s="192" t="s">
        <v>200</v>
      </c>
      <c r="AU437" s="192" t="s">
        <v>83</v>
      </c>
      <c r="AV437" s="12" t="s">
        <v>81</v>
      </c>
      <c r="AW437" s="12" t="s">
        <v>30</v>
      </c>
      <c r="AX437" s="12" t="s">
        <v>73</v>
      </c>
      <c r="AY437" s="192" t="s">
        <v>191</v>
      </c>
    </row>
    <row r="438" s="13" customFormat="1">
      <c r="B438" s="198"/>
      <c r="D438" s="191" t="s">
        <v>200</v>
      </c>
      <c r="E438" s="199" t="s">
        <v>1</v>
      </c>
      <c r="F438" s="200" t="s">
        <v>3224</v>
      </c>
      <c r="H438" s="201">
        <v>15.050000000000001</v>
      </c>
      <c r="I438" s="202"/>
      <c r="L438" s="198"/>
      <c r="M438" s="203"/>
      <c r="N438" s="204"/>
      <c r="O438" s="204"/>
      <c r="P438" s="204"/>
      <c r="Q438" s="204"/>
      <c r="R438" s="204"/>
      <c r="S438" s="204"/>
      <c r="T438" s="205"/>
      <c r="AT438" s="199" t="s">
        <v>200</v>
      </c>
      <c r="AU438" s="199" t="s">
        <v>83</v>
      </c>
      <c r="AV438" s="13" t="s">
        <v>83</v>
      </c>
      <c r="AW438" s="13" t="s">
        <v>30</v>
      </c>
      <c r="AX438" s="13" t="s">
        <v>73</v>
      </c>
      <c r="AY438" s="199" t="s">
        <v>191</v>
      </c>
    </row>
    <row r="439" s="12" customFormat="1">
      <c r="B439" s="190"/>
      <c r="D439" s="191" t="s">
        <v>200</v>
      </c>
      <c r="E439" s="192" t="s">
        <v>1</v>
      </c>
      <c r="F439" s="193" t="s">
        <v>3225</v>
      </c>
      <c r="H439" s="192" t="s">
        <v>1</v>
      </c>
      <c r="I439" s="194"/>
      <c r="L439" s="190"/>
      <c r="M439" s="195"/>
      <c r="N439" s="196"/>
      <c r="O439" s="196"/>
      <c r="P439" s="196"/>
      <c r="Q439" s="196"/>
      <c r="R439" s="196"/>
      <c r="S439" s="196"/>
      <c r="T439" s="197"/>
      <c r="AT439" s="192" t="s">
        <v>200</v>
      </c>
      <c r="AU439" s="192" t="s">
        <v>83</v>
      </c>
      <c r="AV439" s="12" t="s">
        <v>81</v>
      </c>
      <c r="AW439" s="12" t="s">
        <v>30</v>
      </c>
      <c r="AX439" s="12" t="s">
        <v>73</v>
      </c>
      <c r="AY439" s="192" t="s">
        <v>191</v>
      </c>
    </row>
    <row r="440" s="13" customFormat="1">
      <c r="B440" s="198"/>
      <c r="D440" s="191" t="s">
        <v>200</v>
      </c>
      <c r="E440" s="199" t="s">
        <v>1</v>
      </c>
      <c r="F440" s="200" t="s">
        <v>3226</v>
      </c>
      <c r="H440" s="201">
        <v>37.060000000000002</v>
      </c>
      <c r="I440" s="202"/>
      <c r="L440" s="198"/>
      <c r="M440" s="203"/>
      <c r="N440" s="204"/>
      <c r="O440" s="204"/>
      <c r="P440" s="204"/>
      <c r="Q440" s="204"/>
      <c r="R440" s="204"/>
      <c r="S440" s="204"/>
      <c r="T440" s="205"/>
      <c r="AT440" s="199" t="s">
        <v>200</v>
      </c>
      <c r="AU440" s="199" t="s">
        <v>83</v>
      </c>
      <c r="AV440" s="13" t="s">
        <v>83</v>
      </c>
      <c r="AW440" s="13" t="s">
        <v>30</v>
      </c>
      <c r="AX440" s="13" t="s">
        <v>73</v>
      </c>
      <c r="AY440" s="199" t="s">
        <v>191</v>
      </c>
    </row>
    <row r="441" s="14" customFormat="1">
      <c r="B441" s="206"/>
      <c r="D441" s="191" t="s">
        <v>200</v>
      </c>
      <c r="E441" s="207" t="s">
        <v>1</v>
      </c>
      <c r="F441" s="208" t="s">
        <v>204</v>
      </c>
      <c r="H441" s="209">
        <v>52.109999999999999</v>
      </c>
      <c r="I441" s="210"/>
      <c r="L441" s="206"/>
      <c r="M441" s="211"/>
      <c r="N441" s="212"/>
      <c r="O441" s="212"/>
      <c r="P441" s="212"/>
      <c r="Q441" s="212"/>
      <c r="R441" s="212"/>
      <c r="S441" s="212"/>
      <c r="T441" s="213"/>
      <c r="AT441" s="207" t="s">
        <v>200</v>
      </c>
      <c r="AU441" s="207" t="s">
        <v>83</v>
      </c>
      <c r="AV441" s="14" t="s">
        <v>198</v>
      </c>
      <c r="AW441" s="14" t="s">
        <v>30</v>
      </c>
      <c r="AX441" s="14" t="s">
        <v>81</v>
      </c>
      <c r="AY441" s="207" t="s">
        <v>191</v>
      </c>
    </row>
    <row r="442" s="1" customFormat="1" ht="24" customHeight="1">
      <c r="B442" s="177"/>
      <c r="C442" s="178" t="s">
        <v>589</v>
      </c>
      <c r="D442" s="178" t="s">
        <v>194</v>
      </c>
      <c r="E442" s="179" t="s">
        <v>706</v>
      </c>
      <c r="F442" s="180" t="s">
        <v>707</v>
      </c>
      <c r="G442" s="181" t="s">
        <v>343</v>
      </c>
      <c r="H442" s="182">
        <v>522.26999999999998</v>
      </c>
      <c r="I442" s="183"/>
      <c r="J442" s="182">
        <f>ROUND(I442*H442,2)</f>
        <v>0</v>
      </c>
      <c r="K442" s="180" t="s">
        <v>274</v>
      </c>
      <c r="L442" s="37"/>
      <c r="M442" s="184" t="s">
        <v>1</v>
      </c>
      <c r="N442" s="185" t="s">
        <v>38</v>
      </c>
      <c r="O442" s="73"/>
      <c r="P442" s="186">
        <f>O442*H442</f>
        <v>0</v>
      </c>
      <c r="Q442" s="186">
        <v>0</v>
      </c>
      <c r="R442" s="186">
        <f>Q442*H442</f>
        <v>0</v>
      </c>
      <c r="S442" s="186">
        <v>0</v>
      </c>
      <c r="T442" s="187">
        <f>S442*H442</f>
        <v>0</v>
      </c>
      <c r="AR442" s="188" t="s">
        <v>198</v>
      </c>
      <c r="AT442" s="188" t="s">
        <v>194</v>
      </c>
      <c r="AU442" s="188" t="s">
        <v>83</v>
      </c>
      <c r="AY442" s="18" t="s">
        <v>191</v>
      </c>
      <c r="BE442" s="189">
        <f>IF(N442="základní",J442,0)</f>
        <v>0</v>
      </c>
      <c r="BF442" s="189">
        <f>IF(N442="snížená",J442,0)</f>
        <v>0</v>
      </c>
      <c r="BG442" s="189">
        <f>IF(N442="zákl. přenesená",J442,0)</f>
        <v>0</v>
      </c>
      <c r="BH442" s="189">
        <f>IF(N442="sníž. přenesená",J442,0)</f>
        <v>0</v>
      </c>
      <c r="BI442" s="189">
        <f>IF(N442="nulová",J442,0)</f>
        <v>0</v>
      </c>
      <c r="BJ442" s="18" t="s">
        <v>81</v>
      </c>
      <c r="BK442" s="189">
        <f>ROUND(I442*H442,2)</f>
        <v>0</v>
      </c>
      <c r="BL442" s="18" t="s">
        <v>198</v>
      </c>
      <c r="BM442" s="188" t="s">
        <v>3227</v>
      </c>
    </row>
    <row r="443" s="12" customFormat="1">
      <c r="B443" s="190"/>
      <c r="D443" s="191" t="s">
        <v>200</v>
      </c>
      <c r="E443" s="192" t="s">
        <v>1</v>
      </c>
      <c r="F443" s="193" t="s">
        <v>892</v>
      </c>
      <c r="H443" s="192" t="s">
        <v>1</v>
      </c>
      <c r="I443" s="194"/>
      <c r="L443" s="190"/>
      <c r="M443" s="195"/>
      <c r="N443" s="196"/>
      <c r="O443" s="196"/>
      <c r="P443" s="196"/>
      <c r="Q443" s="196"/>
      <c r="R443" s="196"/>
      <c r="S443" s="196"/>
      <c r="T443" s="197"/>
      <c r="AT443" s="192" t="s">
        <v>200</v>
      </c>
      <c r="AU443" s="192" t="s">
        <v>83</v>
      </c>
      <c r="AV443" s="12" t="s">
        <v>81</v>
      </c>
      <c r="AW443" s="12" t="s">
        <v>30</v>
      </c>
      <c r="AX443" s="12" t="s">
        <v>73</v>
      </c>
      <c r="AY443" s="192" t="s">
        <v>191</v>
      </c>
    </row>
    <row r="444" s="13" customFormat="1">
      <c r="B444" s="198"/>
      <c r="D444" s="191" t="s">
        <v>200</v>
      </c>
      <c r="E444" s="199" t="s">
        <v>1</v>
      </c>
      <c r="F444" s="200" t="s">
        <v>3228</v>
      </c>
      <c r="H444" s="201">
        <v>3.8599999999999999</v>
      </c>
      <c r="I444" s="202"/>
      <c r="L444" s="198"/>
      <c r="M444" s="203"/>
      <c r="N444" s="204"/>
      <c r="O444" s="204"/>
      <c r="P444" s="204"/>
      <c r="Q444" s="204"/>
      <c r="R444" s="204"/>
      <c r="S444" s="204"/>
      <c r="T444" s="205"/>
      <c r="AT444" s="199" t="s">
        <v>200</v>
      </c>
      <c r="AU444" s="199" t="s">
        <v>83</v>
      </c>
      <c r="AV444" s="13" t="s">
        <v>83</v>
      </c>
      <c r="AW444" s="13" t="s">
        <v>30</v>
      </c>
      <c r="AX444" s="13" t="s">
        <v>73</v>
      </c>
      <c r="AY444" s="199" t="s">
        <v>191</v>
      </c>
    </row>
    <row r="445" s="12" customFormat="1">
      <c r="B445" s="190"/>
      <c r="D445" s="191" t="s">
        <v>200</v>
      </c>
      <c r="E445" s="192" t="s">
        <v>1</v>
      </c>
      <c r="F445" s="193" t="s">
        <v>3229</v>
      </c>
      <c r="H445" s="192" t="s">
        <v>1</v>
      </c>
      <c r="I445" s="194"/>
      <c r="L445" s="190"/>
      <c r="M445" s="195"/>
      <c r="N445" s="196"/>
      <c r="O445" s="196"/>
      <c r="P445" s="196"/>
      <c r="Q445" s="196"/>
      <c r="R445" s="196"/>
      <c r="S445" s="196"/>
      <c r="T445" s="197"/>
      <c r="AT445" s="192" t="s">
        <v>200</v>
      </c>
      <c r="AU445" s="192" t="s">
        <v>83</v>
      </c>
      <c r="AV445" s="12" t="s">
        <v>81</v>
      </c>
      <c r="AW445" s="12" t="s">
        <v>30</v>
      </c>
      <c r="AX445" s="12" t="s">
        <v>73</v>
      </c>
      <c r="AY445" s="192" t="s">
        <v>191</v>
      </c>
    </row>
    <row r="446" s="13" customFormat="1">
      <c r="B446" s="198"/>
      <c r="D446" s="191" t="s">
        <v>200</v>
      </c>
      <c r="E446" s="199" t="s">
        <v>1</v>
      </c>
      <c r="F446" s="200" t="s">
        <v>3230</v>
      </c>
      <c r="H446" s="201">
        <v>0.070000000000000007</v>
      </c>
      <c r="I446" s="202"/>
      <c r="L446" s="198"/>
      <c r="M446" s="203"/>
      <c r="N446" s="204"/>
      <c r="O446" s="204"/>
      <c r="P446" s="204"/>
      <c r="Q446" s="204"/>
      <c r="R446" s="204"/>
      <c r="S446" s="204"/>
      <c r="T446" s="205"/>
      <c r="AT446" s="199" t="s">
        <v>200</v>
      </c>
      <c r="AU446" s="199" t="s">
        <v>83</v>
      </c>
      <c r="AV446" s="13" t="s">
        <v>83</v>
      </c>
      <c r="AW446" s="13" t="s">
        <v>30</v>
      </c>
      <c r="AX446" s="13" t="s">
        <v>73</v>
      </c>
      <c r="AY446" s="199" t="s">
        <v>191</v>
      </c>
    </row>
    <row r="447" s="12" customFormat="1">
      <c r="B447" s="190"/>
      <c r="D447" s="191" t="s">
        <v>200</v>
      </c>
      <c r="E447" s="192" t="s">
        <v>1</v>
      </c>
      <c r="F447" s="193" t="s">
        <v>3231</v>
      </c>
      <c r="H447" s="192" t="s">
        <v>1</v>
      </c>
      <c r="I447" s="194"/>
      <c r="L447" s="190"/>
      <c r="M447" s="195"/>
      <c r="N447" s="196"/>
      <c r="O447" s="196"/>
      <c r="P447" s="196"/>
      <c r="Q447" s="196"/>
      <c r="R447" s="196"/>
      <c r="S447" s="196"/>
      <c r="T447" s="197"/>
      <c r="AT447" s="192" t="s">
        <v>200</v>
      </c>
      <c r="AU447" s="192" t="s">
        <v>83</v>
      </c>
      <c r="AV447" s="12" t="s">
        <v>81</v>
      </c>
      <c r="AW447" s="12" t="s">
        <v>30</v>
      </c>
      <c r="AX447" s="12" t="s">
        <v>73</v>
      </c>
      <c r="AY447" s="192" t="s">
        <v>191</v>
      </c>
    </row>
    <row r="448" s="13" customFormat="1">
      <c r="B448" s="198"/>
      <c r="D448" s="191" t="s">
        <v>200</v>
      </c>
      <c r="E448" s="199" t="s">
        <v>1</v>
      </c>
      <c r="F448" s="200" t="s">
        <v>3232</v>
      </c>
      <c r="H448" s="201">
        <v>74.689999999999998</v>
      </c>
      <c r="I448" s="202"/>
      <c r="L448" s="198"/>
      <c r="M448" s="203"/>
      <c r="N448" s="204"/>
      <c r="O448" s="204"/>
      <c r="P448" s="204"/>
      <c r="Q448" s="204"/>
      <c r="R448" s="204"/>
      <c r="S448" s="204"/>
      <c r="T448" s="205"/>
      <c r="AT448" s="199" t="s">
        <v>200</v>
      </c>
      <c r="AU448" s="199" t="s">
        <v>83</v>
      </c>
      <c r="AV448" s="13" t="s">
        <v>83</v>
      </c>
      <c r="AW448" s="13" t="s">
        <v>30</v>
      </c>
      <c r="AX448" s="13" t="s">
        <v>73</v>
      </c>
      <c r="AY448" s="199" t="s">
        <v>191</v>
      </c>
    </row>
    <row r="449" s="12" customFormat="1">
      <c r="B449" s="190"/>
      <c r="D449" s="191" t="s">
        <v>200</v>
      </c>
      <c r="E449" s="192" t="s">
        <v>1</v>
      </c>
      <c r="F449" s="193" t="s">
        <v>3233</v>
      </c>
      <c r="H449" s="192" t="s">
        <v>1</v>
      </c>
      <c r="I449" s="194"/>
      <c r="L449" s="190"/>
      <c r="M449" s="195"/>
      <c r="N449" s="196"/>
      <c r="O449" s="196"/>
      <c r="P449" s="196"/>
      <c r="Q449" s="196"/>
      <c r="R449" s="196"/>
      <c r="S449" s="196"/>
      <c r="T449" s="197"/>
      <c r="AT449" s="192" t="s">
        <v>200</v>
      </c>
      <c r="AU449" s="192" t="s">
        <v>83</v>
      </c>
      <c r="AV449" s="12" t="s">
        <v>81</v>
      </c>
      <c r="AW449" s="12" t="s">
        <v>30</v>
      </c>
      <c r="AX449" s="12" t="s">
        <v>73</v>
      </c>
      <c r="AY449" s="192" t="s">
        <v>191</v>
      </c>
    </row>
    <row r="450" s="13" customFormat="1">
      <c r="B450" s="198"/>
      <c r="D450" s="191" t="s">
        <v>200</v>
      </c>
      <c r="E450" s="199" t="s">
        <v>1</v>
      </c>
      <c r="F450" s="200" t="s">
        <v>3234</v>
      </c>
      <c r="H450" s="201">
        <v>324.89999999999998</v>
      </c>
      <c r="I450" s="202"/>
      <c r="L450" s="198"/>
      <c r="M450" s="203"/>
      <c r="N450" s="204"/>
      <c r="O450" s="204"/>
      <c r="P450" s="204"/>
      <c r="Q450" s="204"/>
      <c r="R450" s="204"/>
      <c r="S450" s="204"/>
      <c r="T450" s="205"/>
      <c r="AT450" s="199" t="s">
        <v>200</v>
      </c>
      <c r="AU450" s="199" t="s">
        <v>83</v>
      </c>
      <c r="AV450" s="13" t="s">
        <v>83</v>
      </c>
      <c r="AW450" s="13" t="s">
        <v>30</v>
      </c>
      <c r="AX450" s="13" t="s">
        <v>73</v>
      </c>
      <c r="AY450" s="199" t="s">
        <v>191</v>
      </c>
    </row>
    <row r="451" s="12" customFormat="1">
      <c r="B451" s="190"/>
      <c r="D451" s="191" t="s">
        <v>200</v>
      </c>
      <c r="E451" s="192" t="s">
        <v>1</v>
      </c>
      <c r="F451" s="193" t="s">
        <v>3235</v>
      </c>
      <c r="H451" s="192" t="s">
        <v>1</v>
      </c>
      <c r="I451" s="194"/>
      <c r="L451" s="190"/>
      <c r="M451" s="195"/>
      <c r="N451" s="196"/>
      <c r="O451" s="196"/>
      <c r="P451" s="196"/>
      <c r="Q451" s="196"/>
      <c r="R451" s="196"/>
      <c r="S451" s="196"/>
      <c r="T451" s="197"/>
      <c r="AT451" s="192" t="s">
        <v>200</v>
      </c>
      <c r="AU451" s="192" t="s">
        <v>83</v>
      </c>
      <c r="AV451" s="12" t="s">
        <v>81</v>
      </c>
      <c r="AW451" s="12" t="s">
        <v>30</v>
      </c>
      <c r="AX451" s="12" t="s">
        <v>73</v>
      </c>
      <c r="AY451" s="192" t="s">
        <v>191</v>
      </c>
    </row>
    <row r="452" s="13" customFormat="1">
      <c r="B452" s="198"/>
      <c r="D452" s="191" t="s">
        <v>200</v>
      </c>
      <c r="E452" s="199" t="s">
        <v>1</v>
      </c>
      <c r="F452" s="200" t="s">
        <v>3236</v>
      </c>
      <c r="H452" s="201">
        <v>118.75</v>
      </c>
      <c r="I452" s="202"/>
      <c r="L452" s="198"/>
      <c r="M452" s="203"/>
      <c r="N452" s="204"/>
      <c r="O452" s="204"/>
      <c r="P452" s="204"/>
      <c r="Q452" s="204"/>
      <c r="R452" s="204"/>
      <c r="S452" s="204"/>
      <c r="T452" s="205"/>
      <c r="AT452" s="199" t="s">
        <v>200</v>
      </c>
      <c r="AU452" s="199" t="s">
        <v>83</v>
      </c>
      <c r="AV452" s="13" t="s">
        <v>83</v>
      </c>
      <c r="AW452" s="13" t="s">
        <v>30</v>
      </c>
      <c r="AX452" s="13" t="s">
        <v>73</v>
      </c>
      <c r="AY452" s="199" t="s">
        <v>191</v>
      </c>
    </row>
    <row r="453" s="14" customFormat="1">
      <c r="B453" s="206"/>
      <c r="D453" s="191" t="s">
        <v>200</v>
      </c>
      <c r="E453" s="207" t="s">
        <v>1</v>
      </c>
      <c r="F453" s="208" t="s">
        <v>204</v>
      </c>
      <c r="H453" s="209">
        <v>522.26999999999998</v>
      </c>
      <c r="I453" s="210"/>
      <c r="L453" s="206"/>
      <c r="M453" s="211"/>
      <c r="N453" s="212"/>
      <c r="O453" s="212"/>
      <c r="P453" s="212"/>
      <c r="Q453" s="212"/>
      <c r="R453" s="212"/>
      <c r="S453" s="212"/>
      <c r="T453" s="213"/>
      <c r="AT453" s="207" t="s">
        <v>200</v>
      </c>
      <c r="AU453" s="207" t="s">
        <v>83</v>
      </c>
      <c r="AV453" s="14" t="s">
        <v>198</v>
      </c>
      <c r="AW453" s="14" t="s">
        <v>30</v>
      </c>
      <c r="AX453" s="14" t="s">
        <v>81</v>
      </c>
      <c r="AY453" s="207" t="s">
        <v>191</v>
      </c>
    </row>
    <row r="454" s="1" customFormat="1" ht="36" customHeight="1">
      <c r="B454" s="177"/>
      <c r="C454" s="178" t="s">
        <v>597</v>
      </c>
      <c r="D454" s="178" t="s">
        <v>194</v>
      </c>
      <c r="E454" s="179" t="s">
        <v>1155</v>
      </c>
      <c r="F454" s="180" t="s">
        <v>682</v>
      </c>
      <c r="G454" s="181" t="s">
        <v>343</v>
      </c>
      <c r="H454" s="182">
        <v>4.9500000000000002</v>
      </c>
      <c r="I454" s="183"/>
      <c r="J454" s="182">
        <f>ROUND(I454*H454,2)</f>
        <v>0</v>
      </c>
      <c r="K454" s="180" t="s">
        <v>274</v>
      </c>
      <c r="L454" s="37"/>
      <c r="M454" s="184" t="s">
        <v>1</v>
      </c>
      <c r="N454" s="185" t="s">
        <v>38</v>
      </c>
      <c r="O454" s="73"/>
      <c r="P454" s="186">
        <f>O454*H454</f>
        <v>0</v>
      </c>
      <c r="Q454" s="186">
        <v>0</v>
      </c>
      <c r="R454" s="186">
        <f>Q454*H454</f>
        <v>0</v>
      </c>
      <c r="S454" s="186">
        <v>0</v>
      </c>
      <c r="T454" s="187">
        <f>S454*H454</f>
        <v>0</v>
      </c>
      <c r="AR454" s="188" t="s">
        <v>198</v>
      </c>
      <c r="AT454" s="188" t="s">
        <v>194</v>
      </c>
      <c r="AU454" s="188" t="s">
        <v>83</v>
      </c>
      <c r="AY454" s="18" t="s">
        <v>191</v>
      </c>
      <c r="BE454" s="189">
        <f>IF(N454="základní",J454,0)</f>
        <v>0</v>
      </c>
      <c r="BF454" s="189">
        <f>IF(N454="snížená",J454,0)</f>
        <v>0</v>
      </c>
      <c r="BG454" s="189">
        <f>IF(N454="zákl. přenesená",J454,0)</f>
        <v>0</v>
      </c>
      <c r="BH454" s="189">
        <f>IF(N454="sníž. přenesená",J454,0)</f>
        <v>0</v>
      </c>
      <c r="BI454" s="189">
        <f>IF(N454="nulová",J454,0)</f>
        <v>0</v>
      </c>
      <c r="BJ454" s="18" t="s">
        <v>81</v>
      </c>
      <c r="BK454" s="189">
        <f>ROUND(I454*H454,2)</f>
        <v>0</v>
      </c>
      <c r="BL454" s="18" t="s">
        <v>198</v>
      </c>
      <c r="BM454" s="188" t="s">
        <v>3237</v>
      </c>
    </row>
    <row r="455" s="12" customFormat="1">
      <c r="B455" s="190"/>
      <c r="D455" s="191" t="s">
        <v>200</v>
      </c>
      <c r="E455" s="192" t="s">
        <v>1</v>
      </c>
      <c r="F455" s="193" t="s">
        <v>3238</v>
      </c>
      <c r="H455" s="192" t="s">
        <v>1</v>
      </c>
      <c r="I455" s="194"/>
      <c r="L455" s="190"/>
      <c r="M455" s="195"/>
      <c r="N455" s="196"/>
      <c r="O455" s="196"/>
      <c r="P455" s="196"/>
      <c r="Q455" s="196"/>
      <c r="R455" s="196"/>
      <c r="S455" s="196"/>
      <c r="T455" s="197"/>
      <c r="AT455" s="192" t="s">
        <v>200</v>
      </c>
      <c r="AU455" s="192" t="s">
        <v>83</v>
      </c>
      <c r="AV455" s="12" t="s">
        <v>81</v>
      </c>
      <c r="AW455" s="12" t="s">
        <v>30</v>
      </c>
      <c r="AX455" s="12" t="s">
        <v>73</v>
      </c>
      <c r="AY455" s="192" t="s">
        <v>191</v>
      </c>
    </row>
    <row r="456" s="13" customFormat="1">
      <c r="B456" s="198"/>
      <c r="D456" s="191" t="s">
        <v>200</v>
      </c>
      <c r="E456" s="199" t="s">
        <v>1</v>
      </c>
      <c r="F456" s="200" t="s">
        <v>3239</v>
      </c>
      <c r="H456" s="201">
        <v>4.9500000000000002</v>
      </c>
      <c r="I456" s="202"/>
      <c r="L456" s="198"/>
      <c r="M456" s="203"/>
      <c r="N456" s="204"/>
      <c r="O456" s="204"/>
      <c r="P456" s="204"/>
      <c r="Q456" s="204"/>
      <c r="R456" s="204"/>
      <c r="S456" s="204"/>
      <c r="T456" s="205"/>
      <c r="AT456" s="199" t="s">
        <v>200</v>
      </c>
      <c r="AU456" s="199" t="s">
        <v>83</v>
      </c>
      <c r="AV456" s="13" t="s">
        <v>83</v>
      </c>
      <c r="AW456" s="13" t="s">
        <v>30</v>
      </c>
      <c r="AX456" s="13" t="s">
        <v>73</v>
      </c>
      <c r="AY456" s="199" t="s">
        <v>191</v>
      </c>
    </row>
    <row r="457" s="14" customFormat="1">
      <c r="B457" s="206"/>
      <c r="D457" s="191" t="s">
        <v>200</v>
      </c>
      <c r="E457" s="207" t="s">
        <v>1</v>
      </c>
      <c r="F457" s="208" t="s">
        <v>204</v>
      </c>
      <c r="H457" s="209">
        <v>4.9500000000000002</v>
      </c>
      <c r="I457" s="210"/>
      <c r="L457" s="206"/>
      <c r="M457" s="211"/>
      <c r="N457" s="212"/>
      <c r="O457" s="212"/>
      <c r="P457" s="212"/>
      <c r="Q457" s="212"/>
      <c r="R457" s="212"/>
      <c r="S457" s="212"/>
      <c r="T457" s="213"/>
      <c r="AT457" s="207" t="s">
        <v>200</v>
      </c>
      <c r="AU457" s="207" t="s">
        <v>83</v>
      </c>
      <c r="AV457" s="14" t="s">
        <v>198</v>
      </c>
      <c r="AW457" s="14" t="s">
        <v>30</v>
      </c>
      <c r="AX457" s="14" t="s">
        <v>81</v>
      </c>
      <c r="AY457" s="207" t="s">
        <v>191</v>
      </c>
    </row>
    <row r="458" s="1" customFormat="1" ht="24" customHeight="1">
      <c r="B458" s="177"/>
      <c r="C458" s="178" t="s">
        <v>357</v>
      </c>
      <c r="D458" s="178" t="s">
        <v>194</v>
      </c>
      <c r="E458" s="179" t="s">
        <v>3240</v>
      </c>
      <c r="F458" s="180" t="s">
        <v>3241</v>
      </c>
      <c r="G458" s="181" t="s">
        <v>343</v>
      </c>
      <c r="H458" s="182">
        <v>18.27</v>
      </c>
      <c r="I458" s="183"/>
      <c r="J458" s="182">
        <f>ROUND(I458*H458,2)</f>
        <v>0</v>
      </c>
      <c r="K458" s="180" t="s">
        <v>274</v>
      </c>
      <c r="L458" s="37"/>
      <c r="M458" s="184" t="s">
        <v>1</v>
      </c>
      <c r="N458" s="185" t="s">
        <v>38</v>
      </c>
      <c r="O458" s="73"/>
      <c r="P458" s="186">
        <f>O458*H458</f>
        <v>0</v>
      </c>
      <c r="Q458" s="186">
        <v>0</v>
      </c>
      <c r="R458" s="186">
        <f>Q458*H458</f>
        <v>0</v>
      </c>
      <c r="S458" s="186">
        <v>0</v>
      </c>
      <c r="T458" s="187">
        <f>S458*H458</f>
        <v>0</v>
      </c>
      <c r="AR458" s="188" t="s">
        <v>198</v>
      </c>
      <c r="AT458" s="188" t="s">
        <v>194</v>
      </c>
      <c r="AU458" s="188" t="s">
        <v>83</v>
      </c>
      <c r="AY458" s="18" t="s">
        <v>191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8" t="s">
        <v>81</v>
      </c>
      <c r="BK458" s="189">
        <f>ROUND(I458*H458,2)</f>
        <v>0</v>
      </c>
      <c r="BL458" s="18" t="s">
        <v>198</v>
      </c>
      <c r="BM458" s="188" t="s">
        <v>3242</v>
      </c>
    </row>
    <row r="459" s="12" customFormat="1">
      <c r="B459" s="190"/>
      <c r="D459" s="191" t="s">
        <v>200</v>
      </c>
      <c r="E459" s="192" t="s">
        <v>1</v>
      </c>
      <c r="F459" s="193" t="s">
        <v>3243</v>
      </c>
      <c r="H459" s="192" t="s">
        <v>1</v>
      </c>
      <c r="I459" s="194"/>
      <c r="L459" s="190"/>
      <c r="M459" s="195"/>
      <c r="N459" s="196"/>
      <c r="O459" s="196"/>
      <c r="P459" s="196"/>
      <c r="Q459" s="196"/>
      <c r="R459" s="196"/>
      <c r="S459" s="196"/>
      <c r="T459" s="197"/>
      <c r="AT459" s="192" t="s">
        <v>200</v>
      </c>
      <c r="AU459" s="192" t="s">
        <v>83</v>
      </c>
      <c r="AV459" s="12" t="s">
        <v>81</v>
      </c>
      <c r="AW459" s="12" t="s">
        <v>30</v>
      </c>
      <c r="AX459" s="12" t="s">
        <v>73</v>
      </c>
      <c r="AY459" s="192" t="s">
        <v>191</v>
      </c>
    </row>
    <row r="460" s="13" customFormat="1">
      <c r="B460" s="198"/>
      <c r="D460" s="191" t="s">
        <v>200</v>
      </c>
      <c r="E460" s="199" t="s">
        <v>1</v>
      </c>
      <c r="F460" s="200" t="s">
        <v>3244</v>
      </c>
      <c r="H460" s="201">
        <v>2.6099999999999999</v>
      </c>
      <c r="I460" s="202"/>
      <c r="L460" s="198"/>
      <c r="M460" s="203"/>
      <c r="N460" s="204"/>
      <c r="O460" s="204"/>
      <c r="P460" s="204"/>
      <c r="Q460" s="204"/>
      <c r="R460" s="204"/>
      <c r="S460" s="204"/>
      <c r="T460" s="205"/>
      <c r="AT460" s="199" t="s">
        <v>200</v>
      </c>
      <c r="AU460" s="199" t="s">
        <v>83</v>
      </c>
      <c r="AV460" s="13" t="s">
        <v>83</v>
      </c>
      <c r="AW460" s="13" t="s">
        <v>30</v>
      </c>
      <c r="AX460" s="13" t="s">
        <v>73</v>
      </c>
      <c r="AY460" s="199" t="s">
        <v>191</v>
      </c>
    </row>
    <row r="461" s="12" customFormat="1">
      <c r="B461" s="190"/>
      <c r="D461" s="191" t="s">
        <v>200</v>
      </c>
      <c r="E461" s="192" t="s">
        <v>1</v>
      </c>
      <c r="F461" s="193" t="s">
        <v>3245</v>
      </c>
      <c r="H461" s="192" t="s">
        <v>1</v>
      </c>
      <c r="I461" s="194"/>
      <c r="L461" s="190"/>
      <c r="M461" s="195"/>
      <c r="N461" s="196"/>
      <c r="O461" s="196"/>
      <c r="P461" s="196"/>
      <c r="Q461" s="196"/>
      <c r="R461" s="196"/>
      <c r="S461" s="196"/>
      <c r="T461" s="197"/>
      <c r="AT461" s="192" t="s">
        <v>200</v>
      </c>
      <c r="AU461" s="192" t="s">
        <v>83</v>
      </c>
      <c r="AV461" s="12" t="s">
        <v>81</v>
      </c>
      <c r="AW461" s="12" t="s">
        <v>30</v>
      </c>
      <c r="AX461" s="12" t="s">
        <v>73</v>
      </c>
      <c r="AY461" s="192" t="s">
        <v>191</v>
      </c>
    </row>
    <row r="462" s="13" customFormat="1">
      <c r="B462" s="198"/>
      <c r="D462" s="191" t="s">
        <v>200</v>
      </c>
      <c r="E462" s="199" t="s">
        <v>1</v>
      </c>
      <c r="F462" s="200" t="s">
        <v>3246</v>
      </c>
      <c r="H462" s="201">
        <v>11.560000000000001</v>
      </c>
      <c r="I462" s="202"/>
      <c r="L462" s="198"/>
      <c r="M462" s="203"/>
      <c r="N462" s="204"/>
      <c r="O462" s="204"/>
      <c r="P462" s="204"/>
      <c r="Q462" s="204"/>
      <c r="R462" s="204"/>
      <c r="S462" s="204"/>
      <c r="T462" s="205"/>
      <c r="AT462" s="199" t="s">
        <v>200</v>
      </c>
      <c r="AU462" s="199" t="s">
        <v>83</v>
      </c>
      <c r="AV462" s="13" t="s">
        <v>83</v>
      </c>
      <c r="AW462" s="13" t="s">
        <v>30</v>
      </c>
      <c r="AX462" s="13" t="s">
        <v>73</v>
      </c>
      <c r="AY462" s="199" t="s">
        <v>191</v>
      </c>
    </row>
    <row r="463" s="12" customFormat="1">
      <c r="B463" s="190"/>
      <c r="D463" s="191" t="s">
        <v>200</v>
      </c>
      <c r="E463" s="192" t="s">
        <v>1</v>
      </c>
      <c r="F463" s="193" t="s">
        <v>3247</v>
      </c>
      <c r="H463" s="192" t="s">
        <v>1</v>
      </c>
      <c r="I463" s="194"/>
      <c r="L463" s="190"/>
      <c r="M463" s="195"/>
      <c r="N463" s="196"/>
      <c r="O463" s="196"/>
      <c r="P463" s="196"/>
      <c r="Q463" s="196"/>
      <c r="R463" s="196"/>
      <c r="S463" s="196"/>
      <c r="T463" s="197"/>
      <c r="AT463" s="192" t="s">
        <v>200</v>
      </c>
      <c r="AU463" s="192" t="s">
        <v>83</v>
      </c>
      <c r="AV463" s="12" t="s">
        <v>81</v>
      </c>
      <c r="AW463" s="12" t="s">
        <v>30</v>
      </c>
      <c r="AX463" s="12" t="s">
        <v>73</v>
      </c>
      <c r="AY463" s="192" t="s">
        <v>191</v>
      </c>
    </row>
    <row r="464" s="13" customFormat="1">
      <c r="B464" s="198"/>
      <c r="D464" s="191" t="s">
        <v>200</v>
      </c>
      <c r="E464" s="199" t="s">
        <v>1</v>
      </c>
      <c r="F464" s="200" t="s">
        <v>3248</v>
      </c>
      <c r="H464" s="201">
        <v>0.90000000000000002</v>
      </c>
      <c r="I464" s="202"/>
      <c r="L464" s="198"/>
      <c r="M464" s="203"/>
      <c r="N464" s="204"/>
      <c r="O464" s="204"/>
      <c r="P464" s="204"/>
      <c r="Q464" s="204"/>
      <c r="R464" s="204"/>
      <c r="S464" s="204"/>
      <c r="T464" s="205"/>
      <c r="AT464" s="199" t="s">
        <v>200</v>
      </c>
      <c r="AU464" s="199" t="s">
        <v>83</v>
      </c>
      <c r="AV464" s="13" t="s">
        <v>83</v>
      </c>
      <c r="AW464" s="13" t="s">
        <v>30</v>
      </c>
      <c r="AX464" s="13" t="s">
        <v>73</v>
      </c>
      <c r="AY464" s="199" t="s">
        <v>191</v>
      </c>
    </row>
    <row r="465" s="12" customFormat="1">
      <c r="B465" s="190"/>
      <c r="D465" s="191" t="s">
        <v>200</v>
      </c>
      <c r="E465" s="192" t="s">
        <v>1</v>
      </c>
      <c r="F465" s="193" t="s">
        <v>3249</v>
      </c>
      <c r="H465" s="192" t="s">
        <v>1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2" t="s">
        <v>200</v>
      </c>
      <c r="AU465" s="192" t="s">
        <v>83</v>
      </c>
      <c r="AV465" s="12" t="s">
        <v>81</v>
      </c>
      <c r="AW465" s="12" t="s">
        <v>30</v>
      </c>
      <c r="AX465" s="12" t="s">
        <v>73</v>
      </c>
      <c r="AY465" s="192" t="s">
        <v>191</v>
      </c>
    </row>
    <row r="466" s="13" customFormat="1">
      <c r="B466" s="198"/>
      <c r="D466" s="191" t="s">
        <v>200</v>
      </c>
      <c r="E466" s="199" t="s">
        <v>1</v>
      </c>
      <c r="F466" s="200" t="s">
        <v>3250</v>
      </c>
      <c r="H466" s="201">
        <v>3.2000000000000002</v>
      </c>
      <c r="I466" s="202"/>
      <c r="L466" s="198"/>
      <c r="M466" s="203"/>
      <c r="N466" s="204"/>
      <c r="O466" s="204"/>
      <c r="P466" s="204"/>
      <c r="Q466" s="204"/>
      <c r="R466" s="204"/>
      <c r="S466" s="204"/>
      <c r="T466" s="205"/>
      <c r="AT466" s="199" t="s">
        <v>200</v>
      </c>
      <c r="AU466" s="199" t="s">
        <v>83</v>
      </c>
      <c r="AV466" s="13" t="s">
        <v>83</v>
      </c>
      <c r="AW466" s="13" t="s">
        <v>30</v>
      </c>
      <c r="AX466" s="13" t="s">
        <v>73</v>
      </c>
      <c r="AY466" s="199" t="s">
        <v>191</v>
      </c>
    </row>
    <row r="467" s="14" customFormat="1">
      <c r="B467" s="206"/>
      <c r="D467" s="191" t="s">
        <v>200</v>
      </c>
      <c r="E467" s="207" t="s">
        <v>1</v>
      </c>
      <c r="F467" s="208" t="s">
        <v>204</v>
      </c>
      <c r="H467" s="209">
        <v>18.27</v>
      </c>
      <c r="I467" s="210"/>
      <c r="L467" s="206"/>
      <c r="M467" s="211"/>
      <c r="N467" s="212"/>
      <c r="O467" s="212"/>
      <c r="P467" s="212"/>
      <c r="Q467" s="212"/>
      <c r="R467" s="212"/>
      <c r="S467" s="212"/>
      <c r="T467" s="213"/>
      <c r="AT467" s="207" t="s">
        <v>200</v>
      </c>
      <c r="AU467" s="207" t="s">
        <v>83</v>
      </c>
      <c r="AV467" s="14" t="s">
        <v>198</v>
      </c>
      <c r="AW467" s="14" t="s">
        <v>30</v>
      </c>
      <c r="AX467" s="14" t="s">
        <v>81</v>
      </c>
      <c r="AY467" s="207" t="s">
        <v>191</v>
      </c>
    </row>
    <row r="468" s="11" customFormat="1" ht="22.8" customHeight="1">
      <c r="B468" s="164"/>
      <c r="D468" s="165" t="s">
        <v>72</v>
      </c>
      <c r="E468" s="175" t="s">
        <v>228</v>
      </c>
      <c r="F468" s="175" t="s">
        <v>356</v>
      </c>
      <c r="I468" s="167"/>
      <c r="J468" s="176">
        <f>BK468</f>
        <v>0</v>
      </c>
      <c r="L468" s="164"/>
      <c r="M468" s="169"/>
      <c r="N468" s="170"/>
      <c r="O468" s="170"/>
      <c r="P468" s="171">
        <f>P469+P528</f>
        <v>0</v>
      </c>
      <c r="Q468" s="170"/>
      <c r="R468" s="171">
        <f>R469+R528</f>
        <v>389.38458116000004</v>
      </c>
      <c r="S468" s="170"/>
      <c r="T468" s="172">
        <f>T469+T528</f>
        <v>0</v>
      </c>
      <c r="AR468" s="165" t="s">
        <v>81</v>
      </c>
      <c r="AT468" s="173" t="s">
        <v>72</v>
      </c>
      <c r="AU468" s="173" t="s">
        <v>81</v>
      </c>
      <c r="AY468" s="165" t="s">
        <v>191</v>
      </c>
      <c r="BK468" s="174">
        <f>BK469+BK528</f>
        <v>0</v>
      </c>
    </row>
    <row r="469" s="11" customFormat="1" ht="20.88" customHeight="1">
      <c r="B469" s="164"/>
      <c r="D469" s="165" t="s">
        <v>72</v>
      </c>
      <c r="E469" s="175" t="s">
        <v>357</v>
      </c>
      <c r="F469" s="175" t="s">
        <v>358</v>
      </c>
      <c r="I469" s="167"/>
      <c r="J469" s="176">
        <f>BK469</f>
        <v>0</v>
      </c>
      <c r="L469" s="164"/>
      <c r="M469" s="169"/>
      <c r="N469" s="170"/>
      <c r="O469" s="170"/>
      <c r="P469" s="171">
        <f>SUM(P470:P527)</f>
        <v>0</v>
      </c>
      <c r="Q469" s="170"/>
      <c r="R469" s="171">
        <f>SUM(R470:R527)</f>
        <v>45.889200000000002</v>
      </c>
      <c r="S469" s="170"/>
      <c r="T469" s="172">
        <f>SUM(T470:T527)</f>
        <v>0</v>
      </c>
      <c r="AR469" s="165" t="s">
        <v>81</v>
      </c>
      <c r="AT469" s="173" t="s">
        <v>72</v>
      </c>
      <c r="AU469" s="173" t="s">
        <v>83</v>
      </c>
      <c r="AY469" s="165" t="s">
        <v>191</v>
      </c>
      <c r="BK469" s="174">
        <f>SUM(BK470:BK527)</f>
        <v>0</v>
      </c>
    </row>
    <row r="470" s="1" customFormat="1" ht="24" customHeight="1">
      <c r="B470" s="177"/>
      <c r="C470" s="178" t="s">
        <v>609</v>
      </c>
      <c r="D470" s="178" t="s">
        <v>194</v>
      </c>
      <c r="E470" s="179" t="s">
        <v>2658</v>
      </c>
      <c r="F470" s="180" t="s">
        <v>2659</v>
      </c>
      <c r="G470" s="181" t="s">
        <v>214</v>
      </c>
      <c r="H470" s="182">
        <v>328.76999999999998</v>
      </c>
      <c r="I470" s="183"/>
      <c r="J470" s="182">
        <f>ROUND(I470*H470,2)</f>
        <v>0</v>
      </c>
      <c r="K470" s="180" t="s">
        <v>274</v>
      </c>
      <c r="L470" s="37"/>
      <c r="M470" s="184" t="s">
        <v>1</v>
      </c>
      <c r="N470" s="185" t="s">
        <v>38</v>
      </c>
      <c r="O470" s="73"/>
      <c r="P470" s="186">
        <f>O470*H470</f>
        <v>0</v>
      </c>
      <c r="Q470" s="186">
        <v>0</v>
      </c>
      <c r="R470" s="186">
        <f>Q470*H470</f>
        <v>0</v>
      </c>
      <c r="S470" s="186">
        <v>0</v>
      </c>
      <c r="T470" s="187">
        <f>S470*H470</f>
        <v>0</v>
      </c>
      <c r="AR470" s="188" t="s">
        <v>198</v>
      </c>
      <c r="AT470" s="188" t="s">
        <v>194</v>
      </c>
      <c r="AU470" s="188" t="s">
        <v>211</v>
      </c>
      <c r="AY470" s="18" t="s">
        <v>191</v>
      </c>
      <c r="BE470" s="189">
        <f>IF(N470="základní",J470,0)</f>
        <v>0</v>
      </c>
      <c r="BF470" s="189">
        <f>IF(N470="snížená",J470,0)</f>
        <v>0</v>
      </c>
      <c r="BG470" s="189">
        <f>IF(N470="zákl. přenesená",J470,0)</f>
        <v>0</v>
      </c>
      <c r="BH470" s="189">
        <f>IF(N470="sníž. přenesená",J470,0)</f>
        <v>0</v>
      </c>
      <c r="BI470" s="189">
        <f>IF(N470="nulová",J470,0)</f>
        <v>0</v>
      </c>
      <c r="BJ470" s="18" t="s">
        <v>81</v>
      </c>
      <c r="BK470" s="189">
        <f>ROUND(I470*H470,2)</f>
        <v>0</v>
      </c>
      <c r="BL470" s="18" t="s">
        <v>198</v>
      </c>
      <c r="BM470" s="188" t="s">
        <v>3251</v>
      </c>
    </row>
    <row r="471" s="12" customFormat="1">
      <c r="B471" s="190"/>
      <c r="D471" s="191" t="s">
        <v>200</v>
      </c>
      <c r="E471" s="192" t="s">
        <v>1</v>
      </c>
      <c r="F471" s="193" t="s">
        <v>3252</v>
      </c>
      <c r="H471" s="192" t="s">
        <v>1</v>
      </c>
      <c r="I471" s="194"/>
      <c r="L471" s="190"/>
      <c r="M471" s="195"/>
      <c r="N471" s="196"/>
      <c r="O471" s="196"/>
      <c r="P471" s="196"/>
      <c r="Q471" s="196"/>
      <c r="R471" s="196"/>
      <c r="S471" s="196"/>
      <c r="T471" s="197"/>
      <c r="AT471" s="192" t="s">
        <v>200</v>
      </c>
      <c r="AU471" s="192" t="s">
        <v>211</v>
      </c>
      <c r="AV471" s="12" t="s">
        <v>81</v>
      </c>
      <c r="AW471" s="12" t="s">
        <v>30</v>
      </c>
      <c r="AX471" s="12" t="s">
        <v>73</v>
      </c>
      <c r="AY471" s="192" t="s">
        <v>191</v>
      </c>
    </row>
    <row r="472" s="12" customFormat="1">
      <c r="B472" s="190"/>
      <c r="D472" s="191" t="s">
        <v>200</v>
      </c>
      <c r="E472" s="192" t="s">
        <v>1</v>
      </c>
      <c r="F472" s="193" t="s">
        <v>3253</v>
      </c>
      <c r="H472" s="192" t="s">
        <v>1</v>
      </c>
      <c r="I472" s="194"/>
      <c r="L472" s="190"/>
      <c r="M472" s="195"/>
      <c r="N472" s="196"/>
      <c r="O472" s="196"/>
      <c r="P472" s="196"/>
      <c r="Q472" s="196"/>
      <c r="R472" s="196"/>
      <c r="S472" s="196"/>
      <c r="T472" s="197"/>
      <c r="AT472" s="192" t="s">
        <v>200</v>
      </c>
      <c r="AU472" s="192" t="s">
        <v>211</v>
      </c>
      <c r="AV472" s="12" t="s">
        <v>81</v>
      </c>
      <c r="AW472" s="12" t="s">
        <v>30</v>
      </c>
      <c r="AX472" s="12" t="s">
        <v>73</v>
      </c>
      <c r="AY472" s="192" t="s">
        <v>191</v>
      </c>
    </row>
    <row r="473" s="13" customFormat="1">
      <c r="B473" s="198"/>
      <c r="D473" s="191" t="s">
        <v>200</v>
      </c>
      <c r="E473" s="199" t="s">
        <v>1</v>
      </c>
      <c r="F473" s="200" t="s">
        <v>3254</v>
      </c>
      <c r="H473" s="201">
        <v>33.450000000000003</v>
      </c>
      <c r="I473" s="202"/>
      <c r="L473" s="198"/>
      <c r="M473" s="203"/>
      <c r="N473" s="204"/>
      <c r="O473" s="204"/>
      <c r="P473" s="204"/>
      <c r="Q473" s="204"/>
      <c r="R473" s="204"/>
      <c r="S473" s="204"/>
      <c r="T473" s="205"/>
      <c r="AT473" s="199" t="s">
        <v>200</v>
      </c>
      <c r="AU473" s="199" t="s">
        <v>211</v>
      </c>
      <c r="AV473" s="13" t="s">
        <v>83</v>
      </c>
      <c r="AW473" s="13" t="s">
        <v>30</v>
      </c>
      <c r="AX473" s="13" t="s">
        <v>73</v>
      </c>
      <c r="AY473" s="199" t="s">
        <v>191</v>
      </c>
    </row>
    <row r="474" s="12" customFormat="1">
      <c r="B474" s="190"/>
      <c r="D474" s="191" t="s">
        <v>200</v>
      </c>
      <c r="E474" s="192" t="s">
        <v>1</v>
      </c>
      <c r="F474" s="193" t="s">
        <v>3255</v>
      </c>
      <c r="H474" s="192" t="s">
        <v>1</v>
      </c>
      <c r="I474" s="194"/>
      <c r="L474" s="190"/>
      <c r="M474" s="195"/>
      <c r="N474" s="196"/>
      <c r="O474" s="196"/>
      <c r="P474" s="196"/>
      <c r="Q474" s="196"/>
      <c r="R474" s="196"/>
      <c r="S474" s="196"/>
      <c r="T474" s="197"/>
      <c r="AT474" s="192" t="s">
        <v>200</v>
      </c>
      <c r="AU474" s="192" t="s">
        <v>211</v>
      </c>
      <c r="AV474" s="12" t="s">
        <v>81</v>
      </c>
      <c r="AW474" s="12" t="s">
        <v>30</v>
      </c>
      <c r="AX474" s="12" t="s">
        <v>73</v>
      </c>
      <c r="AY474" s="192" t="s">
        <v>191</v>
      </c>
    </row>
    <row r="475" s="13" customFormat="1">
      <c r="B475" s="198"/>
      <c r="D475" s="191" t="s">
        <v>200</v>
      </c>
      <c r="E475" s="199" t="s">
        <v>1</v>
      </c>
      <c r="F475" s="200" t="s">
        <v>3256</v>
      </c>
      <c r="H475" s="201">
        <v>295.31999999999999</v>
      </c>
      <c r="I475" s="202"/>
      <c r="L475" s="198"/>
      <c r="M475" s="203"/>
      <c r="N475" s="204"/>
      <c r="O475" s="204"/>
      <c r="P475" s="204"/>
      <c r="Q475" s="204"/>
      <c r="R475" s="204"/>
      <c r="S475" s="204"/>
      <c r="T475" s="205"/>
      <c r="AT475" s="199" t="s">
        <v>200</v>
      </c>
      <c r="AU475" s="199" t="s">
        <v>211</v>
      </c>
      <c r="AV475" s="13" t="s">
        <v>83</v>
      </c>
      <c r="AW475" s="13" t="s">
        <v>30</v>
      </c>
      <c r="AX475" s="13" t="s">
        <v>73</v>
      </c>
      <c r="AY475" s="199" t="s">
        <v>191</v>
      </c>
    </row>
    <row r="476" s="14" customFormat="1">
      <c r="B476" s="206"/>
      <c r="D476" s="191" t="s">
        <v>200</v>
      </c>
      <c r="E476" s="207" t="s">
        <v>1</v>
      </c>
      <c r="F476" s="208" t="s">
        <v>204</v>
      </c>
      <c r="H476" s="209">
        <v>328.76999999999998</v>
      </c>
      <c r="I476" s="210"/>
      <c r="L476" s="206"/>
      <c r="M476" s="211"/>
      <c r="N476" s="212"/>
      <c r="O476" s="212"/>
      <c r="P476" s="212"/>
      <c r="Q476" s="212"/>
      <c r="R476" s="212"/>
      <c r="S476" s="212"/>
      <c r="T476" s="213"/>
      <c r="AT476" s="207" t="s">
        <v>200</v>
      </c>
      <c r="AU476" s="207" t="s">
        <v>211</v>
      </c>
      <c r="AV476" s="14" t="s">
        <v>198</v>
      </c>
      <c r="AW476" s="14" t="s">
        <v>30</v>
      </c>
      <c r="AX476" s="14" t="s">
        <v>81</v>
      </c>
      <c r="AY476" s="207" t="s">
        <v>191</v>
      </c>
    </row>
    <row r="477" s="1" customFormat="1" ht="16.5" customHeight="1">
      <c r="B477" s="177"/>
      <c r="C477" s="178" t="s">
        <v>488</v>
      </c>
      <c r="D477" s="178" t="s">
        <v>194</v>
      </c>
      <c r="E477" s="179" t="s">
        <v>3257</v>
      </c>
      <c r="F477" s="180" t="s">
        <v>3258</v>
      </c>
      <c r="G477" s="181" t="s">
        <v>197</v>
      </c>
      <c r="H477" s="182">
        <v>47.700000000000003</v>
      </c>
      <c r="I477" s="183"/>
      <c r="J477" s="182">
        <f>ROUND(I477*H477,2)</f>
        <v>0</v>
      </c>
      <c r="K477" s="180" t="s">
        <v>274</v>
      </c>
      <c r="L477" s="37"/>
      <c r="M477" s="184" t="s">
        <v>1</v>
      </c>
      <c r="N477" s="185" t="s">
        <v>38</v>
      </c>
      <c r="O477" s="73"/>
      <c r="P477" s="186">
        <f>O477*H477</f>
        <v>0</v>
      </c>
      <c r="Q477" s="186">
        <v>0</v>
      </c>
      <c r="R477" s="186">
        <f>Q477*H477</f>
        <v>0</v>
      </c>
      <c r="S477" s="186">
        <v>0</v>
      </c>
      <c r="T477" s="187">
        <f>S477*H477</f>
        <v>0</v>
      </c>
      <c r="AR477" s="188" t="s">
        <v>198</v>
      </c>
      <c r="AT477" s="188" t="s">
        <v>194</v>
      </c>
      <c r="AU477" s="188" t="s">
        <v>211</v>
      </c>
      <c r="AY477" s="18" t="s">
        <v>191</v>
      </c>
      <c r="BE477" s="189">
        <f>IF(N477="základní",J477,0)</f>
        <v>0</v>
      </c>
      <c r="BF477" s="189">
        <f>IF(N477="snížená",J477,0)</f>
        <v>0</v>
      </c>
      <c r="BG477" s="189">
        <f>IF(N477="zákl. přenesená",J477,0)</f>
        <v>0</v>
      </c>
      <c r="BH477" s="189">
        <f>IF(N477="sníž. přenesená",J477,0)</f>
        <v>0</v>
      </c>
      <c r="BI477" s="189">
        <f>IF(N477="nulová",J477,0)</f>
        <v>0</v>
      </c>
      <c r="BJ477" s="18" t="s">
        <v>81</v>
      </c>
      <c r="BK477" s="189">
        <f>ROUND(I477*H477,2)</f>
        <v>0</v>
      </c>
      <c r="BL477" s="18" t="s">
        <v>198</v>
      </c>
      <c r="BM477" s="188" t="s">
        <v>3259</v>
      </c>
    </row>
    <row r="478" s="12" customFormat="1">
      <c r="B478" s="190"/>
      <c r="D478" s="191" t="s">
        <v>200</v>
      </c>
      <c r="E478" s="192" t="s">
        <v>1</v>
      </c>
      <c r="F478" s="193" t="s">
        <v>3260</v>
      </c>
      <c r="H478" s="192" t="s">
        <v>1</v>
      </c>
      <c r="I478" s="194"/>
      <c r="L478" s="190"/>
      <c r="M478" s="195"/>
      <c r="N478" s="196"/>
      <c r="O478" s="196"/>
      <c r="P478" s="196"/>
      <c r="Q478" s="196"/>
      <c r="R478" s="196"/>
      <c r="S478" s="196"/>
      <c r="T478" s="197"/>
      <c r="AT478" s="192" t="s">
        <v>200</v>
      </c>
      <c r="AU478" s="192" t="s">
        <v>211</v>
      </c>
      <c r="AV478" s="12" t="s">
        <v>81</v>
      </c>
      <c r="AW478" s="12" t="s">
        <v>30</v>
      </c>
      <c r="AX478" s="12" t="s">
        <v>73</v>
      </c>
      <c r="AY478" s="192" t="s">
        <v>191</v>
      </c>
    </row>
    <row r="479" s="12" customFormat="1">
      <c r="B479" s="190"/>
      <c r="D479" s="191" t="s">
        <v>200</v>
      </c>
      <c r="E479" s="192" t="s">
        <v>1</v>
      </c>
      <c r="F479" s="193" t="s">
        <v>3261</v>
      </c>
      <c r="H479" s="192" t="s">
        <v>1</v>
      </c>
      <c r="I479" s="194"/>
      <c r="L479" s="190"/>
      <c r="M479" s="195"/>
      <c r="N479" s="196"/>
      <c r="O479" s="196"/>
      <c r="P479" s="196"/>
      <c r="Q479" s="196"/>
      <c r="R479" s="196"/>
      <c r="S479" s="196"/>
      <c r="T479" s="197"/>
      <c r="AT479" s="192" t="s">
        <v>200</v>
      </c>
      <c r="AU479" s="192" t="s">
        <v>211</v>
      </c>
      <c r="AV479" s="12" t="s">
        <v>81</v>
      </c>
      <c r="AW479" s="12" t="s">
        <v>30</v>
      </c>
      <c r="AX479" s="12" t="s">
        <v>73</v>
      </c>
      <c r="AY479" s="192" t="s">
        <v>191</v>
      </c>
    </row>
    <row r="480" s="13" customFormat="1">
      <c r="B480" s="198"/>
      <c r="D480" s="191" t="s">
        <v>200</v>
      </c>
      <c r="E480" s="199" t="s">
        <v>1</v>
      </c>
      <c r="F480" s="200" t="s">
        <v>3262</v>
      </c>
      <c r="H480" s="201">
        <v>47.700000000000003</v>
      </c>
      <c r="I480" s="202"/>
      <c r="L480" s="198"/>
      <c r="M480" s="203"/>
      <c r="N480" s="204"/>
      <c r="O480" s="204"/>
      <c r="P480" s="204"/>
      <c r="Q480" s="204"/>
      <c r="R480" s="204"/>
      <c r="S480" s="204"/>
      <c r="T480" s="205"/>
      <c r="AT480" s="199" t="s">
        <v>200</v>
      </c>
      <c r="AU480" s="199" t="s">
        <v>211</v>
      </c>
      <c r="AV480" s="13" t="s">
        <v>83</v>
      </c>
      <c r="AW480" s="13" t="s">
        <v>30</v>
      </c>
      <c r="AX480" s="13" t="s">
        <v>73</v>
      </c>
      <c r="AY480" s="199" t="s">
        <v>191</v>
      </c>
    </row>
    <row r="481" s="14" customFormat="1">
      <c r="B481" s="206"/>
      <c r="D481" s="191" t="s">
        <v>200</v>
      </c>
      <c r="E481" s="207" t="s">
        <v>1</v>
      </c>
      <c r="F481" s="208" t="s">
        <v>204</v>
      </c>
      <c r="H481" s="209">
        <v>47.700000000000003</v>
      </c>
      <c r="I481" s="210"/>
      <c r="L481" s="206"/>
      <c r="M481" s="211"/>
      <c r="N481" s="212"/>
      <c r="O481" s="212"/>
      <c r="P481" s="212"/>
      <c r="Q481" s="212"/>
      <c r="R481" s="212"/>
      <c r="S481" s="212"/>
      <c r="T481" s="213"/>
      <c r="AT481" s="207" t="s">
        <v>200</v>
      </c>
      <c r="AU481" s="207" t="s">
        <v>211</v>
      </c>
      <c r="AV481" s="14" t="s">
        <v>198</v>
      </c>
      <c r="AW481" s="14" t="s">
        <v>30</v>
      </c>
      <c r="AX481" s="14" t="s">
        <v>81</v>
      </c>
      <c r="AY481" s="207" t="s">
        <v>191</v>
      </c>
    </row>
    <row r="482" s="1" customFormat="1" ht="16.5" customHeight="1">
      <c r="B482" s="177"/>
      <c r="C482" s="178" t="s">
        <v>619</v>
      </c>
      <c r="D482" s="178" t="s">
        <v>194</v>
      </c>
      <c r="E482" s="179" t="s">
        <v>2678</v>
      </c>
      <c r="F482" s="180" t="s">
        <v>2679</v>
      </c>
      <c r="G482" s="181" t="s">
        <v>197</v>
      </c>
      <c r="H482" s="182">
        <v>111.5</v>
      </c>
      <c r="I482" s="183"/>
      <c r="J482" s="182">
        <f>ROUND(I482*H482,2)</f>
        <v>0</v>
      </c>
      <c r="K482" s="180" t="s">
        <v>274</v>
      </c>
      <c r="L482" s="37"/>
      <c r="M482" s="184" t="s">
        <v>1</v>
      </c>
      <c r="N482" s="185" t="s">
        <v>38</v>
      </c>
      <c r="O482" s="73"/>
      <c r="P482" s="186">
        <f>O482*H482</f>
        <v>0</v>
      </c>
      <c r="Q482" s="186">
        <v>0</v>
      </c>
      <c r="R482" s="186">
        <f>Q482*H482</f>
        <v>0</v>
      </c>
      <c r="S482" s="186">
        <v>0</v>
      </c>
      <c r="T482" s="187">
        <f>S482*H482</f>
        <v>0</v>
      </c>
      <c r="AR482" s="188" t="s">
        <v>198</v>
      </c>
      <c r="AT482" s="188" t="s">
        <v>194</v>
      </c>
      <c r="AU482" s="188" t="s">
        <v>211</v>
      </c>
      <c r="AY482" s="18" t="s">
        <v>191</v>
      </c>
      <c r="BE482" s="189">
        <f>IF(N482="základní",J482,0)</f>
        <v>0</v>
      </c>
      <c r="BF482" s="189">
        <f>IF(N482="snížená",J482,0)</f>
        <v>0</v>
      </c>
      <c r="BG482" s="189">
        <f>IF(N482="zákl. přenesená",J482,0)</f>
        <v>0</v>
      </c>
      <c r="BH482" s="189">
        <f>IF(N482="sníž. přenesená",J482,0)</f>
        <v>0</v>
      </c>
      <c r="BI482" s="189">
        <f>IF(N482="nulová",J482,0)</f>
        <v>0</v>
      </c>
      <c r="BJ482" s="18" t="s">
        <v>81</v>
      </c>
      <c r="BK482" s="189">
        <f>ROUND(I482*H482,2)</f>
        <v>0</v>
      </c>
      <c r="BL482" s="18" t="s">
        <v>198</v>
      </c>
      <c r="BM482" s="188" t="s">
        <v>3263</v>
      </c>
    </row>
    <row r="483" s="12" customFormat="1">
      <c r="B483" s="190"/>
      <c r="D483" s="191" t="s">
        <v>200</v>
      </c>
      <c r="E483" s="192" t="s">
        <v>1</v>
      </c>
      <c r="F483" s="193" t="s">
        <v>3264</v>
      </c>
      <c r="H483" s="192" t="s">
        <v>1</v>
      </c>
      <c r="I483" s="194"/>
      <c r="L483" s="190"/>
      <c r="M483" s="195"/>
      <c r="N483" s="196"/>
      <c r="O483" s="196"/>
      <c r="P483" s="196"/>
      <c r="Q483" s="196"/>
      <c r="R483" s="196"/>
      <c r="S483" s="196"/>
      <c r="T483" s="197"/>
      <c r="AT483" s="192" t="s">
        <v>200</v>
      </c>
      <c r="AU483" s="192" t="s">
        <v>211</v>
      </c>
      <c r="AV483" s="12" t="s">
        <v>81</v>
      </c>
      <c r="AW483" s="12" t="s">
        <v>30</v>
      </c>
      <c r="AX483" s="12" t="s">
        <v>73</v>
      </c>
      <c r="AY483" s="192" t="s">
        <v>191</v>
      </c>
    </row>
    <row r="484" s="12" customFormat="1">
      <c r="B484" s="190"/>
      <c r="D484" s="191" t="s">
        <v>200</v>
      </c>
      <c r="E484" s="192" t="s">
        <v>1</v>
      </c>
      <c r="F484" s="193" t="s">
        <v>3265</v>
      </c>
      <c r="H484" s="192" t="s">
        <v>1</v>
      </c>
      <c r="I484" s="194"/>
      <c r="L484" s="190"/>
      <c r="M484" s="195"/>
      <c r="N484" s="196"/>
      <c r="O484" s="196"/>
      <c r="P484" s="196"/>
      <c r="Q484" s="196"/>
      <c r="R484" s="196"/>
      <c r="S484" s="196"/>
      <c r="T484" s="197"/>
      <c r="AT484" s="192" t="s">
        <v>200</v>
      </c>
      <c r="AU484" s="192" t="s">
        <v>211</v>
      </c>
      <c r="AV484" s="12" t="s">
        <v>81</v>
      </c>
      <c r="AW484" s="12" t="s">
        <v>30</v>
      </c>
      <c r="AX484" s="12" t="s">
        <v>73</v>
      </c>
      <c r="AY484" s="192" t="s">
        <v>191</v>
      </c>
    </row>
    <row r="485" s="13" customFormat="1">
      <c r="B485" s="198"/>
      <c r="D485" s="191" t="s">
        <v>200</v>
      </c>
      <c r="E485" s="199" t="s">
        <v>1</v>
      </c>
      <c r="F485" s="200" t="s">
        <v>3166</v>
      </c>
      <c r="H485" s="201">
        <v>111.5</v>
      </c>
      <c r="I485" s="202"/>
      <c r="L485" s="198"/>
      <c r="M485" s="203"/>
      <c r="N485" s="204"/>
      <c r="O485" s="204"/>
      <c r="P485" s="204"/>
      <c r="Q485" s="204"/>
      <c r="R485" s="204"/>
      <c r="S485" s="204"/>
      <c r="T485" s="205"/>
      <c r="AT485" s="199" t="s">
        <v>200</v>
      </c>
      <c r="AU485" s="199" t="s">
        <v>211</v>
      </c>
      <c r="AV485" s="13" t="s">
        <v>83</v>
      </c>
      <c r="AW485" s="13" t="s">
        <v>30</v>
      </c>
      <c r="AX485" s="13" t="s">
        <v>73</v>
      </c>
      <c r="AY485" s="199" t="s">
        <v>191</v>
      </c>
    </row>
    <row r="486" s="14" customFormat="1">
      <c r="B486" s="206"/>
      <c r="D486" s="191" t="s">
        <v>200</v>
      </c>
      <c r="E486" s="207" t="s">
        <v>1</v>
      </c>
      <c r="F486" s="208" t="s">
        <v>204</v>
      </c>
      <c r="H486" s="209">
        <v>111.5</v>
      </c>
      <c r="I486" s="210"/>
      <c r="L486" s="206"/>
      <c r="M486" s="211"/>
      <c r="N486" s="212"/>
      <c r="O486" s="212"/>
      <c r="P486" s="212"/>
      <c r="Q486" s="212"/>
      <c r="R486" s="212"/>
      <c r="S486" s="212"/>
      <c r="T486" s="213"/>
      <c r="AT486" s="207" t="s">
        <v>200</v>
      </c>
      <c r="AU486" s="207" t="s">
        <v>211</v>
      </c>
      <c r="AV486" s="14" t="s">
        <v>198</v>
      </c>
      <c r="AW486" s="14" t="s">
        <v>30</v>
      </c>
      <c r="AX486" s="14" t="s">
        <v>81</v>
      </c>
      <c r="AY486" s="207" t="s">
        <v>191</v>
      </c>
    </row>
    <row r="487" s="1" customFormat="1" ht="16.5" customHeight="1">
      <c r="B487" s="177"/>
      <c r="C487" s="178" t="s">
        <v>624</v>
      </c>
      <c r="D487" s="178" t="s">
        <v>194</v>
      </c>
      <c r="E487" s="179" t="s">
        <v>912</v>
      </c>
      <c r="F487" s="180" t="s">
        <v>913</v>
      </c>
      <c r="G487" s="181" t="s">
        <v>197</v>
      </c>
      <c r="H487" s="182">
        <v>121.40000000000001</v>
      </c>
      <c r="I487" s="183"/>
      <c r="J487" s="182">
        <f>ROUND(I487*H487,2)</f>
        <v>0</v>
      </c>
      <c r="K487" s="180" t="s">
        <v>1</v>
      </c>
      <c r="L487" s="37"/>
      <c r="M487" s="184" t="s">
        <v>1</v>
      </c>
      <c r="N487" s="185" t="s">
        <v>38</v>
      </c>
      <c r="O487" s="73"/>
      <c r="P487" s="186">
        <f>O487*H487</f>
        <v>0</v>
      </c>
      <c r="Q487" s="186">
        <v>0.378</v>
      </c>
      <c r="R487" s="186">
        <f>Q487*H487</f>
        <v>45.889200000000002</v>
      </c>
      <c r="S487" s="186">
        <v>0</v>
      </c>
      <c r="T487" s="187">
        <f>S487*H487</f>
        <v>0</v>
      </c>
      <c r="AR487" s="188" t="s">
        <v>198</v>
      </c>
      <c r="AT487" s="188" t="s">
        <v>194</v>
      </c>
      <c r="AU487" s="188" t="s">
        <v>211</v>
      </c>
      <c r="AY487" s="18" t="s">
        <v>191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8" t="s">
        <v>81</v>
      </c>
      <c r="BK487" s="189">
        <f>ROUND(I487*H487,2)</f>
        <v>0</v>
      </c>
      <c r="BL487" s="18" t="s">
        <v>198</v>
      </c>
      <c r="BM487" s="188" t="s">
        <v>3266</v>
      </c>
    </row>
    <row r="488" s="12" customFormat="1">
      <c r="B488" s="190"/>
      <c r="D488" s="191" t="s">
        <v>200</v>
      </c>
      <c r="E488" s="192" t="s">
        <v>1</v>
      </c>
      <c r="F488" s="193" t="s">
        <v>3267</v>
      </c>
      <c r="H488" s="192" t="s">
        <v>1</v>
      </c>
      <c r="I488" s="194"/>
      <c r="L488" s="190"/>
      <c r="M488" s="195"/>
      <c r="N488" s="196"/>
      <c r="O488" s="196"/>
      <c r="P488" s="196"/>
      <c r="Q488" s="196"/>
      <c r="R488" s="196"/>
      <c r="S488" s="196"/>
      <c r="T488" s="197"/>
      <c r="AT488" s="192" t="s">
        <v>200</v>
      </c>
      <c r="AU488" s="192" t="s">
        <v>211</v>
      </c>
      <c r="AV488" s="12" t="s">
        <v>81</v>
      </c>
      <c r="AW488" s="12" t="s">
        <v>30</v>
      </c>
      <c r="AX488" s="12" t="s">
        <v>73</v>
      </c>
      <c r="AY488" s="192" t="s">
        <v>191</v>
      </c>
    </row>
    <row r="489" s="13" customFormat="1">
      <c r="B489" s="198"/>
      <c r="D489" s="191" t="s">
        <v>200</v>
      </c>
      <c r="E489" s="199" t="s">
        <v>1</v>
      </c>
      <c r="F489" s="200" t="s">
        <v>3166</v>
      </c>
      <c r="H489" s="201">
        <v>111.5</v>
      </c>
      <c r="I489" s="202"/>
      <c r="L489" s="198"/>
      <c r="M489" s="203"/>
      <c r="N489" s="204"/>
      <c r="O489" s="204"/>
      <c r="P489" s="204"/>
      <c r="Q489" s="204"/>
      <c r="R489" s="204"/>
      <c r="S489" s="204"/>
      <c r="T489" s="205"/>
      <c r="AT489" s="199" t="s">
        <v>200</v>
      </c>
      <c r="AU489" s="199" t="s">
        <v>211</v>
      </c>
      <c r="AV489" s="13" t="s">
        <v>83</v>
      </c>
      <c r="AW489" s="13" t="s">
        <v>30</v>
      </c>
      <c r="AX489" s="13" t="s">
        <v>73</v>
      </c>
      <c r="AY489" s="199" t="s">
        <v>191</v>
      </c>
    </row>
    <row r="490" s="12" customFormat="1">
      <c r="B490" s="190"/>
      <c r="D490" s="191" t="s">
        <v>200</v>
      </c>
      <c r="E490" s="192" t="s">
        <v>1</v>
      </c>
      <c r="F490" s="193" t="s">
        <v>3268</v>
      </c>
      <c r="H490" s="192" t="s">
        <v>1</v>
      </c>
      <c r="I490" s="194"/>
      <c r="L490" s="190"/>
      <c r="M490" s="195"/>
      <c r="N490" s="196"/>
      <c r="O490" s="196"/>
      <c r="P490" s="196"/>
      <c r="Q490" s="196"/>
      <c r="R490" s="196"/>
      <c r="S490" s="196"/>
      <c r="T490" s="197"/>
      <c r="AT490" s="192" t="s">
        <v>200</v>
      </c>
      <c r="AU490" s="192" t="s">
        <v>211</v>
      </c>
      <c r="AV490" s="12" t="s">
        <v>81</v>
      </c>
      <c r="AW490" s="12" t="s">
        <v>30</v>
      </c>
      <c r="AX490" s="12" t="s">
        <v>73</v>
      </c>
      <c r="AY490" s="192" t="s">
        <v>191</v>
      </c>
    </row>
    <row r="491" s="13" customFormat="1">
      <c r="B491" s="198"/>
      <c r="D491" s="191" t="s">
        <v>200</v>
      </c>
      <c r="E491" s="199" t="s">
        <v>1</v>
      </c>
      <c r="F491" s="200" t="s">
        <v>3078</v>
      </c>
      <c r="H491" s="201">
        <v>9.9000000000000004</v>
      </c>
      <c r="I491" s="202"/>
      <c r="L491" s="198"/>
      <c r="M491" s="203"/>
      <c r="N491" s="204"/>
      <c r="O491" s="204"/>
      <c r="P491" s="204"/>
      <c r="Q491" s="204"/>
      <c r="R491" s="204"/>
      <c r="S491" s="204"/>
      <c r="T491" s="205"/>
      <c r="AT491" s="199" t="s">
        <v>200</v>
      </c>
      <c r="AU491" s="199" t="s">
        <v>211</v>
      </c>
      <c r="AV491" s="13" t="s">
        <v>83</v>
      </c>
      <c r="AW491" s="13" t="s">
        <v>30</v>
      </c>
      <c r="AX491" s="13" t="s">
        <v>73</v>
      </c>
      <c r="AY491" s="199" t="s">
        <v>191</v>
      </c>
    </row>
    <row r="492" s="14" customFormat="1">
      <c r="B492" s="206"/>
      <c r="D492" s="191" t="s">
        <v>200</v>
      </c>
      <c r="E492" s="207" t="s">
        <v>1</v>
      </c>
      <c r="F492" s="208" t="s">
        <v>204</v>
      </c>
      <c r="H492" s="209">
        <v>121.40000000000001</v>
      </c>
      <c r="I492" s="210"/>
      <c r="L492" s="206"/>
      <c r="M492" s="211"/>
      <c r="N492" s="212"/>
      <c r="O492" s="212"/>
      <c r="P492" s="212"/>
      <c r="Q492" s="212"/>
      <c r="R492" s="212"/>
      <c r="S492" s="212"/>
      <c r="T492" s="213"/>
      <c r="AT492" s="207" t="s">
        <v>200</v>
      </c>
      <c r="AU492" s="207" t="s">
        <v>211</v>
      </c>
      <c r="AV492" s="14" t="s">
        <v>198</v>
      </c>
      <c r="AW492" s="14" t="s">
        <v>30</v>
      </c>
      <c r="AX492" s="14" t="s">
        <v>81</v>
      </c>
      <c r="AY492" s="207" t="s">
        <v>191</v>
      </c>
    </row>
    <row r="493" s="1" customFormat="1" ht="16.5" customHeight="1">
      <c r="B493" s="177"/>
      <c r="C493" s="178" t="s">
        <v>634</v>
      </c>
      <c r="D493" s="178" t="s">
        <v>194</v>
      </c>
      <c r="E493" s="179" t="s">
        <v>3269</v>
      </c>
      <c r="F493" s="180" t="s">
        <v>3270</v>
      </c>
      <c r="G493" s="181" t="s">
        <v>197</v>
      </c>
      <c r="H493" s="182">
        <v>936.70000000000005</v>
      </c>
      <c r="I493" s="183"/>
      <c r="J493" s="182">
        <f>ROUND(I493*H493,2)</f>
        <v>0</v>
      </c>
      <c r="K493" s="180" t="s">
        <v>1</v>
      </c>
      <c r="L493" s="37"/>
      <c r="M493" s="184" t="s">
        <v>1</v>
      </c>
      <c r="N493" s="185" t="s">
        <v>38</v>
      </c>
      <c r="O493" s="73"/>
      <c r="P493" s="186">
        <f>O493*H493</f>
        <v>0</v>
      </c>
      <c r="Q493" s="186">
        <v>0</v>
      </c>
      <c r="R493" s="186">
        <f>Q493*H493</f>
        <v>0</v>
      </c>
      <c r="S493" s="186">
        <v>0</v>
      </c>
      <c r="T493" s="187">
        <f>S493*H493</f>
        <v>0</v>
      </c>
      <c r="AR493" s="188" t="s">
        <v>198</v>
      </c>
      <c r="AT493" s="188" t="s">
        <v>194</v>
      </c>
      <c r="AU493" s="188" t="s">
        <v>211</v>
      </c>
      <c r="AY493" s="18" t="s">
        <v>191</v>
      </c>
      <c r="BE493" s="189">
        <f>IF(N493="základní",J493,0)</f>
        <v>0</v>
      </c>
      <c r="BF493" s="189">
        <f>IF(N493="snížená",J493,0)</f>
        <v>0</v>
      </c>
      <c r="BG493" s="189">
        <f>IF(N493="zákl. přenesená",J493,0)</f>
        <v>0</v>
      </c>
      <c r="BH493" s="189">
        <f>IF(N493="sníž. přenesená",J493,0)</f>
        <v>0</v>
      </c>
      <c r="BI493" s="189">
        <f>IF(N493="nulová",J493,0)</f>
        <v>0</v>
      </c>
      <c r="BJ493" s="18" t="s">
        <v>81</v>
      </c>
      <c r="BK493" s="189">
        <f>ROUND(I493*H493,2)</f>
        <v>0</v>
      </c>
      <c r="BL493" s="18" t="s">
        <v>198</v>
      </c>
      <c r="BM493" s="188" t="s">
        <v>3271</v>
      </c>
    </row>
    <row r="494" s="12" customFormat="1">
      <c r="B494" s="190"/>
      <c r="D494" s="191" t="s">
        <v>200</v>
      </c>
      <c r="E494" s="192" t="s">
        <v>1</v>
      </c>
      <c r="F494" s="193" t="s">
        <v>3272</v>
      </c>
      <c r="H494" s="192" t="s">
        <v>1</v>
      </c>
      <c r="I494" s="194"/>
      <c r="L494" s="190"/>
      <c r="M494" s="195"/>
      <c r="N494" s="196"/>
      <c r="O494" s="196"/>
      <c r="P494" s="196"/>
      <c r="Q494" s="196"/>
      <c r="R494" s="196"/>
      <c r="S494" s="196"/>
      <c r="T494" s="197"/>
      <c r="AT494" s="192" t="s">
        <v>200</v>
      </c>
      <c r="AU494" s="192" t="s">
        <v>211</v>
      </c>
      <c r="AV494" s="12" t="s">
        <v>81</v>
      </c>
      <c r="AW494" s="12" t="s">
        <v>30</v>
      </c>
      <c r="AX494" s="12" t="s">
        <v>73</v>
      </c>
      <c r="AY494" s="192" t="s">
        <v>191</v>
      </c>
    </row>
    <row r="495" s="12" customFormat="1">
      <c r="B495" s="190"/>
      <c r="D495" s="191" t="s">
        <v>200</v>
      </c>
      <c r="E495" s="192" t="s">
        <v>1</v>
      </c>
      <c r="F495" s="193" t="s">
        <v>3273</v>
      </c>
      <c r="H495" s="192" t="s">
        <v>1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2" t="s">
        <v>200</v>
      </c>
      <c r="AU495" s="192" t="s">
        <v>211</v>
      </c>
      <c r="AV495" s="12" t="s">
        <v>81</v>
      </c>
      <c r="AW495" s="12" t="s">
        <v>30</v>
      </c>
      <c r="AX495" s="12" t="s">
        <v>73</v>
      </c>
      <c r="AY495" s="192" t="s">
        <v>191</v>
      </c>
    </row>
    <row r="496" s="13" customFormat="1">
      <c r="B496" s="198"/>
      <c r="D496" s="191" t="s">
        <v>200</v>
      </c>
      <c r="E496" s="199" t="s">
        <v>1</v>
      </c>
      <c r="F496" s="200" t="s">
        <v>3274</v>
      </c>
      <c r="H496" s="201">
        <v>936.70000000000005</v>
      </c>
      <c r="I496" s="202"/>
      <c r="L496" s="198"/>
      <c r="M496" s="203"/>
      <c r="N496" s="204"/>
      <c r="O496" s="204"/>
      <c r="P496" s="204"/>
      <c r="Q496" s="204"/>
      <c r="R496" s="204"/>
      <c r="S496" s="204"/>
      <c r="T496" s="205"/>
      <c r="AT496" s="199" t="s">
        <v>200</v>
      </c>
      <c r="AU496" s="199" t="s">
        <v>211</v>
      </c>
      <c r="AV496" s="13" t="s">
        <v>83</v>
      </c>
      <c r="AW496" s="13" t="s">
        <v>30</v>
      </c>
      <c r="AX496" s="13" t="s">
        <v>73</v>
      </c>
      <c r="AY496" s="199" t="s">
        <v>191</v>
      </c>
    </row>
    <row r="497" s="14" customFormat="1">
      <c r="B497" s="206"/>
      <c r="D497" s="191" t="s">
        <v>200</v>
      </c>
      <c r="E497" s="207" t="s">
        <v>1</v>
      </c>
      <c r="F497" s="208" t="s">
        <v>204</v>
      </c>
      <c r="H497" s="209">
        <v>936.70000000000005</v>
      </c>
      <c r="I497" s="210"/>
      <c r="L497" s="206"/>
      <c r="M497" s="211"/>
      <c r="N497" s="212"/>
      <c r="O497" s="212"/>
      <c r="P497" s="212"/>
      <c r="Q497" s="212"/>
      <c r="R497" s="212"/>
      <c r="S497" s="212"/>
      <c r="T497" s="213"/>
      <c r="AT497" s="207" t="s">
        <v>200</v>
      </c>
      <c r="AU497" s="207" t="s">
        <v>211</v>
      </c>
      <c r="AV497" s="14" t="s">
        <v>198</v>
      </c>
      <c r="AW497" s="14" t="s">
        <v>30</v>
      </c>
      <c r="AX497" s="14" t="s">
        <v>81</v>
      </c>
      <c r="AY497" s="207" t="s">
        <v>191</v>
      </c>
    </row>
    <row r="498" s="1" customFormat="1" ht="24" customHeight="1">
      <c r="B498" s="177"/>
      <c r="C498" s="178" t="s">
        <v>641</v>
      </c>
      <c r="D498" s="178" t="s">
        <v>194</v>
      </c>
      <c r="E498" s="179" t="s">
        <v>2686</v>
      </c>
      <c r="F498" s="180" t="s">
        <v>2687</v>
      </c>
      <c r="G498" s="181" t="s">
        <v>197</v>
      </c>
      <c r="H498" s="182">
        <v>111.5</v>
      </c>
      <c r="I498" s="183"/>
      <c r="J498" s="182">
        <f>ROUND(I498*H498,2)</f>
        <v>0</v>
      </c>
      <c r="K498" s="180" t="s">
        <v>274</v>
      </c>
      <c r="L498" s="37"/>
      <c r="M498" s="184" t="s">
        <v>1</v>
      </c>
      <c r="N498" s="185" t="s">
        <v>38</v>
      </c>
      <c r="O498" s="73"/>
      <c r="P498" s="186">
        <f>O498*H498</f>
        <v>0</v>
      </c>
      <c r="Q498" s="186">
        <v>0</v>
      </c>
      <c r="R498" s="186">
        <f>Q498*H498</f>
        <v>0</v>
      </c>
      <c r="S498" s="186">
        <v>0</v>
      </c>
      <c r="T498" s="187">
        <f>S498*H498</f>
        <v>0</v>
      </c>
      <c r="AR498" s="188" t="s">
        <v>198</v>
      </c>
      <c r="AT498" s="188" t="s">
        <v>194</v>
      </c>
      <c r="AU498" s="188" t="s">
        <v>211</v>
      </c>
      <c r="AY498" s="18" t="s">
        <v>191</v>
      </c>
      <c r="BE498" s="189">
        <f>IF(N498="základní",J498,0)</f>
        <v>0</v>
      </c>
      <c r="BF498" s="189">
        <f>IF(N498="snížená",J498,0)</f>
        <v>0</v>
      </c>
      <c r="BG498" s="189">
        <f>IF(N498="zákl. přenesená",J498,0)</f>
        <v>0</v>
      </c>
      <c r="BH498" s="189">
        <f>IF(N498="sníž. přenesená",J498,0)</f>
        <v>0</v>
      </c>
      <c r="BI498" s="189">
        <f>IF(N498="nulová",J498,0)</f>
        <v>0</v>
      </c>
      <c r="BJ498" s="18" t="s">
        <v>81</v>
      </c>
      <c r="BK498" s="189">
        <f>ROUND(I498*H498,2)</f>
        <v>0</v>
      </c>
      <c r="BL498" s="18" t="s">
        <v>198</v>
      </c>
      <c r="BM498" s="188" t="s">
        <v>3275</v>
      </c>
    </row>
    <row r="499" s="12" customFormat="1">
      <c r="B499" s="190"/>
      <c r="D499" s="191" t="s">
        <v>200</v>
      </c>
      <c r="E499" s="192" t="s">
        <v>1</v>
      </c>
      <c r="F499" s="193" t="s">
        <v>3276</v>
      </c>
      <c r="H499" s="192" t="s">
        <v>1</v>
      </c>
      <c r="I499" s="194"/>
      <c r="L499" s="190"/>
      <c r="M499" s="195"/>
      <c r="N499" s="196"/>
      <c r="O499" s="196"/>
      <c r="P499" s="196"/>
      <c r="Q499" s="196"/>
      <c r="R499" s="196"/>
      <c r="S499" s="196"/>
      <c r="T499" s="197"/>
      <c r="AT499" s="192" t="s">
        <v>200</v>
      </c>
      <c r="AU499" s="192" t="s">
        <v>211</v>
      </c>
      <c r="AV499" s="12" t="s">
        <v>81</v>
      </c>
      <c r="AW499" s="12" t="s">
        <v>30</v>
      </c>
      <c r="AX499" s="12" t="s">
        <v>73</v>
      </c>
      <c r="AY499" s="192" t="s">
        <v>191</v>
      </c>
    </row>
    <row r="500" s="13" customFormat="1">
      <c r="B500" s="198"/>
      <c r="D500" s="191" t="s">
        <v>200</v>
      </c>
      <c r="E500" s="199" t="s">
        <v>1</v>
      </c>
      <c r="F500" s="200" t="s">
        <v>3166</v>
      </c>
      <c r="H500" s="201">
        <v>111.5</v>
      </c>
      <c r="I500" s="202"/>
      <c r="L500" s="198"/>
      <c r="M500" s="203"/>
      <c r="N500" s="204"/>
      <c r="O500" s="204"/>
      <c r="P500" s="204"/>
      <c r="Q500" s="204"/>
      <c r="R500" s="204"/>
      <c r="S500" s="204"/>
      <c r="T500" s="205"/>
      <c r="AT500" s="199" t="s">
        <v>200</v>
      </c>
      <c r="AU500" s="199" t="s">
        <v>211</v>
      </c>
      <c r="AV500" s="13" t="s">
        <v>83</v>
      </c>
      <c r="AW500" s="13" t="s">
        <v>30</v>
      </c>
      <c r="AX500" s="13" t="s">
        <v>73</v>
      </c>
      <c r="AY500" s="199" t="s">
        <v>191</v>
      </c>
    </row>
    <row r="501" s="14" customFormat="1">
      <c r="B501" s="206"/>
      <c r="D501" s="191" t="s">
        <v>200</v>
      </c>
      <c r="E501" s="207" t="s">
        <v>1</v>
      </c>
      <c r="F501" s="208" t="s">
        <v>204</v>
      </c>
      <c r="H501" s="209">
        <v>111.5</v>
      </c>
      <c r="I501" s="210"/>
      <c r="L501" s="206"/>
      <c r="M501" s="211"/>
      <c r="N501" s="212"/>
      <c r="O501" s="212"/>
      <c r="P501" s="212"/>
      <c r="Q501" s="212"/>
      <c r="R501" s="212"/>
      <c r="S501" s="212"/>
      <c r="T501" s="213"/>
      <c r="AT501" s="207" t="s">
        <v>200</v>
      </c>
      <c r="AU501" s="207" t="s">
        <v>211</v>
      </c>
      <c r="AV501" s="14" t="s">
        <v>198</v>
      </c>
      <c r="AW501" s="14" t="s">
        <v>30</v>
      </c>
      <c r="AX501" s="14" t="s">
        <v>81</v>
      </c>
      <c r="AY501" s="207" t="s">
        <v>191</v>
      </c>
    </row>
    <row r="502" s="1" customFormat="1" ht="24" customHeight="1">
      <c r="B502" s="177"/>
      <c r="C502" s="178" t="s">
        <v>646</v>
      </c>
      <c r="D502" s="178" t="s">
        <v>194</v>
      </c>
      <c r="E502" s="179" t="s">
        <v>2695</v>
      </c>
      <c r="F502" s="180" t="s">
        <v>2696</v>
      </c>
      <c r="G502" s="181" t="s">
        <v>197</v>
      </c>
      <c r="H502" s="182">
        <v>159.19999999999999</v>
      </c>
      <c r="I502" s="183"/>
      <c r="J502" s="182">
        <f>ROUND(I502*H502,2)</f>
        <v>0</v>
      </c>
      <c r="K502" s="180" t="s">
        <v>274</v>
      </c>
      <c r="L502" s="37"/>
      <c r="M502" s="184" t="s">
        <v>1</v>
      </c>
      <c r="N502" s="185" t="s">
        <v>38</v>
      </c>
      <c r="O502" s="73"/>
      <c r="P502" s="186">
        <f>O502*H502</f>
        <v>0</v>
      </c>
      <c r="Q502" s="186">
        <v>0</v>
      </c>
      <c r="R502" s="186">
        <f>Q502*H502</f>
        <v>0</v>
      </c>
      <c r="S502" s="186">
        <v>0</v>
      </c>
      <c r="T502" s="187">
        <f>S502*H502</f>
        <v>0</v>
      </c>
      <c r="AR502" s="188" t="s">
        <v>198</v>
      </c>
      <c r="AT502" s="188" t="s">
        <v>194</v>
      </c>
      <c r="AU502" s="188" t="s">
        <v>211</v>
      </c>
      <c r="AY502" s="18" t="s">
        <v>191</v>
      </c>
      <c r="BE502" s="189">
        <f>IF(N502="základní",J502,0)</f>
        <v>0</v>
      </c>
      <c r="BF502" s="189">
        <f>IF(N502="snížená",J502,0)</f>
        <v>0</v>
      </c>
      <c r="BG502" s="189">
        <f>IF(N502="zákl. přenesená",J502,0)</f>
        <v>0</v>
      </c>
      <c r="BH502" s="189">
        <f>IF(N502="sníž. přenesená",J502,0)</f>
        <v>0</v>
      </c>
      <c r="BI502" s="189">
        <f>IF(N502="nulová",J502,0)</f>
        <v>0</v>
      </c>
      <c r="BJ502" s="18" t="s">
        <v>81</v>
      </c>
      <c r="BK502" s="189">
        <f>ROUND(I502*H502,2)</f>
        <v>0</v>
      </c>
      <c r="BL502" s="18" t="s">
        <v>198</v>
      </c>
      <c r="BM502" s="188" t="s">
        <v>3277</v>
      </c>
    </row>
    <row r="503" s="12" customFormat="1">
      <c r="B503" s="190"/>
      <c r="D503" s="191" t="s">
        <v>200</v>
      </c>
      <c r="E503" s="192" t="s">
        <v>1</v>
      </c>
      <c r="F503" s="193" t="s">
        <v>3278</v>
      </c>
      <c r="H503" s="192" t="s">
        <v>1</v>
      </c>
      <c r="I503" s="194"/>
      <c r="L503" s="190"/>
      <c r="M503" s="195"/>
      <c r="N503" s="196"/>
      <c r="O503" s="196"/>
      <c r="P503" s="196"/>
      <c r="Q503" s="196"/>
      <c r="R503" s="196"/>
      <c r="S503" s="196"/>
      <c r="T503" s="197"/>
      <c r="AT503" s="192" t="s">
        <v>200</v>
      </c>
      <c r="AU503" s="192" t="s">
        <v>211</v>
      </c>
      <c r="AV503" s="12" t="s">
        <v>81</v>
      </c>
      <c r="AW503" s="12" t="s">
        <v>30</v>
      </c>
      <c r="AX503" s="12" t="s">
        <v>73</v>
      </c>
      <c r="AY503" s="192" t="s">
        <v>191</v>
      </c>
    </row>
    <row r="504" s="13" customFormat="1">
      <c r="B504" s="198"/>
      <c r="D504" s="191" t="s">
        <v>200</v>
      </c>
      <c r="E504" s="199" t="s">
        <v>1</v>
      </c>
      <c r="F504" s="200" t="s">
        <v>3279</v>
      </c>
      <c r="H504" s="201">
        <v>47.700000000000003</v>
      </c>
      <c r="I504" s="202"/>
      <c r="L504" s="198"/>
      <c r="M504" s="203"/>
      <c r="N504" s="204"/>
      <c r="O504" s="204"/>
      <c r="P504" s="204"/>
      <c r="Q504" s="204"/>
      <c r="R504" s="204"/>
      <c r="S504" s="204"/>
      <c r="T504" s="205"/>
      <c r="AT504" s="199" t="s">
        <v>200</v>
      </c>
      <c r="AU504" s="199" t="s">
        <v>211</v>
      </c>
      <c r="AV504" s="13" t="s">
        <v>83</v>
      </c>
      <c r="AW504" s="13" t="s">
        <v>30</v>
      </c>
      <c r="AX504" s="13" t="s">
        <v>73</v>
      </c>
      <c r="AY504" s="199" t="s">
        <v>191</v>
      </c>
    </row>
    <row r="505" s="12" customFormat="1">
      <c r="B505" s="190"/>
      <c r="D505" s="191" t="s">
        <v>200</v>
      </c>
      <c r="E505" s="192" t="s">
        <v>1</v>
      </c>
      <c r="F505" s="193" t="s">
        <v>3280</v>
      </c>
      <c r="H505" s="192" t="s">
        <v>1</v>
      </c>
      <c r="I505" s="194"/>
      <c r="L505" s="190"/>
      <c r="M505" s="195"/>
      <c r="N505" s="196"/>
      <c r="O505" s="196"/>
      <c r="P505" s="196"/>
      <c r="Q505" s="196"/>
      <c r="R505" s="196"/>
      <c r="S505" s="196"/>
      <c r="T505" s="197"/>
      <c r="AT505" s="192" t="s">
        <v>200</v>
      </c>
      <c r="AU505" s="192" t="s">
        <v>211</v>
      </c>
      <c r="AV505" s="12" t="s">
        <v>81</v>
      </c>
      <c r="AW505" s="12" t="s">
        <v>30</v>
      </c>
      <c r="AX505" s="12" t="s">
        <v>73</v>
      </c>
      <c r="AY505" s="192" t="s">
        <v>191</v>
      </c>
    </row>
    <row r="506" s="13" customFormat="1">
      <c r="B506" s="198"/>
      <c r="D506" s="191" t="s">
        <v>200</v>
      </c>
      <c r="E506" s="199" t="s">
        <v>1</v>
      </c>
      <c r="F506" s="200" t="s">
        <v>3166</v>
      </c>
      <c r="H506" s="201">
        <v>111.5</v>
      </c>
      <c r="I506" s="202"/>
      <c r="L506" s="198"/>
      <c r="M506" s="203"/>
      <c r="N506" s="204"/>
      <c r="O506" s="204"/>
      <c r="P506" s="204"/>
      <c r="Q506" s="204"/>
      <c r="R506" s="204"/>
      <c r="S506" s="204"/>
      <c r="T506" s="205"/>
      <c r="AT506" s="199" t="s">
        <v>200</v>
      </c>
      <c r="AU506" s="199" t="s">
        <v>211</v>
      </c>
      <c r="AV506" s="13" t="s">
        <v>83</v>
      </c>
      <c r="AW506" s="13" t="s">
        <v>30</v>
      </c>
      <c r="AX506" s="13" t="s">
        <v>73</v>
      </c>
      <c r="AY506" s="199" t="s">
        <v>191</v>
      </c>
    </row>
    <row r="507" s="14" customFormat="1">
      <c r="B507" s="206"/>
      <c r="D507" s="191" t="s">
        <v>200</v>
      </c>
      <c r="E507" s="207" t="s">
        <v>1</v>
      </c>
      <c r="F507" s="208" t="s">
        <v>204</v>
      </c>
      <c r="H507" s="209">
        <v>159.19999999999999</v>
      </c>
      <c r="I507" s="210"/>
      <c r="L507" s="206"/>
      <c r="M507" s="211"/>
      <c r="N507" s="212"/>
      <c r="O507" s="212"/>
      <c r="P507" s="212"/>
      <c r="Q507" s="212"/>
      <c r="R507" s="212"/>
      <c r="S507" s="212"/>
      <c r="T507" s="213"/>
      <c r="AT507" s="207" t="s">
        <v>200</v>
      </c>
      <c r="AU507" s="207" t="s">
        <v>211</v>
      </c>
      <c r="AV507" s="14" t="s">
        <v>198</v>
      </c>
      <c r="AW507" s="14" t="s">
        <v>30</v>
      </c>
      <c r="AX507" s="14" t="s">
        <v>81</v>
      </c>
      <c r="AY507" s="207" t="s">
        <v>191</v>
      </c>
    </row>
    <row r="508" s="1" customFormat="1" ht="24" customHeight="1">
      <c r="B508" s="177"/>
      <c r="C508" s="178" t="s">
        <v>653</v>
      </c>
      <c r="D508" s="178" t="s">
        <v>194</v>
      </c>
      <c r="E508" s="179" t="s">
        <v>2699</v>
      </c>
      <c r="F508" s="180" t="s">
        <v>2700</v>
      </c>
      <c r="G508" s="181" t="s">
        <v>197</v>
      </c>
      <c r="H508" s="182">
        <v>270.69999999999999</v>
      </c>
      <c r="I508" s="183"/>
      <c r="J508" s="182">
        <f>ROUND(I508*H508,2)</f>
        <v>0</v>
      </c>
      <c r="K508" s="180" t="s">
        <v>1</v>
      </c>
      <c r="L508" s="37"/>
      <c r="M508" s="184" t="s">
        <v>1</v>
      </c>
      <c r="N508" s="185" t="s">
        <v>38</v>
      </c>
      <c r="O508" s="73"/>
      <c r="P508" s="186">
        <f>O508*H508</f>
        <v>0</v>
      </c>
      <c r="Q508" s="186">
        <v>0</v>
      </c>
      <c r="R508" s="186">
        <f>Q508*H508</f>
        <v>0</v>
      </c>
      <c r="S508" s="186">
        <v>0</v>
      </c>
      <c r="T508" s="187">
        <f>S508*H508</f>
        <v>0</v>
      </c>
      <c r="AR508" s="188" t="s">
        <v>198</v>
      </c>
      <c r="AT508" s="188" t="s">
        <v>194</v>
      </c>
      <c r="AU508" s="188" t="s">
        <v>211</v>
      </c>
      <c r="AY508" s="18" t="s">
        <v>191</v>
      </c>
      <c r="BE508" s="189">
        <f>IF(N508="základní",J508,0)</f>
        <v>0</v>
      </c>
      <c r="BF508" s="189">
        <f>IF(N508="snížená",J508,0)</f>
        <v>0</v>
      </c>
      <c r="BG508" s="189">
        <f>IF(N508="zákl. přenesená",J508,0)</f>
        <v>0</v>
      </c>
      <c r="BH508" s="189">
        <f>IF(N508="sníž. přenesená",J508,0)</f>
        <v>0</v>
      </c>
      <c r="BI508" s="189">
        <f>IF(N508="nulová",J508,0)</f>
        <v>0</v>
      </c>
      <c r="BJ508" s="18" t="s">
        <v>81</v>
      </c>
      <c r="BK508" s="189">
        <f>ROUND(I508*H508,2)</f>
        <v>0</v>
      </c>
      <c r="BL508" s="18" t="s">
        <v>198</v>
      </c>
      <c r="BM508" s="188" t="s">
        <v>3281</v>
      </c>
    </row>
    <row r="509" s="12" customFormat="1">
      <c r="B509" s="190"/>
      <c r="D509" s="191" t="s">
        <v>200</v>
      </c>
      <c r="E509" s="192" t="s">
        <v>1</v>
      </c>
      <c r="F509" s="193" t="s">
        <v>3282</v>
      </c>
      <c r="H509" s="192" t="s">
        <v>1</v>
      </c>
      <c r="I509" s="194"/>
      <c r="L509" s="190"/>
      <c r="M509" s="195"/>
      <c r="N509" s="196"/>
      <c r="O509" s="196"/>
      <c r="P509" s="196"/>
      <c r="Q509" s="196"/>
      <c r="R509" s="196"/>
      <c r="S509" s="196"/>
      <c r="T509" s="197"/>
      <c r="AT509" s="192" t="s">
        <v>200</v>
      </c>
      <c r="AU509" s="192" t="s">
        <v>211</v>
      </c>
      <c r="AV509" s="12" t="s">
        <v>81</v>
      </c>
      <c r="AW509" s="12" t="s">
        <v>30</v>
      </c>
      <c r="AX509" s="12" t="s">
        <v>73</v>
      </c>
      <c r="AY509" s="192" t="s">
        <v>191</v>
      </c>
    </row>
    <row r="510" s="13" customFormat="1">
      <c r="B510" s="198"/>
      <c r="D510" s="191" t="s">
        <v>200</v>
      </c>
      <c r="E510" s="199" t="s">
        <v>1</v>
      </c>
      <c r="F510" s="200" t="s">
        <v>3262</v>
      </c>
      <c r="H510" s="201">
        <v>47.700000000000003</v>
      </c>
      <c r="I510" s="202"/>
      <c r="L510" s="198"/>
      <c r="M510" s="203"/>
      <c r="N510" s="204"/>
      <c r="O510" s="204"/>
      <c r="P510" s="204"/>
      <c r="Q510" s="204"/>
      <c r="R510" s="204"/>
      <c r="S510" s="204"/>
      <c r="T510" s="205"/>
      <c r="AT510" s="199" t="s">
        <v>200</v>
      </c>
      <c r="AU510" s="199" t="s">
        <v>211</v>
      </c>
      <c r="AV510" s="13" t="s">
        <v>83</v>
      </c>
      <c r="AW510" s="13" t="s">
        <v>30</v>
      </c>
      <c r="AX510" s="13" t="s">
        <v>73</v>
      </c>
      <c r="AY510" s="199" t="s">
        <v>191</v>
      </c>
    </row>
    <row r="511" s="12" customFormat="1">
      <c r="B511" s="190"/>
      <c r="D511" s="191" t="s">
        <v>200</v>
      </c>
      <c r="E511" s="192" t="s">
        <v>1</v>
      </c>
      <c r="F511" s="193" t="s">
        <v>3283</v>
      </c>
      <c r="H511" s="192" t="s">
        <v>1</v>
      </c>
      <c r="I511" s="194"/>
      <c r="L511" s="190"/>
      <c r="M511" s="195"/>
      <c r="N511" s="196"/>
      <c r="O511" s="196"/>
      <c r="P511" s="196"/>
      <c r="Q511" s="196"/>
      <c r="R511" s="196"/>
      <c r="S511" s="196"/>
      <c r="T511" s="197"/>
      <c r="AT511" s="192" t="s">
        <v>200</v>
      </c>
      <c r="AU511" s="192" t="s">
        <v>211</v>
      </c>
      <c r="AV511" s="12" t="s">
        <v>81</v>
      </c>
      <c r="AW511" s="12" t="s">
        <v>30</v>
      </c>
      <c r="AX511" s="12" t="s">
        <v>73</v>
      </c>
      <c r="AY511" s="192" t="s">
        <v>191</v>
      </c>
    </row>
    <row r="512" s="13" customFormat="1">
      <c r="B512" s="198"/>
      <c r="D512" s="191" t="s">
        <v>200</v>
      </c>
      <c r="E512" s="199" t="s">
        <v>1</v>
      </c>
      <c r="F512" s="200" t="s">
        <v>3284</v>
      </c>
      <c r="H512" s="201">
        <v>223</v>
      </c>
      <c r="I512" s="202"/>
      <c r="L512" s="198"/>
      <c r="M512" s="203"/>
      <c r="N512" s="204"/>
      <c r="O512" s="204"/>
      <c r="P512" s="204"/>
      <c r="Q512" s="204"/>
      <c r="R512" s="204"/>
      <c r="S512" s="204"/>
      <c r="T512" s="205"/>
      <c r="AT512" s="199" t="s">
        <v>200</v>
      </c>
      <c r="AU512" s="199" t="s">
        <v>211</v>
      </c>
      <c r="AV512" s="13" t="s">
        <v>83</v>
      </c>
      <c r="AW512" s="13" t="s">
        <v>30</v>
      </c>
      <c r="AX512" s="13" t="s">
        <v>73</v>
      </c>
      <c r="AY512" s="199" t="s">
        <v>191</v>
      </c>
    </row>
    <row r="513" s="14" customFormat="1">
      <c r="B513" s="206"/>
      <c r="D513" s="191" t="s">
        <v>200</v>
      </c>
      <c r="E513" s="207" t="s">
        <v>1</v>
      </c>
      <c r="F513" s="208" t="s">
        <v>204</v>
      </c>
      <c r="H513" s="209">
        <v>270.69999999999999</v>
      </c>
      <c r="I513" s="210"/>
      <c r="L513" s="206"/>
      <c r="M513" s="211"/>
      <c r="N513" s="212"/>
      <c r="O513" s="212"/>
      <c r="P513" s="212"/>
      <c r="Q513" s="212"/>
      <c r="R513" s="212"/>
      <c r="S513" s="212"/>
      <c r="T513" s="213"/>
      <c r="AT513" s="207" t="s">
        <v>200</v>
      </c>
      <c r="AU513" s="207" t="s">
        <v>211</v>
      </c>
      <c r="AV513" s="14" t="s">
        <v>198</v>
      </c>
      <c r="AW513" s="14" t="s">
        <v>30</v>
      </c>
      <c r="AX513" s="14" t="s">
        <v>81</v>
      </c>
      <c r="AY513" s="207" t="s">
        <v>191</v>
      </c>
    </row>
    <row r="514" s="1" customFormat="1" ht="24" customHeight="1">
      <c r="B514" s="177"/>
      <c r="C514" s="178" t="s">
        <v>659</v>
      </c>
      <c r="D514" s="178" t="s">
        <v>194</v>
      </c>
      <c r="E514" s="179" t="s">
        <v>3285</v>
      </c>
      <c r="F514" s="180" t="s">
        <v>3286</v>
      </c>
      <c r="G514" s="181" t="s">
        <v>197</v>
      </c>
      <c r="H514" s="182">
        <v>47.700000000000003</v>
      </c>
      <c r="I514" s="183"/>
      <c r="J514" s="182">
        <f>ROUND(I514*H514,2)</f>
        <v>0</v>
      </c>
      <c r="K514" s="180" t="s">
        <v>274</v>
      </c>
      <c r="L514" s="37"/>
      <c r="M514" s="184" t="s">
        <v>1</v>
      </c>
      <c r="N514" s="185" t="s">
        <v>38</v>
      </c>
      <c r="O514" s="73"/>
      <c r="P514" s="186">
        <f>O514*H514</f>
        <v>0</v>
      </c>
      <c r="Q514" s="186">
        <v>0</v>
      </c>
      <c r="R514" s="186">
        <f>Q514*H514</f>
        <v>0</v>
      </c>
      <c r="S514" s="186">
        <v>0</v>
      </c>
      <c r="T514" s="187">
        <f>S514*H514</f>
        <v>0</v>
      </c>
      <c r="AR514" s="188" t="s">
        <v>198</v>
      </c>
      <c r="AT514" s="188" t="s">
        <v>194</v>
      </c>
      <c r="AU514" s="188" t="s">
        <v>211</v>
      </c>
      <c r="AY514" s="18" t="s">
        <v>191</v>
      </c>
      <c r="BE514" s="189">
        <f>IF(N514="základní",J514,0)</f>
        <v>0</v>
      </c>
      <c r="BF514" s="189">
        <f>IF(N514="snížená",J514,0)</f>
        <v>0</v>
      </c>
      <c r="BG514" s="189">
        <f>IF(N514="zákl. přenesená",J514,0)</f>
        <v>0</v>
      </c>
      <c r="BH514" s="189">
        <f>IF(N514="sníž. přenesená",J514,0)</f>
        <v>0</v>
      </c>
      <c r="BI514" s="189">
        <f>IF(N514="nulová",J514,0)</f>
        <v>0</v>
      </c>
      <c r="BJ514" s="18" t="s">
        <v>81</v>
      </c>
      <c r="BK514" s="189">
        <f>ROUND(I514*H514,2)</f>
        <v>0</v>
      </c>
      <c r="BL514" s="18" t="s">
        <v>198</v>
      </c>
      <c r="BM514" s="188" t="s">
        <v>3287</v>
      </c>
    </row>
    <row r="515" s="12" customFormat="1">
      <c r="B515" s="190"/>
      <c r="D515" s="191" t="s">
        <v>200</v>
      </c>
      <c r="E515" s="192" t="s">
        <v>1</v>
      </c>
      <c r="F515" s="193" t="s">
        <v>3288</v>
      </c>
      <c r="H515" s="192" t="s">
        <v>1</v>
      </c>
      <c r="I515" s="194"/>
      <c r="L515" s="190"/>
      <c r="M515" s="195"/>
      <c r="N515" s="196"/>
      <c r="O515" s="196"/>
      <c r="P515" s="196"/>
      <c r="Q515" s="196"/>
      <c r="R515" s="196"/>
      <c r="S515" s="196"/>
      <c r="T515" s="197"/>
      <c r="AT515" s="192" t="s">
        <v>200</v>
      </c>
      <c r="AU515" s="192" t="s">
        <v>211</v>
      </c>
      <c r="AV515" s="12" t="s">
        <v>81</v>
      </c>
      <c r="AW515" s="12" t="s">
        <v>30</v>
      </c>
      <c r="AX515" s="12" t="s">
        <v>73</v>
      </c>
      <c r="AY515" s="192" t="s">
        <v>191</v>
      </c>
    </row>
    <row r="516" s="13" customFormat="1">
      <c r="B516" s="198"/>
      <c r="D516" s="191" t="s">
        <v>200</v>
      </c>
      <c r="E516" s="199" t="s">
        <v>1</v>
      </c>
      <c r="F516" s="200" t="s">
        <v>3262</v>
      </c>
      <c r="H516" s="201">
        <v>47.700000000000003</v>
      </c>
      <c r="I516" s="202"/>
      <c r="L516" s="198"/>
      <c r="M516" s="203"/>
      <c r="N516" s="204"/>
      <c r="O516" s="204"/>
      <c r="P516" s="204"/>
      <c r="Q516" s="204"/>
      <c r="R516" s="204"/>
      <c r="S516" s="204"/>
      <c r="T516" s="205"/>
      <c r="AT516" s="199" t="s">
        <v>200</v>
      </c>
      <c r="AU516" s="199" t="s">
        <v>211</v>
      </c>
      <c r="AV516" s="13" t="s">
        <v>83</v>
      </c>
      <c r="AW516" s="13" t="s">
        <v>30</v>
      </c>
      <c r="AX516" s="13" t="s">
        <v>73</v>
      </c>
      <c r="AY516" s="199" t="s">
        <v>191</v>
      </c>
    </row>
    <row r="517" s="14" customFormat="1">
      <c r="B517" s="206"/>
      <c r="D517" s="191" t="s">
        <v>200</v>
      </c>
      <c r="E517" s="207" t="s">
        <v>1</v>
      </c>
      <c r="F517" s="208" t="s">
        <v>204</v>
      </c>
      <c r="H517" s="209">
        <v>47.700000000000003</v>
      </c>
      <c r="I517" s="210"/>
      <c r="L517" s="206"/>
      <c r="M517" s="211"/>
      <c r="N517" s="212"/>
      <c r="O517" s="212"/>
      <c r="P517" s="212"/>
      <c r="Q517" s="212"/>
      <c r="R517" s="212"/>
      <c r="S517" s="212"/>
      <c r="T517" s="213"/>
      <c r="AT517" s="207" t="s">
        <v>200</v>
      </c>
      <c r="AU517" s="207" t="s">
        <v>211</v>
      </c>
      <c r="AV517" s="14" t="s">
        <v>198</v>
      </c>
      <c r="AW517" s="14" t="s">
        <v>30</v>
      </c>
      <c r="AX517" s="14" t="s">
        <v>81</v>
      </c>
      <c r="AY517" s="207" t="s">
        <v>191</v>
      </c>
    </row>
    <row r="518" s="1" customFormat="1" ht="24" customHeight="1">
      <c r="B518" s="177"/>
      <c r="C518" s="178" t="s">
        <v>666</v>
      </c>
      <c r="D518" s="178" t="s">
        <v>194</v>
      </c>
      <c r="E518" s="179" t="s">
        <v>466</v>
      </c>
      <c r="F518" s="180" t="s">
        <v>467</v>
      </c>
      <c r="G518" s="181" t="s">
        <v>197</v>
      </c>
      <c r="H518" s="182">
        <v>111.5</v>
      </c>
      <c r="I518" s="183"/>
      <c r="J518" s="182">
        <f>ROUND(I518*H518,2)</f>
        <v>0</v>
      </c>
      <c r="K518" s="180" t="s">
        <v>1</v>
      </c>
      <c r="L518" s="37"/>
      <c r="M518" s="184" t="s">
        <v>1</v>
      </c>
      <c r="N518" s="185" t="s">
        <v>38</v>
      </c>
      <c r="O518" s="73"/>
      <c r="P518" s="186">
        <f>O518*H518</f>
        <v>0</v>
      </c>
      <c r="Q518" s="186">
        <v>0</v>
      </c>
      <c r="R518" s="186">
        <f>Q518*H518</f>
        <v>0</v>
      </c>
      <c r="S518" s="186">
        <v>0</v>
      </c>
      <c r="T518" s="187">
        <f>S518*H518</f>
        <v>0</v>
      </c>
      <c r="AR518" s="188" t="s">
        <v>198</v>
      </c>
      <c r="AT518" s="188" t="s">
        <v>194</v>
      </c>
      <c r="AU518" s="188" t="s">
        <v>211</v>
      </c>
      <c r="AY518" s="18" t="s">
        <v>191</v>
      </c>
      <c r="BE518" s="189">
        <f>IF(N518="základní",J518,0)</f>
        <v>0</v>
      </c>
      <c r="BF518" s="189">
        <f>IF(N518="snížená",J518,0)</f>
        <v>0</v>
      </c>
      <c r="BG518" s="189">
        <f>IF(N518="zákl. přenesená",J518,0)</f>
        <v>0</v>
      </c>
      <c r="BH518" s="189">
        <f>IF(N518="sníž. přenesená",J518,0)</f>
        <v>0</v>
      </c>
      <c r="BI518" s="189">
        <f>IF(N518="nulová",J518,0)</f>
        <v>0</v>
      </c>
      <c r="BJ518" s="18" t="s">
        <v>81</v>
      </c>
      <c r="BK518" s="189">
        <f>ROUND(I518*H518,2)</f>
        <v>0</v>
      </c>
      <c r="BL518" s="18" t="s">
        <v>198</v>
      </c>
      <c r="BM518" s="188" t="s">
        <v>3289</v>
      </c>
    </row>
    <row r="519" s="12" customFormat="1">
      <c r="B519" s="190"/>
      <c r="D519" s="191" t="s">
        <v>200</v>
      </c>
      <c r="E519" s="192" t="s">
        <v>1</v>
      </c>
      <c r="F519" s="193" t="s">
        <v>3290</v>
      </c>
      <c r="H519" s="192" t="s">
        <v>1</v>
      </c>
      <c r="I519" s="194"/>
      <c r="L519" s="190"/>
      <c r="M519" s="195"/>
      <c r="N519" s="196"/>
      <c r="O519" s="196"/>
      <c r="P519" s="196"/>
      <c r="Q519" s="196"/>
      <c r="R519" s="196"/>
      <c r="S519" s="196"/>
      <c r="T519" s="197"/>
      <c r="AT519" s="192" t="s">
        <v>200</v>
      </c>
      <c r="AU519" s="192" t="s">
        <v>211</v>
      </c>
      <c r="AV519" s="12" t="s">
        <v>81</v>
      </c>
      <c r="AW519" s="12" t="s">
        <v>30</v>
      </c>
      <c r="AX519" s="12" t="s">
        <v>73</v>
      </c>
      <c r="AY519" s="192" t="s">
        <v>191</v>
      </c>
    </row>
    <row r="520" s="13" customFormat="1">
      <c r="B520" s="198"/>
      <c r="D520" s="191" t="s">
        <v>200</v>
      </c>
      <c r="E520" s="199" t="s">
        <v>1</v>
      </c>
      <c r="F520" s="200" t="s">
        <v>3166</v>
      </c>
      <c r="H520" s="201">
        <v>111.5</v>
      </c>
      <c r="I520" s="202"/>
      <c r="L520" s="198"/>
      <c r="M520" s="203"/>
      <c r="N520" s="204"/>
      <c r="O520" s="204"/>
      <c r="P520" s="204"/>
      <c r="Q520" s="204"/>
      <c r="R520" s="204"/>
      <c r="S520" s="204"/>
      <c r="T520" s="205"/>
      <c r="AT520" s="199" t="s">
        <v>200</v>
      </c>
      <c r="AU520" s="199" t="s">
        <v>211</v>
      </c>
      <c r="AV520" s="13" t="s">
        <v>83</v>
      </c>
      <c r="AW520" s="13" t="s">
        <v>30</v>
      </c>
      <c r="AX520" s="13" t="s">
        <v>73</v>
      </c>
      <c r="AY520" s="199" t="s">
        <v>191</v>
      </c>
    </row>
    <row r="521" s="14" customFormat="1">
      <c r="B521" s="206"/>
      <c r="D521" s="191" t="s">
        <v>200</v>
      </c>
      <c r="E521" s="207" t="s">
        <v>1</v>
      </c>
      <c r="F521" s="208" t="s">
        <v>204</v>
      </c>
      <c r="H521" s="209">
        <v>111.5</v>
      </c>
      <c r="I521" s="210"/>
      <c r="L521" s="206"/>
      <c r="M521" s="211"/>
      <c r="N521" s="212"/>
      <c r="O521" s="212"/>
      <c r="P521" s="212"/>
      <c r="Q521" s="212"/>
      <c r="R521" s="212"/>
      <c r="S521" s="212"/>
      <c r="T521" s="213"/>
      <c r="AT521" s="207" t="s">
        <v>200</v>
      </c>
      <c r="AU521" s="207" t="s">
        <v>211</v>
      </c>
      <c r="AV521" s="14" t="s">
        <v>198</v>
      </c>
      <c r="AW521" s="14" t="s">
        <v>30</v>
      </c>
      <c r="AX521" s="14" t="s">
        <v>81</v>
      </c>
      <c r="AY521" s="207" t="s">
        <v>191</v>
      </c>
    </row>
    <row r="522" s="1" customFormat="1" ht="24" customHeight="1">
      <c r="B522" s="177"/>
      <c r="C522" s="178" t="s">
        <v>673</v>
      </c>
      <c r="D522" s="178" t="s">
        <v>194</v>
      </c>
      <c r="E522" s="179" t="s">
        <v>2707</v>
      </c>
      <c r="F522" s="180" t="s">
        <v>2708</v>
      </c>
      <c r="G522" s="181" t="s">
        <v>197</v>
      </c>
      <c r="H522" s="182">
        <v>159.19999999999999</v>
      </c>
      <c r="I522" s="183"/>
      <c r="J522" s="182">
        <f>ROUND(I522*H522,2)</f>
        <v>0</v>
      </c>
      <c r="K522" s="180" t="s">
        <v>274</v>
      </c>
      <c r="L522" s="37"/>
      <c r="M522" s="184" t="s">
        <v>1</v>
      </c>
      <c r="N522" s="185" t="s">
        <v>38</v>
      </c>
      <c r="O522" s="73"/>
      <c r="P522" s="186">
        <f>O522*H522</f>
        <v>0</v>
      </c>
      <c r="Q522" s="186">
        <v>0</v>
      </c>
      <c r="R522" s="186">
        <f>Q522*H522</f>
        <v>0</v>
      </c>
      <c r="S522" s="186">
        <v>0</v>
      </c>
      <c r="T522" s="187">
        <f>S522*H522</f>
        <v>0</v>
      </c>
      <c r="AR522" s="188" t="s">
        <v>198</v>
      </c>
      <c r="AT522" s="188" t="s">
        <v>194</v>
      </c>
      <c r="AU522" s="188" t="s">
        <v>211</v>
      </c>
      <c r="AY522" s="18" t="s">
        <v>191</v>
      </c>
      <c r="BE522" s="189">
        <f>IF(N522="základní",J522,0)</f>
        <v>0</v>
      </c>
      <c r="BF522" s="189">
        <f>IF(N522="snížená",J522,0)</f>
        <v>0</v>
      </c>
      <c r="BG522" s="189">
        <f>IF(N522="zákl. přenesená",J522,0)</f>
        <v>0</v>
      </c>
      <c r="BH522" s="189">
        <f>IF(N522="sníž. přenesená",J522,0)</f>
        <v>0</v>
      </c>
      <c r="BI522" s="189">
        <f>IF(N522="nulová",J522,0)</f>
        <v>0</v>
      </c>
      <c r="BJ522" s="18" t="s">
        <v>81</v>
      </c>
      <c r="BK522" s="189">
        <f>ROUND(I522*H522,2)</f>
        <v>0</v>
      </c>
      <c r="BL522" s="18" t="s">
        <v>198</v>
      </c>
      <c r="BM522" s="188" t="s">
        <v>3291</v>
      </c>
    </row>
    <row r="523" s="12" customFormat="1">
      <c r="B523" s="190"/>
      <c r="D523" s="191" t="s">
        <v>200</v>
      </c>
      <c r="E523" s="192" t="s">
        <v>1</v>
      </c>
      <c r="F523" s="193" t="s">
        <v>3292</v>
      </c>
      <c r="H523" s="192" t="s">
        <v>1</v>
      </c>
      <c r="I523" s="194"/>
      <c r="L523" s="190"/>
      <c r="M523" s="195"/>
      <c r="N523" s="196"/>
      <c r="O523" s="196"/>
      <c r="P523" s="196"/>
      <c r="Q523" s="196"/>
      <c r="R523" s="196"/>
      <c r="S523" s="196"/>
      <c r="T523" s="197"/>
      <c r="AT523" s="192" t="s">
        <v>200</v>
      </c>
      <c r="AU523" s="192" t="s">
        <v>211</v>
      </c>
      <c r="AV523" s="12" t="s">
        <v>81</v>
      </c>
      <c r="AW523" s="12" t="s">
        <v>30</v>
      </c>
      <c r="AX523" s="12" t="s">
        <v>73</v>
      </c>
      <c r="AY523" s="192" t="s">
        <v>191</v>
      </c>
    </row>
    <row r="524" s="13" customFormat="1">
      <c r="B524" s="198"/>
      <c r="D524" s="191" t="s">
        <v>200</v>
      </c>
      <c r="E524" s="199" t="s">
        <v>1</v>
      </c>
      <c r="F524" s="200" t="s">
        <v>3262</v>
      </c>
      <c r="H524" s="201">
        <v>47.700000000000003</v>
      </c>
      <c r="I524" s="202"/>
      <c r="L524" s="198"/>
      <c r="M524" s="203"/>
      <c r="N524" s="204"/>
      <c r="O524" s="204"/>
      <c r="P524" s="204"/>
      <c r="Q524" s="204"/>
      <c r="R524" s="204"/>
      <c r="S524" s="204"/>
      <c r="T524" s="205"/>
      <c r="AT524" s="199" t="s">
        <v>200</v>
      </c>
      <c r="AU524" s="199" t="s">
        <v>211</v>
      </c>
      <c r="AV524" s="13" t="s">
        <v>83</v>
      </c>
      <c r="AW524" s="13" t="s">
        <v>30</v>
      </c>
      <c r="AX524" s="13" t="s">
        <v>73</v>
      </c>
      <c r="AY524" s="199" t="s">
        <v>191</v>
      </c>
    </row>
    <row r="525" s="12" customFormat="1">
      <c r="B525" s="190"/>
      <c r="D525" s="191" t="s">
        <v>200</v>
      </c>
      <c r="E525" s="192" t="s">
        <v>1</v>
      </c>
      <c r="F525" s="193" t="s">
        <v>3293</v>
      </c>
      <c r="H525" s="192" t="s">
        <v>1</v>
      </c>
      <c r="I525" s="194"/>
      <c r="L525" s="190"/>
      <c r="M525" s="195"/>
      <c r="N525" s="196"/>
      <c r="O525" s="196"/>
      <c r="P525" s="196"/>
      <c r="Q525" s="196"/>
      <c r="R525" s="196"/>
      <c r="S525" s="196"/>
      <c r="T525" s="197"/>
      <c r="AT525" s="192" t="s">
        <v>200</v>
      </c>
      <c r="AU525" s="192" t="s">
        <v>211</v>
      </c>
      <c r="AV525" s="12" t="s">
        <v>81</v>
      </c>
      <c r="AW525" s="12" t="s">
        <v>30</v>
      </c>
      <c r="AX525" s="12" t="s">
        <v>73</v>
      </c>
      <c r="AY525" s="192" t="s">
        <v>191</v>
      </c>
    </row>
    <row r="526" s="13" customFormat="1">
      <c r="B526" s="198"/>
      <c r="D526" s="191" t="s">
        <v>200</v>
      </c>
      <c r="E526" s="199" t="s">
        <v>1</v>
      </c>
      <c r="F526" s="200" t="s">
        <v>3166</v>
      </c>
      <c r="H526" s="201">
        <v>111.5</v>
      </c>
      <c r="I526" s="202"/>
      <c r="L526" s="198"/>
      <c r="M526" s="203"/>
      <c r="N526" s="204"/>
      <c r="O526" s="204"/>
      <c r="P526" s="204"/>
      <c r="Q526" s="204"/>
      <c r="R526" s="204"/>
      <c r="S526" s="204"/>
      <c r="T526" s="205"/>
      <c r="AT526" s="199" t="s">
        <v>200</v>
      </c>
      <c r="AU526" s="199" t="s">
        <v>211</v>
      </c>
      <c r="AV526" s="13" t="s">
        <v>83</v>
      </c>
      <c r="AW526" s="13" t="s">
        <v>30</v>
      </c>
      <c r="AX526" s="13" t="s">
        <v>73</v>
      </c>
      <c r="AY526" s="199" t="s">
        <v>191</v>
      </c>
    </row>
    <row r="527" s="14" customFormat="1">
      <c r="B527" s="206"/>
      <c r="D527" s="191" t="s">
        <v>200</v>
      </c>
      <c r="E527" s="207" t="s">
        <v>1</v>
      </c>
      <c r="F527" s="208" t="s">
        <v>204</v>
      </c>
      <c r="H527" s="209">
        <v>159.19999999999999</v>
      </c>
      <c r="I527" s="210"/>
      <c r="L527" s="206"/>
      <c r="M527" s="211"/>
      <c r="N527" s="212"/>
      <c r="O527" s="212"/>
      <c r="P527" s="212"/>
      <c r="Q527" s="212"/>
      <c r="R527" s="212"/>
      <c r="S527" s="212"/>
      <c r="T527" s="213"/>
      <c r="AT527" s="207" t="s">
        <v>200</v>
      </c>
      <c r="AU527" s="207" t="s">
        <v>211</v>
      </c>
      <c r="AV527" s="14" t="s">
        <v>198</v>
      </c>
      <c r="AW527" s="14" t="s">
        <v>30</v>
      </c>
      <c r="AX527" s="14" t="s">
        <v>81</v>
      </c>
      <c r="AY527" s="207" t="s">
        <v>191</v>
      </c>
    </row>
    <row r="528" s="11" customFormat="1" ht="20.88" customHeight="1">
      <c r="B528" s="164"/>
      <c r="D528" s="165" t="s">
        <v>72</v>
      </c>
      <c r="E528" s="175" t="s">
        <v>488</v>
      </c>
      <c r="F528" s="175" t="s">
        <v>489</v>
      </c>
      <c r="I528" s="167"/>
      <c r="J528" s="176">
        <f>BK528</f>
        <v>0</v>
      </c>
      <c r="L528" s="164"/>
      <c r="M528" s="169"/>
      <c r="N528" s="170"/>
      <c r="O528" s="170"/>
      <c r="P528" s="171">
        <f>SUM(P529:P624)</f>
        <v>0</v>
      </c>
      <c r="Q528" s="170"/>
      <c r="R528" s="171">
        <f>SUM(R529:R624)</f>
        <v>343.49538116000002</v>
      </c>
      <c r="S528" s="170"/>
      <c r="T528" s="172">
        <f>SUM(T529:T624)</f>
        <v>0</v>
      </c>
      <c r="AR528" s="165" t="s">
        <v>81</v>
      </c>
      <c r="AT528" s="173" t="s">
        <v>72</v>
      </c>
      <c r="AU528" s="173" t="s">
        <v>83</v>
      </c>
      <c r="AY528" s="165" t="s">
        <v>191</v>
      </c>
      <c r="BK528" s="174">
        <f>SUM(BK529:BK624)</f>
        <v>0</v>
      </c>
    </row>
    <row r="529" s="1" customFormat="1" ht="24" customHeight="1">
      <c r="B529" s="177"/>
      <c r="C529" s="214" t="s">
        <v>680</v>
      </c>
      <c r="D529" s="214" t="s">
        <v>335</v>
      </c>
      <c r="E529" s="215" t="s">
        <v>3294</v>
      </c>
      <c r="F529" s="216" t="s">
        <v>3295</v>
      </c>
      <c r="G529" s="217" t="s">
        <v>197</v>
      </c>
      <c r="H529" s="218">
        <v>76.650000000000006</v>
      </c>
      <c r="I529" s="219"/>
      <c r="J529" s="218">
        <f>ROUND(I529*H529,2)</f>
        <v>0</v>
      </c>
      <c r="K529" s="216" t="s">
        <v>274</v>
      </c>
      <c r="L529" s="220"/>
      <c r="M529" s="221" t="s">
        <v>1</v>
      </c>
      <c r="N529" s="222" t="s">
        <v>38</v>
      </c>
      <c r="O529" s="73"/>
      <c r="P529" s="186">
        <f>O529*H529</f>
        <v>0</v>
      </c>
      <c r="Q529" s="186">
        <v>0.13100000000000001</v>
      </c>
      <c r="R529" s="186">
        <f>Q529*H529</f>
        <v>10.041150000000002</v>
      </c>
      <c r="S529" s="186">
        <v>0</v>
      </c>
      <c r="T529" s="187">
        <f>S529*H529</f>
        <v>0</v>
      </c>
      <c r="AR529" s="188" t="s">
        <v>254</v>
      </c>
      <c r="AT529" s="188" t="s">
        <v>335</v>
      </c>
      <c r="AU529" s="188" t="s">
        <v>211</v>
      </c>
      <c r="AY529" s="18" t="s">
        <v>191</v>
      </c>
      <c r="BE529" s="189">
        <f>IF(N529="základní",J529,0)</f>
        <v>0</v>
      </c>
      <c r="BF529" s="189">
        <f>IF(N529="snížená",J529,0)</f>
        <v>0</v>
      </c>
      <c r="BG529" s="189">
        <f>IF(N529="zákl. přenesená",J529,0)</f>
        <v>0</v>
      </c>
      <c r="BH529" s="189">
        <f>IF(N529="sníž. přenesená",J529,0)</f>
        <v>0</v>
      </c>
      <c r="BI529" s="189">
        <f>IF(N529="nulová",J529,0)</f>
        <v>0</v>
      </c>
      <c r="BJ529" s="18" t="s">
        <v>81</v>
      </c>
      <c r="BK529" s="189">
        <f>ROUND(I529*H529,2)</f>
        <v>0</v>
      </c>
      <c r="BL529" s="18" t="s">
        <v>198</v>
      </c>
      <c r="BM529" s="188" t="s">
        <v>3296</v>
      </c>
    </row>
    <row r="530" s="12" customFormat="1">
      <c r="B530" s="190"/>
      <c r="D530" s="191" t="s">
        <v>200</v>
      </c>
      <c r="E530" s="192" t="s">
        <v>1</v>
      </c>
      <c r="F530" s="193" t="s">
        <v>3297</v>
      </c>
      <c r="H530" s="192" t="s">
        <v>1</v>
      </c>
      <c r="I530" s="194"/>
      <c r="L530" s="190"/>
      <c r="M530" s="195"/>
      <c r="N530" s="196"/>
      <c r="O530" s="196"/>
      <c r="P530" s="196"/>
      <c r="Q530" s="196"/>
      <c r="R530" s="196"/>
      <c r="S530" s="196"/>
      <c r="T530" s="197"/>
      <c r="AT530" s="192" t="s">
        <v>200</v>
      </c>
      <c r="AU530" s="192" t="s">
        <v>211</v>
      </c>
      <c r="AV530" s="12" t="s">
        <v>81</v>
      </c>
      <c r="AW530" s="12" t="s">
        <v>30</v>
      </c>
      <c r="AX530" s="12" t="s">
        <v>73</v>
      </c>
      <c r="AY530" s="192" t="s">
        <v>191</v>
      </c>
    </row>
    <row r="531" s="13" customFormat="1">
      <c r="B531" s="198"/>
      <c r="D531" s="191" t="s">
        <v>200</v>
      </c>
      <c r="E531" s="199" t="s">
        <v>1</v>
      </c>
      <c r="F531" s="200" t="s">
        <v>3298</v>
      </c>
      <c r="H531" s="201">
        <v>76.650000000000006</v>
      </c>
      <c r="I531" s="202"/>
      <c r="L531" s="198"/>
      <c r="M531" s="203"/>
      <c r="N531" s="204"/>
      <c r="O531" s="204"/>
      <c r="P531" s="204"/>
      <c r="Q531" s="204"/>
      <c r="R531" s="204"/>
      <c r="S531" s="204"/>
      <c r="T531" s="205"/>
      <c r="AT531" s="199" t="s">
        <v>200</v>
      </c>
      <c r="AU531" s="199" t="s">
        <v>211</v>
      </c>
      <c r="AV531" s="13" t="s">
        <v>83</v>
      </c>
      <c r="AW531" s="13" t="s">
        <v>30</v>
      </c>
      <c r="AX531" s="13" t="s">
        <v>73</v>
      </c>
      <c r="AY531" s="199" t="s">
        <v>191</v>
      </c>
    </row>
    <row r="532" s="14" customFormat="1">
      <c r="B532" s="206"/>
      <c r="D532" s="191" t="s">
        <v>200</v>
      </c>
      <c r="E532" s="207" t="s">
        <v>1</v>
      </c>
      <c r="F532" s="208" t="s">
        <v>204</v>
      </c>
      <c r="H532" s="209">
        <v>76.650000000000006</v>
      </c>
      <c r="I532" s="210"/>
      <c r="L532" s="206"/>
      <c r="M532" s="211"/>
      <c r="N532" s="212"/>
      <c r="O532" s="212"/>
      <c r="P532" s="212"/>
      <c r="Q532" s="212"/>
      <c r="R532" s="212"/>
      <c r="S532" s="212"/>
      <c r="T532" s="213"/>
      <c r="AT532" s="207" t="s">
        <v>200</v>
      </c>
      <c r="AU532" s="207" t="s">
        <v>211</v>
      </c>
      <c r="AV532" s="14" t="s">
        <v>198</v>
      </c>
      <c r="AW532" s="14" t="s">
        <v>30</v>
      </c>
      <c r="AX532" s="14" t="s">
        <v>81</v>
      </c>
      <c r="AY532" s="207" t="s">
        <v>191</v>
      </c>
    </row>
    <row r="533" s="1" customFormat="1" ht="16.5" customHeight="1">
      <c r="B533" s="177"/>
      <c r="C533" s="214" t="s">
        <v>687</v>
      </c>
      <c r="D533" s="214" t="s">
        <v>335</v>
      </c>
      <c r="E533" s="215" t="s">
        <v>3299</v>
      </c>
      <c r="F533" s="216" t="s">
        <v>3300</v>
      </c>
      <c r="G533" s="217" t="s">
        <v>197</v>
      </c>
      <c r="H533" s="218">
        <v>14.640000000000001</v>
      </c>
      <c r="I533" s="219"/>
      <c r="J533" s="218">
        <f>ROUND(I533*H533,2)</f>
        <v>0</v>
      </c>
      <c r="K533" s="216" t="s">
        <v>274</v>
      </c>
      <c r="L533" s="220"/>
      <c r="M533" s="221" t="s">
        <v>1</v>
      </c>
      <c r="N533" s="222" t="s">
        <v>38</v>
      </c>
      <c r="O533" s="73"/>
      <c r="P533" s="186">
        <f>O533*H533</f>
        <v>0</v>
      </c>
      <c r="Q533" s="186">
        <v>0.13100000000000001</v>
      </c>
      <c r="R533" s="186">
        <f>Q533*H533</f>
        <v>1.9178400000000002</v>
      </c>
      <c r="S533" s="186">
        <v>0</v>
      </c>
      <c r="T533" s="187">
        <f>S533*H533</f>
        <v>0</v>
      </c>
      <c r="AR533" s="188" t="s">
        <v>254</v>
      </c>
      <c r="AT533" s="188" t="s">
        <v>335</v>
      </c>
      <c r="AU533" s="188" t="s">
        <v>211</v>
      </c>
      <c r="AY533" s="18" t="s">
        <v>191</v>
      </c>
      <c r="BE533" s="189">
        <f>IF(N533="základní",J533,0)</f>
        <v>0</v>
      </c>
      <c r="BF533" s="189">
        <f>IF(N533="snížená",J533,0)</f>
        <v>0</v>
      </c>
      <c r="BG533" s="189">
        <f>IF(N533="zákl. přenesená",J533,0)</f>
        <v>0</v>
      </c>
      <c r="BH533" s="189">
        <f>IF(N533="sníž. přenesená",J533,0)</f>
        <v>0</v>
      </c>
      <c r="BI533" s="189">
        <f>IF(N533="nulová",J533,0)</f>
        <v>0</v>
      </c>
      <c r="BJ533" s="18" t="s">
        <v>81</v>
      </c>
      <c r="BK533" s="189">
        <f>ROUND(I533*H533,2)</f>
        <v>0</v>
      </c>
      <c r="BL533" s="18" t="s">
        <v>198</v>
      </c>
      <c r="BM533" s="188" t="s">
        <v>3301</v>
      </c>
    </row>
    <row r="534" s="12" customFormat="1">
      <c r="B534" s="190"/>
      <c r="D534" s="191" t="s">
        <v>200</v>
      </c>
      <c r="E534" s="192" t="s">
        <v>1</v>
      </c>
      <c r="F534" s="193" t="s">
        <v>3302</v>
      </c>
      <c r="H534" s="192" t="s">
        <v>1</v>
      </c>
      <c r="I534" s="194"/>
      <c r="L534" s="190"/>
      <c r="M534" s="195"/>
      <c r="N534" s="196"/>
      <c r="O534" s="196"/>
      <c r="P534" s="196"/>
      <c r="Q534" s="196"/>
      <c r="R534" s="196"/>
      <c r="S534" s="196"/>
      <c r="T534" s="197"/>
      <c r="AT534" s="192" t="s">
        <v>200</v>
      </c>
      <c r="AU534" s="192" t="s">
        <v>211</v>
      </c>
      <c r="AV534" s="12" t="s">
        <v>81</v>
      </c>
      <c r="AW534" s="12" t="s">
        <v>30</v>
      </c>
      <c r="AX534" s="12" t="s">
        <v>73</v>
      </c>
      <c r="AY534" s="192" t="s">
        <v>191</v>
      </c>
    </row>
    <row r="535" s="13" customFormat="1">
      <c r="B535" s="198"/>
      <c r="D535" s="191" t="s">
        <v>200</v>
      </c>
      <c r="E535" s="199" t="s">
        <v>1</v>
      </c>
      <c r="F535" s="200" t="s">
        <v>3303</v>
      </c>
      <c r="H535" s="201">
        <v>14.640000000000001</v>
      </c>
      <c r="I535" s="202"/>
      <c r="L535" s="198"/>
      <c r="M535" s="203"/>
      <c r="N535" s="204"/>
      <c r="O535" s="204"/>
      <c r="P535" s="204"/>
      <c r="Q535" s="204"/>
      <c r="R535" s="204"/>
      <c r="S535" s="204"/>
      <c r="T535" s="205"/>
      <c r="AT535" s="199" t="s">
        <v>200</v>
      </c>
      <c r="AU535" s="199" t="s">
        <v>211</v>
      </c>
      <c r="AV535" s="13" t="s">
        <v>83</v>
      </c>
      <c r="AW535" s="13" t="s">
        <v>30</v>
      </c>
      <c r="AX535" s="13" t="s">
        <v>73</v>
      </c>
      <c r="AY535" s="199" t="s">
        <v>191</v>
      </c>
    </row>
    <row r="536" s="14" customFormat="1">
      <c r="B536" s="206"/>
      <c r="D536" s="191" t="s">
        <v>200</v>
      </c>
      <c r="E536" s="207" t="s">
        <v>1</v>
      </c>
      <c r="F536" s="208" t="s">
        <v>204</v>
      </c>
      <c r="H536" s="209">
        <v>14.640000000000001</v>
      </c>
      <c r="I536" s="210"/>
      <c r="L536" s="206"/>
      <c r="M536" s="211"/>
      <c r="N536" s="212"/>
      <c r="O536" s="212"/>
      <c r="P536" s="212"/>
      <c r="Q536" s="212"/>
      <c r="R536" s="212"/>
      <c r="S536" s="212"/>
      <c r="T536" s="213"/>
      <c r="AT536" s="207" t="s">
        <v>200</v>
      </c>
      <c r="AU536" s="207" t="s">
        <v>211</v>
      </c>
      <c r="AV536" s="14" t="s">
        <v>198</v>
      </c>
      <c r="AW536" s="14" t="s">
        <v>30</v>
      </c>
      <c r="AX536" s="14" t="s">
        <v>81</v>
      </c>
      <c r="AY536" s="207" t="s">
        <v>191</v>
      </c>
    </row>
    <row r="537" s="1" customFormat="1" ht="24" customHeight="1">
      <c r="B537" s="177"/>
      <c r="C537" s="214" t="s">
        <v>698</v>
      </c>
      <c r="D537" s="214" t="s">
        <v>335</v>
      </c>
      <c r="E537" s="215" t="s">
        <v>3304</v>
      </c>
      <c r="F537" s="216" t="s">
        <v>3305</v>
      </c>
      <c r="G537" s="217" t="s">
        <v>197</v>
      </c>
      <c r="H537" s="218">
        <v>297.25999999999999</v>
      </c>
      <c r="I537" s="219"/>
      <c r="J537" s="218">
        <f>ROUND(I537*H537,2)</f>
        <v>0</v>
      </c>
      <c r="K537" s="216" t="s">
        <v>274</v>
      </c>
      <c r="L537" s="220"/>
      <c r="M537" s="221" t="s">
        <v>1</v>
      </c>
      <c r="N537" s="222" t="s">
        <v>38</v>
      </c>
      <c r="O537" s="73"/>
      <c r="P537" s="186">
        <f>O537*H537</f>
        <v>0</v>
      </c>
      <c r="Q537" s="186">
        <v>0.13</v>
      </c>
      <c r="R537" s="186">
        <f>Q537*H537</f>
        <v>38.643799999999999</v>
      </c>
      <c r="S537" s="186">
        <v>0</v>
      </c>
      <c r="T537" s="187">
        <f>S537*H537</f>
        <v>0</v>
      </c>
      <c r="AR537" s="188" t="s">
        <v>254</v>
      </c>
      <c r="AT537" s="188" t="s">
        <v>335</v>
      </c>
      <c r="AU537" s="188" t="s">
        <v>211</v>
      </c>
      <c r="AY537" s="18" t="s">
        <v>191</v>
      </c>
      <c r="BE537" s="189">
        <f>IF(N537="základní",J537,0)</f>
        <v>0</v>
      </c>
      <c r="BF537" s="189">
        <f>IF(N537="snížená",J537,0)</f>
        <v>0</v>
      </c>
      <c r="BG537" s="189">
        <f>IF(N537="zákl. přenesená",J537,0)</f>
        <v>0</v>
      </c>
      <c r="BH537" s="189">
        <f>IF(N537="sníž. přenesená",J537,0)</f>
        <v>0</v>
      </c>
      <c r="BI537" s="189">
        <f>IF(N537="nulová",J537,0)</f>
        <v>0</v>
      </c>
      <c r="BJ537" s="18" t="s">
        <v>81</v>
      </c>
      <c r="BK537" s="189">
        <f>ROUND(I537*H537,2)</f>
        <v>0</v>
      </c>
      <c r="BL537" s="18" t="s">
        <v>198</v>
      </c>
      <c r="BM537" s="188" t="s">
        <v>3306</v>
      </c>
    </row>
    <row r="538" s="12" customFormat="1">
      <c r="B538" s="190"/>
      <c r="D538" s="191" t="s">
        <v>200</v>
      </c>
      <c r="E538" s="192" t="s">
        <v>1</v>
      </c>
      <c r="F538" s="193" t="s">
        <v>3307</v>
      </c>
      <c r="H538" s="192" t="s">
        <v>1</v>
      </c>
      <c r="I538" s="194"/>
      <c r="L538" s="190"/>
      <c r="M538" s="195"/>
      <c r="N538" s="196"/>
      <c r="O538" s="196"/>
      <c r="P538" s="196"/>
      <c r="Q538" s="196"/>
      <c r="R538" s="196"/>
      <c r="S538" s="196"/>
      <c r="T538" s="197"/>
      <c r="AT538" s="192" t="s">
        <v>200</v>
      </c>
      <c r="AU538" s="192" t="s">
        <v>211</v>
      </c>
      <c r="AV538" s="12" t="s">
        <v>81</v>
      </c>
      <c r="AW538" s="12" t="s">
        <v>30</v>
      </c>
      <c r="AX538" s="12" t="s">
        <v>73</v>
      </c>
      <c r="AY538" s="192" t="s">
        <v>191</v>
      </c>
    </row>
    <row r="539" s="13" customFormat="1">
      <c r="B539" s="198"/>
      <c r="D539" s="191" t="s">
        <v>200</v>
      </c>
      <c r="E539" s="199" t="s">
        <v>1</v>
      </c>
      <c r="F539" s="200" t="s">
        <v>3308</v>
      </c>
      <c r="H539" s="201">
        <v>297.25999999999999</v>
      </c>
      <c r="I539" s="202"/>
      <c r="L539" s="198"/>
      <c r="M539" s="203"/>
      <c r="N539" s="204"/>
      <c r="O539" s="204"/>
      <c r="P539" s="204"/>
      <c r="Q539" s="204"/>
      <c r="R539" s="204"/>
      <c r="S539" s="204"/>
      <c r="T539" s="205"/>
      <c r="AT539" s="199" t="s">
        <v>200</v>
      </c>
      <c r="AU539" s="199" t="s">
        <v>211</v>
      </c>
      <c r="AV539" s="13" t="s">
        <v>83</v>
      </c>
      <c r="AW539" s="13" t="s">
        <v>30</v>
      </c>
      <c r="AX539" s="13" t="s">
        <v>73</v>
      </c>
      <c r="AY539" s="199" t="s">
        <v>191</v>
      </c>
    </row>
    <row r="540" s="14" customFormat="1">
      <c r="B540" s="206"/>
      <c r="D540" s="191" t="s">
        <v>200</v>
      </c>
      <c r="E540" s="207" t="s">
        <v>1</v>
      </c>
      <c r="F540" s="208" t="s">
        <v>204</v>
      </c>
      <c r="H540" s="209">
        <v>297.25999999999999</v>
      </c>
      <c r="I540" s="210"/>
      <c r="L540" s="206"/>
      <c r="M540" s="211"/>
      <c r="N540" s="212"/>
      <c r="O540" s="212"/>
      <c r="P540" s="212"/>
      <c r="Q540" s="212"/>
      <c r="R540" s="212"/>
      <c r="S540" s="212"/>
      <c r="T540" s="213"/>
      <c r="AT540" s="207" t="s">
        <v>200</v>
      </c>
      <c r="AU540" s="207" t="s">
        <v>211</v>
      </c>
      <c r="AV540" s="14" t="s">
        <v>198</v>
      </c>
      <c r="AW540" s="14" t="s">
        <v>30</v>
      </c>
      <c r="AX540" s="14" t="s">
        <v>81</v>
      </c>
      <c r="AY540" s="207" t="s">
        <v>191</v>
      </c>
    </row>
    <row r="541" s="1" customFormat="1" ht="24" customHeight="1">
      <c r="B541" s="177"/>
      <c r="C541" s="214" t="s">
        <v>705</v>
      </c>
      <c r="D541" s="214" t="s">
        <v>335</v>
      </c>
      <c r="E541" s="215" t="s">
        <v>928</v>
      </c>
      <c r="F541" s="216" t="s">
        <v>929</v>
      </c>
      <c r="G541" s="217" t="s">
        <v>197</v>
      </c>
      <c r="H541" s="218">
        <v>614.77999999999997</v>
      </c>
      <c r="I541" s="219"/>
      <c r="J541" s="218">
        <f>ROUND(I541*H541,2)</f>
        <v>0</v>
      </c>
      <c r="K541" s="216" t="s">
        <v>274</v>
      </c>
      <c r="L541" s="220"/>
      <c r="M541" s="221" t="s">
        <v>1</v>
      </c>
      <c r="N541" s="222" t="s">
        <v>38</v>
      </c>
      <c r="O541" s="73"/>
      <c r="P541" s="186">
        <f>O541*H541</f>
        <v>0</v>
      </c>
      <c r="Q541" s="186">
        <v>0.13</v>
      </c>
      <c r="R541" s="186">
        <f>Q541*H541</f>
        <v>79.921400000000006</v>
      </c>
      <c r="S541" s="186">
        <v>0</v>
      </c>
      <c r="T541" s="187">
        <f>S541*H541</f>
        <v>0</v>
      </c>
      <c r="AR541" s="188" t="s">
        <v>254</v>
      </c>
      <c r="AT541" s="188" t="s">
        <v>335</v>
      </c>
      <c r="AU541" s="188" t="s">
        <v>211</v>
      </c>
      <c r="AY541" s="18" t="s">
        <v>191</v>
      </c>
      <c r="BE541" s="189">
        <f>IF(N541="základní",J541,0)</f>
        <v>0</v>
      </c>
      <c r="BF541" s="189">
        <f>IF(N541="snížená",J541,0)</f>
        <v>0</v>
      </c>
      <c r="BG541" s="189">
        <f>IF(N541="zákl. přenesená",J541,0)</f>
        <v>0</v>
      </c>
      <c r="BH541" s="189">
        <f>IF(N541="sníž. přenesená",J541,0)</f>
        <v>0</v>
      </c>
      <c r="BI541" s="189">
        <f>IF(N541="nulová",J541,0)</f>
        <v>0</v>
      </c>
      <c r="BJ541" s="18" t="s">
        <v>81</v>
      </c>
      <c r="BK541" s="189">
        <f>ROUND(I541*H541,2)</f>
        <v>0</v>
      </c>
      <c r="BL541" s="18" t="s">
        <v>198</v>
      </c>
      <c r="BM541" s="188" t="s">
        <v>3309</v>
      </c>
    </row>
    <row r="542" s="12" customFormat="1">
      <c r="B542" s="190"/>
      <c r="D542" s="191" t="s">
        <v>200</v>
      </c>
      <c r="E542" s="192" t="s">
        <v>1</v>
      </c>
      <c r="F542" s="193" t="s">
        <v>3310</v>
      </c>
      <c r="H542" s="192" t="s">
        <v>1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2" t="s">
        <v>200</v>
      </c>
      <c r="AU542" s="192" t="s">
        <v>211</v>
      </c>
      <c r="AV542" s="12" t="s">
        <v>81</v>
      </c>
      <c r="AW542" s="12" t="s">
        <v>30</v>
      </c>
      <c r="AX542" s="12" t="s">
        <v>73</v>
      </c>
      <c r="AY542" s="192" t="s">
        <v>191</v>
      </c>
    </row>
    <row r="543" s="13" customFormat="1">
      <c r="B543" s="198"/>
      <c r="D543" s="191" t="s">
        <v>200</v>
      </c>
      <c r="E543" s="199" t="s">
        <v>1</v>
      </c>
      <c r="F543" s="200" t="s">
        <v>3311</v>
      </c>
      <c r="H543" s="201">
        <v>614.77999999999997</v>
      </c>
      <c r="I543" s="202"/>
      <c r="L543" s="198"/>
      <c r="M543" s="203"/>
      <c r="N543" s="204"/>
      <c r="O543" s="204"/>
      <c r="P543" s="204"/>
      <c r="Q543" s="204"/>
      <c r="R543" s="204"/>
      <c r="S543" s="204"/>
      <c r="T543" s="205"/>
      <c r="AT543" s="199" t="s">
        <v>200</v>
      </c>
      <c r="AU543" s="199" t="s">
        <v>211</v>
      </c>
      <c r="AV543" s="13" t="s">
        <v>83</v>
      </c>
      <c r="AW543" s="13" t="s">
        <v>30</v>
      </c>
      <c r="AX543" s="13" t="s">
        <v>73</v>
      </c>
      <c r="AY543" s="199" t="s">
        <v>191</v>
      </c>
    </row>
    <row r="544" s="14" customFormat="1">
      <c r="B544" s="206"/>
      <c r="D544" s="191" t="s">
        <v>200</v>
      </c>
      <c r="E544" s="207" t="s">
        <v>1</v>
      </c>
      <c r="F544" s="208" t="s">
        <v>204</v>
      </c>
      <c r="H544" s="209">
        <v>614.77999999999997</v>
      </c>
      <c r="I544" s="210"/>
      <c r="L544" s="206"/>
      <c r="M544" s="211"/>
      <c r="N544" s="212"/>
      <c r="O544" s="212"/>
      <c r="P544" s="212"/>
      <c r="Q544" s="212"/>
      <c r="R544" s="212"/>
      <c r="S544" s="212"/>
      <c r="T544" s="213"/>
      <c r="AT544" s="207" t="s">
        <v>200</v>
      </c>
      <c r="AU544" s="207" t="s">
        <v>211</v>
      </c>
      <c r="AV544" s="14" t="s">
        <v>198</v>
      </c>
      <c r="AW544" s="14" t="s">
        <v>30</v>
      </c>
      <c r="AX544" s="14" t="s">
        <v>81</v>
      </c>
      <c r="AY544" s="207" t="s">
        <v>191</v>
      </c>
    </row>
    <row r="545" s="1" customFormat="1" ht="16.5" customHeight="1">
      <c r="B545" s="177"/>
      <c r="C545" s="214" t="s">
        <v>726</v>
      </c>
      <c r="D545" s="214" t="s">
        <v>335</v>
      </c>
      <c r="E545" s="215" t="s">
        <v>3312</v>
      </c>
      <c r="F545" s="216" t="s">
        <v>3313</v>
      </c>
      <c r="G545" s="217" t="s">
        <v>197</v>
      </c>
      <c r="H545" s="218">
        <v>11.449999999999999</v>
      </c>
      <c r="I545" s="219"/>
      <c r="J545" s="218">
        <f>ROUND(I545*H545,2)</f>
        <v>0</v>
      </c>
      <c r="K545" s="216" t="s">
        <v>274</v>
      </c>
      <c r="L545" s="220"/>
      <c r="M545" s="221" t="s">
        <v>1</v>
      </c>
      <c r="N545" s="222" t="s">
        <v>38</v>
      </c>
      <c r="O545" s="73"/>
      <c r="P545" s="186">
        <f>O545*H545</f>
        <v>0</v>
      </c>
      <c r="Q545" s="186">
        <v>0.17599999999999999</v>
      </c>
      <c r="R545" s="186">
        <f>Q545*H545</f>
        <v>2.0151999999999997</v>
      </c>
      <c r="S545" s="186">
        <v>0</v>
      </c>
      <c r="T545" s="187">
        <f>S545*H545</f>
        <v>0</v>
      </c>
      <c r="AR545" s="188" t="s">
        <v>254</v>
      </c>
      <c r="AT545" s="188" t="s">
        <v>335</v>
      </c>
      <c r="AU545" s="188" t="s">
        <v>211</v>
      </c>
      <c r="AY545" s="18" t="s">
        <v>191</v>
      </c>
      <c r="BE545" s="189">
        <f>IF(N545="základní",J545,0)</f>
        <v>0</v>
      </c>
      <c r="BF545" s="189">
        <f>IF(N545="snížená",J545,0)</f>
        <v>0</v>
      </c>
      <c r="BG545" s="189">
        <f>IF(N545="zákl. přenesená",J545,0)</f>
        <v>0</v>
      </c>
      <c r="BH545" s="189">
        <f>IF(N545="sníž. přenesená",J545,0)</f>
        <v>0</v>
      </c>
      <c r="BI545" s="189">
        <f>IF(N545="nulová",J545,0)</f>
        <v>0</v>
      </c>
      <c r="BJ545" s="18" t="s">
        <v>81</v>
      </c>
      <c r="BK545" s="189">
        <f>ROUND(I545*H545,2)</f>
        <v>0</v>
      </c>
      <c r="BL545" s="18" t="s">
        <v>198</v>
      </c>
      <c r="BM545" s="188" t="s">
        <v>3314</v>
      </c>
    </row>
    <row r="546" s="12" customFormat="1">
      <c r="B546" s="190"/>
      <c r="D546" s="191" t="s">
        <v>200</v>
      </c>
      <c r="E546" s="192" t="s">
        <v>1</v>
      </c>
      <c r="F546" s="193" t="s">
        <v>3315</v>
      </c>
      <c r="H546" s="192" t="s">
        <v>1</v>
      </c>
      <c r="I546" s="194"/>
      <c r="L546" s="190"/>
      <c r="M546" s="195"/>
      <c r="N546" s="196"/>
      <c r="O546" s="196"/>
      <c r="P546" s="196"/>
      <c r="Q546" s="196"/>
      <c r="R546" s="196"/>
      <c r="S546" s="196"/>
      <c r="T546" s="197"/>
      <c r="AT546" s="192" t="s">
        <v>200</v>
      </c>
      <c r="AU546" s="192" t="s">
        <v>211</v>
      </c>
      <c r="AV546" s="12" t="s">
        <v>81</v>
      </c>
      <c r="AW546" s="12" t="s">
        <v>30</v>
      </c>
      <c r="AX546" s="12" t="s">
        <v>73</v>
      </c>
      <c r="AY546" s="192" t="s">
        <v>191</v>
      </c>
    </row>
    <row r="547" s="13" customFormat="1">
      <c r="B547" s="198"/>
      <c r="D547" s="191" t="s">
        <v>200</v>
      </c>
      <c r="E547" s="199" t="s">
        <v>1</v>
      </c>
      <c r="F547" s="200" t="s">
        <v>3316</v>
      </c>
      <c r="H547" s="201">
        <v>11.449999999999999</v>
      </c>
      <c r="I547" s="202"/>
      <c r="L547" s="198"/>
      <c r="M547" s="203"/>
      <c r="N547" s="204"/>
      <c r="O547" s="204"/>
      <c r="P547" s="204"/>
      <c r="Q547" s="204"/>
      <c r="R547" s="204"/>
      <c r="S547" s="204"/>
      <c r="T547" s="205"/>
      <c r="AT547" s="199" t="s">
        <v>200</v>
      </c>
      <c r="AU547" s="199" t="s">
        <v>211</v>
      </c>
      <c r="AV547" s="13" t="s">
        <v>83</v>
      </c>
      <c r="AW547" s="13" t="s">
        <v>30</v>
      </c>
      <c r="AX547" s="13" t="s">
        <v>73</v>
      </c>
      <c r="AY547" s="199" t="s">
        <v>191</v>
      </c>
    </row>
    <row r="548" s="14" customFormat="1">
      <c r="B548" s="206"/>
      <c r="D548" s="191" t="s">
        <v>200</v>
      </c>
      <c r="E548" s="207" t="s">
        <v>1</v>
      </c>
      <c r="F548" s="208" t="s">
        <v>204</v>
      </c>
      <c r="H548" s="209">
        <v>11.449999999999999</v>
      </c>
      <c r="I548" s="210"/>
      <c r="L548" s="206"/>
      <c r="M548" s="211"/>
      <c r="N548" s="212"/>
      <c r="O548" s="212"/>
      <c r="P548" s="212"/>
      <c r="Q548" s="212"/>
      <c r="R548" s="212"/>
      <c r="S548" s="212"/>
      <c r="T548" s="213"/>
      <c r="AT548" s="207" t="s">
        <v>200</v>
      </c>
      <c r="AU548" s="207" t="s">
        <v>211</v>
      </c>
      <c r="AV548" s="14" t="s">
        <v>198</v>
      </c>
      <c r="AW548" s="14" t="s">
        <v>30</v>
      </c>
      <c r="AX548" s="14" t="s">
        <v>81</v>
      </c>
      <c r="AY548" s="207" t="s">
        <v>191</v>
      </c>
    </row>
    <row r="549" s="1" customFormat="1" ht="24" customHeight="1">
      <c r="B549" s="177"/>
      <c r="C549" s="178" t="s">
        <v>735</v>
      </c>
      <c r="D549" s="178" t="s">
        <v>194</v>
      </c>
      <c r="E549" s="179" t="s">
        <v>3317</v>
      </c>
      <c r="F549" s="180" t="s">
        <v>3318</v>
      </c>
      <c r="G549" s="181" t="s">
        <v>310</v>
      </c>
      <c r="H549" s="182">
        <v>5</v>
      </c>
      <c r="I549" s="183"/>
      <c r="J549" s="182">
        <f>ROUND(I549*H549,2)</f>
        <v>0</v>
      </c>
      <c r="K549" s="180" t="s">
        <v>274</v>
      </c>
      <c r="L549" s="37"/>
      <c r="M549" s="184" t="s">
        <v>1</v>
      </c>
      <c r="N549" s="185" t="s">
        <v>38</v>
      </c>
      <c r="O549" s="73"/>
      <c r="P549" s="186">
        <f>O549*H549</f>
        <v>0</v>
      </c>
      <c r="Q549" s="186">
        <v>0.12064</v>
      </c>
      <c r="R549" s="186">
        <f>Q549*H549</f>
        <v>0.60319999999999996</v>
      </c>
      <c r="S549" s="186">
        <v>0</v>
      </c>
      <c r="T549" s="187">
        <f>S549*H549</f>
        <v>0</v>
      </c>
      <c r="AR549" s="188" t="s">
        <v>198</v>
      </c>
      <c r="AT549" s="188" t="s">
        <v>194</v>
      </c>
      <c r="AU549" s="188" t="s">
        <v>211</v>
      </c>
      <c r="AY549" s="18" t="s">
        <v>191</v>
      </c>
      <c r="BE549" s="189">
        <f>IF(N549="základní",J549,0)</f>
        <v>0</v>
      </c>
      <c r="BF549" s="189">
        <f>IF(N549="snížená",J549,0)</f>
        <v>0</v>
      </c>
      <c r="BG549" s="189">
        <f>IF(N549="zákl. přenesená",J549,0)</f>
        <v>0</v>
      </c>
      <c r="BH549" s="189">
        <f>IF(N549="sníž. přenesená",J549,0)</f>
        <v>0</v>
      </c>
      <c r="BI549" s="189">
        <f>IF(N549="nulová",J549,0)</f>
        <v>0</v>
      </c>
      <c r="BJ549" s="18" t="s">
        <v>81</v>
      </c>
      <c r="BK549" s="189">
        <f>ROUND(I549*H549,2)</f>
        <v>0</v>
      </c>
      <c r="BL549" s="18" t="s">
        <v>198</v>
      </c>
      <c r="BM549" s="188" t="s">
        <v>3319</v>
      </c>
    </row>
    <row r="550" s="12" customFormat="1">
      <c r="B550" s="190"/>
      <c r="D550" s="191" t="s">
        <v>200</v>
      </c>
      <c r="E550" s="192" t="s">
        <v>1</v>
      </c>
      <c r="F550" s="193" t="s">
        <v>3320</v>
      </c>
      <c r="H550" s="192" t="s">
        <v>1</v>
      </c>
      <c r="I550" s="194"/>
      <c r="L550" s="190"/>
      <c r="M550" s="195"/>
      <c r="N550" s="196"/>
      <c r="O550" s="196"/>
      <c r="P550" s="196"/>
      <c r="Q550" s="196"/>
      <c r="R550" s="196"/>
      <c r="S550" s="196"/>
      <c r="T550" s="197"/>
      <c r="AT550" s="192" t="s">
        <v>200</v>
      </c>
      <c r="AU550" s="192" t="s">
        <v>211</v>
      </c>
      <c r="AV550" s="12" t="s">
        <v>81</v>
      </c>
      <c r="AW550" s="12" t="s">
        <v>30</v>
      </c>
      <c r="AX550" s="12" t="s">
        <v>73</v>
      </c>
      <c r="AY550" s="192" t="s">
        <v>191</v>
      </c>
    </row>
    <row r="551" s="13" customFormat="1">
      <c r="B551" s="198"/>
      <c r="D551" s="191" t="s">
        <v>200</v>
      </c>
      <c r="E551" s="199" t="s">
        <v>1</v>
      </c>
      <c r="F551" s="200" t="s">
        <v>228</v>
      </c>
      <c r="H551" s="201">
        <v>5</v>
      </c>
      <c r="I551" s="202"/>
      <c r="L551" s="198"/>
      <c r="M551" s="203"/>
      <c r="N551" s="204"/>
      <c r="O551" s="204"/>
      <c r="P551" s="204"/>
      <c r="Q551" s="204"/>
      <c r="R551" s="204"/>
      <c r="S551" s="204"/>
      <c r="T551" s="205"/>
      <c r="AT551" s="199" t="s">
        <v>200</v>
      </c>
      <c r="AU551" s="199" t="s">
        <v>211</v>
      </c>
      <c r="AV551" s="13" t="s">
        <v>83</v>
      </c>
      <c r="AW551" s="13" t="s">
        <v>30</v>
      </c>
      <c r="AX551" s="13" t="s">
        <v>73</v>
      </c>
      <c r="AY551" s="199" t="s">
        <v>191</v>
      </c>
    </row>
    <row r="552" s="14" customFormat="1">
      <c r="B552" s="206"/>
      <c r="D552" s="191" t="s">
        <v>200</v>
      </c>
      <c r="E552" s="207" t="s">
        <v>1</v>
      </c>
      <c r="F552" s="208" t="s">
        <v>204</v>
      </c>
      <c r="H552" s="209">
        <v>5</v>
      </c>
      <c r="I552" s="210"/>
      <c r="L552" s="206"/>
      <c r="M552" s="211"/>
      <c r="N552" s="212"/>
      <c r="O552" s="212"/>
      <c r="P552" s="212"/>
      <c r="Q552" s="212"/>
      <c r="R552" s="212"/>
      <c r="S552" s="212"/>
      <c r="T552" s="213"/>
      <c r="AT552" s="207" t="s">
        <v>200</v>
      </c>
      <c r="AU552" s="207" t="s">
        <v>211</v>
      </c>
      <c r="AV552" s="14" t="s">
        <v>198</v>
      </c>
      <c r="AW552" s="14" t="s">
        <v>30</v>
      </c>
      <c r="AX552" s="14" t="s">
        <v>81</v>
      </c>
      <c r="AY552" s="207" t="s">
        <v>191</v>
      </c>
    </row>
    <row r="553" s="1" customFormat="1" ht="16.5" customHeight="1">
      <c r="B553" s="177"/>
      <c r="C553" s="214" t="s">
        <v>740</v>
      </c>
      <c r="D553" s="214" t="s">
        <v>335</v>
      </c>
      <c r="E553" s="215" t="s">
        <v>3321</v>
      </c>
      <c r="F553" s="216" t="s">
        <v>3322</v>
      </c>
      <c r="G553" s="217" t="s">
        <v>362</v>
      </c>
      <c r="H553" s="218">
        <v>42</v>
      </c>
      <c r="I553" s="219"/>
      <c r="J553" s="218">
        <f>ROUND(I553*H553,2)</f>
        <v>0</v>
      </c>
      <c r="K553" s="216" t="s">
        <v>1</v>
      </c>
      <c r="L553" s="220"/>
      <c r="M553" s="221" t="s">
        <v>1</v>
      </c>
      <c r="N553" s="222" t="s">
        <v>38</v>
      </c>
      <c r="O553" s="73"/>
      <c r="P553" s="186">
        <f>O553*H553</f>
        <v>0</v>
      </c>
      <c r="Q553" s="186">
        <v>0.042000000000000003</v>
      </c>
      <c r="R553" s="186">
        <f>Q553*H553</f>
        <v>1.764</v>
      </c>
      <c r="S553" s="186">
        <v>0</v>
      </c>
      <c r="T553" s="187">
        <f>S553*H553</f>
        <v>0</v>
      </c>
      <c r="AR553" s="188" t="s">
        <v>254</v>
      </c>
      <c r="AT553" s="188" t="s">
        <v>335</v>
      </c>
      <c r="AU553" s="188" t="s">
        <v>211</v>
      </c>
      <c r="AY553" s="18" t="s">
        <v>191</v>
      </c>
      <c r="BE553" s="189">
        <f>IF(N553="základní",J553,0)</f>
        <v>0</v>
      </c>
      <c r="BF553" s="189">
        <f>IF(N553="snížená",J553,0)</f>
        <v>0</v>
      </c>
      <c r="BG553" s="189">
        <f>IF(N553="zákl. přenesená",J553,0)</f>
        <v>0</v>
      </c>
      <c r="BH553" s="189">
        <f>IF(N553="sníž. přenesená",J553,0)</f>
        <v>0</v>
      </c>
      <c r="BI553" s="189">
        <f>IF(N553="nulová",J553,0)</f>
        <v>0</v>
      </c>
      <c r="BJ553" s="18" t="s">
        <v>81</v>
      </c>
      <c r="BK553" s="189">
        <f>ROUND(I553*H553,2)</f>
        <v>0</v>
      </c>
      <c r="BL553" s="18" t="s">
        <v>198</v>
      </c>
      <c r="BM553" s="188" t="s">
        <v>3323</v>
      </c>
    </row>
    <row r="554" s="12" customFormat="1">
      <c r="B554" s="190"/>
      <c r="D554" s="191" t="s">
        <v>200</v>
      </c>
      <c r="E554" s="192" t="s">
        <v>1</v>
      </c>
      <c r="F554" s="193" t="s">
        <v>3324</v>
      </c>
      <c r="H554" s="192" t="s">
        <v>1</v>
      </c>
      <c r="I554" s="194"/>
      <c r="L554" s="190"/>
      <c r="M554" s="195"/>
      <c r="N554" s="196"/>
      <c r="O554" s="196"/>
      <c r="P554" s="196"/>
      <c r="Q554" s="196"/>
      <c r="R554" s="196"/>
      <c r="S554" s="196"/>
      <c r="T554" s="197"/>
      <c r="AT554" s="192" t="s">
        <v>200</v>
      </c>
      <c r="AU554" s="192" t="s">
        <v>211</v>
      </c>
      <c r="AV554" s="12" t="s">
        <v>81</v>
      </c>
      <c r="AW554" s="12" t="s">
        <v>30</v>
      </c>
      <c r="AX554" s="12" t="s">
        <v>73</v>
      </c>
      <c r="AY554" s="192" t="s">
        <v>191</v>
      </c>
    </row>
    <row r="555" s="13" customFormat="1">
      <c r="B555" s="198"/>
      <c r="D555" s="191" t="s">
        <v>200</v>
      </c>
      <c r="E555" s="199" t="s">
        <v>1</v>
      </c>
      <c r="F555" s="200" t="s">
        <v>496</v>
      </c>
      <c r="H555" s="201">
        <v>42</v>
      </c>
      <c r="I555" s="202"/>
      <c r="L555" s="198"/>
      <c r="M555" s="203"/>
      <c r="N555" s="204"/>
      <c r="O555" s="204"/>
      <c r="P555" s="204"/>
      <c r="Q555" s="204"/>
      <c r="R555" s="204"/>
      <c r="S555" s="204"/>
      <c r="T555" s="205"/>
      <c r="AT555" s="199" t="s">
        <v>200</v>
      </c>
      <c r="AU555" s="199" t="s">
        <v>211</v>
      </c>
      <c r="AV555" s="13" t="s">
        <v>83</v>
      </c>
      <c r="AW555" s="13" t="s">
        <v>30</v>
      </c>
      <c r="AX555" s="13" t="s">
        <v>73</v>
      </c>
      <c r="AY555" s="199" t="s">
        <v>191</v>
      </c>
    </row>
    <row r="556" s="14" customFormat="1">
      <c r="B556" s="206"/>
      <c r="D556" s="191" t="s">
        <v>200</v>
      </c>
      <c r="E556" s="207" t="s">
        <v>1</v>
      </c>
      <c r="F556" s="208" t="s">
        <v>204</v>
      </c>
      <c r="H556" s="209">
        <v>42</v>
      </c>
      <c r="I556" s="210"/>
      <c r="L556" s="206"/>
      <c r="M556" s="211"/>
      <c r="N556" s="212"/>
      <c r="O556" s="212"/>
      <c r="P556" s="212"/>
      <c r="Q556" s="212"/>
      <c r="R556" s="212"/>
      <c r="S556" s="212"/>
      <c r="T556" s="213"/>
      <c r="AT556" s="207" t="s">
        <v>200</v>
      </c>
      <c r="AU556" s="207" t="s">
        <v>211</v>
      </c>
      <c r="AV556" s="14" t="s">
        <v>198</v>
      </c>
      <c r="AW556" s="14" t="s">
        <v>30</v>
      </c>
      <c r="AX556" s="14" t="s">
        <v>81</v>
      </c>
      <c r="AY556" s="207" t="s">
        <v>191</v>
      </c>
    </row>
    <row r="557" s="1" customFormat="1" ht="24" customHeight="1">
      <c r="B557" s="177"/>
      <c r="C557" s="178" t="s">
        <v>748</v>
      </c>
      <c r="D557" s="178" t="s">
        <v>194</v>
      </c>
      <c r="E557" s="179" t="s">
        <v>497</v>
      </c>
      <c r="F557" s="180" t="s">
        <v>498</v>
      </c>
      <c r="G557" s="181" t="s">
        <v>197</v>
      </c>
      <c r="H557" s="182">
        <v>3.3799999999999999</v>
      </c>
      <c r="I557" s="183"/>
      <c r="J557" s="182">
        <f>ROUND(I557*H557,2)</f>
        <v>0</v>
      </c>
      <c r="K557" s="180" t="s">
        <v>274</v>
      </c>
      <c r="L557" s="37"/>
      <c r="M557" s="184" t="s">
        <v>1</v>
      </c>
      <c r="N557" s="185" t="s">
        <v>38</v>
      </c>
      <c r="O557" s="73"/>
      <c r="P557" s="186">
        <f>O557*H557</f>
        <v>0</v>
      </c>
      <c r="Q557" s="186">
        <v>0.19536000000000001</v>
      </c>
      <c r="R557" s="186">
        <f>Q557*H557</f>
        <v>0.66031680000000004</v>
      </c>
      <c r="S557" s="186">
        <v>0</v>
      </c>
      <c r="T557" s="187">
        <f>S557*H557</f>
        <v>0</v>
      </c>
      <c r="AR557" s="188" t="s">
        <v>198</v>
      </c>
      <c r="AT557" s="188" t="s">
        <v>194</v>
      </c>
      <c r="AU557" s="188" t="s">
        <v>211</v>
      </c>
      <c r="AY557" s="18" t="s">
        <v>191</v>
      </c>
      <c r="BE557" s="189">
        <f>IF(N557="základní",J557,0)</f>
        <v>0</v>
      </c>
      <c r="BF557" s="189">
        <f>IF(N557="snížená",J557,0)</f>
        <v>0</v>
      </c>
      <c r="BG557" s="189">
        <f>IF(N557="zákl. přenesená",J557,0)</f>
        <v>0</v>
      </c>
      <c r="BH557" s="189">
        <f>IF(N557="sníž. přenesená",J557,0)</f>
        <v>0</v>
      </c>
      <c r="BI557" s="189">
        <f>IF(N557="nulová",J557,0)</f>
        <v>0</v>
      </c>
      <c r="BJ557" s="18" t="s">
        <v>81</v>
      </c>
      <c r="BK557" s="189">
        <f>ROUND(I557*H557,2)</f>
        <v>0</v>
      </c>
      <c r="BL557" s="18" t="s">
        <v>198</v>
      </c>
      <c r="BM557" s="188" t="s">
        <v>3325</v>
      </c>
    </row>
    <row r="558" s="12" customFormat="1">
      <c r="B558" s="190"/>
      <c r="D558" s="191" t="s">
        <v>200</v>
      </c>
      <c r="E558" s="192" t="s">
        <v>1</v>
      </c>
      <c r="F558" s="193" t="s">
        <v>3326</v>
      </c>
      <c r="H558" s="192" t="s">
        <v>1</v>
      </c>
      <c r="I558" s="194"/>
      <c r="L558" s="190"/>
      <c r="M558" s="195"/>
      <c r="N558" s="196"/>
      <c r="O558" s="196"/>
      <c r="P558" s="196"/>
      <c r="Q558" s="196"/>
      <c r="R558" s="196"/>
      <c r="S558" s="196"/>
      <c r="T558" s="197"/>
      <c r="AT558" s="192" t="s">
        <v>200</v>
      </c>
      <c r="AU558" s="192" t="s">
        <v>211</v>
      </c>
      <c r="AV558" s="12" t="s">
        <v>81</v>
      </c>
      <c r="AW558" s="12" t="s">
        <v>30</v>
      </c>
      <c r="AX558" s="12" t="s">
        <v>73</v>
      </c>
      <c r="AY558" s="192" t="s">
        <v>191</v>
      </c>
    </row>
    <row r="559" s="12" customFormat="1">
      <c r="B559" s="190"/>
      <c r="D559" s="191" t="s">
        <v>200</v>
      </c>
      <c r="E559" s="192" t="s">
        <v>1</v>
      </c>
      <c r="F559" s="193" t="s">
        <v>3327</v>
      </c>
      <c r="H559" s="192" t="s">
        <v>1</v>
      </c>
      <c r="I559" s="194"/>
      <c r="L559" s="190"/>
      <c r="M559" s="195"/>
      <c r="N559" s="196"/>
      <c r="O559" s="196"/>
      <c r="P559" s="196"/>
      <c r="Q559" s="196"/>
      <c r="R559" s="196"/>
      <c r="S559" s="196"/>
      <c r="T559" s="197"/>
      <c r="AT559" s="192" t="s">
        <v>200</v>
      </c>
      <c r="AU559" s="192" t="s">
        <v>211</v>
      </c>
      <c r="AV559" s="12" t="s">
        <v>81</v>
      </c>
      <c r="AW559" s="12" t="s">
        <v>30</v>
      </c>
      <c r="AX559" s="12" t="s">
        <v>73</v>
      </c>
      <c r="AY559" s="192" t="s">
        <v>191</v>
      </c>
    </row>
    <row r="560" s="13" customFormat="1">
      <c r="B560" s="198"/>
      <c r="D560" s="191" t="s">
        <v>200</v>
      </c>
      <c r="E560" s="199" t="s">
        <v>1</v>
      </c>
      <c r="F560" s="200" t="s">
        <v>3328</v>
      </c>
      <c r="H560" s="201">
        <v>2.23</v>
      </c>
      <c r="I560" s="202"/>
      <c r="L560" s="198"/>
      <c r="M560" s="203"/>
      <c r="N560" s="204"/>
      <c r="O560" s="204"/>
      <c r="P560" s="204"/>
      <c r="Q560" s="204"/>
      <c r="R560" s="204"/>
      <c r="S560" s="204"/>
      <c r="T560" s="205"/>
      <c r="AT560" s="199" t="s">
        <v>200</v>
      </c>
      <c r="AU560" s="199" t="s">
        <v>211</v>
      </c>
      <c r="AV560" s="13" t="s">
        <v>83</v>
      </c>
      <c r="AW560" s="13" t="s">
        <v>30</v>
      </c>
      <c r="AX560" s="13" t="s">
        <v>73</v>
      </c>
      <c r="AY560" s="199" t="s">
        <v>191</v>
      </c>
    </row>
    <row r="561" s="12" customFormat="1">
      <c r="B561" s="190"/>
      <c r="D561" s="191" t="s">
        <v>200</v>
      </c>
      <c r="E561" s="192" t="s">
        <v>1</v>
      </c>
      <c r="F561" s="193" t="s">
        <v>2727</v>
      </c>
      <c r="H561" s="192" t="s">
        <v>1</v>
      </c>
      <c r="I561" s="194"/>
      <c r="L561" s="190"/>
      <c r="M561" s="195"/>
      <c r="N561" s="196"/>
      <c r="O561" s="196"/>
      <c r="P561" s="196"/>
      <c r="Q561" s="196"/>
      <c r="R561" s="196"/>
      <c r="S561" s="196"/>
      <c r="T561" s="197"/>
      <c r="AT561" s="192" t="s">
        <v>200</v>
      </c>
      <c r="AU561" s="192" t="s">
        <v>211</v>
      </c>
      <c r="AV561" s="12" t="s">
        <v>81</v>
      </c>
      <c r="AW561" s="12" t="s">
        <v>30</v>
      </c>
      <c r="AX561" s="12" t="s">
        <v>73</v>
      </c>
      <c r="AY561" s="192" t="s">
        <v>191</v>
      </c>
    </row>
    <row r="562" s="12" customFormat="1">
      <c r="B562" s="190"/>
      <c r="D562" s="191" t="s">
        <v>200</v>
      </c>
      <c r="E562" s="192" t="s">
        <v>1</v>
      </c>
      <c r="F562" s="193" t="s">
        <v>3329</v>
      </c>
      <c r="H562" s="192" t="s">
        <v>1</v>
      </c>
      <c r="I562" s="194"/>
      <c r="L562" s="190"/>
      <c r="M562" s="195"/>
      <c r="N562" s="196"/>
      <c r="O562" s="196"/>
      <c r="P562" s="196"/>
      <c r="Q562" s="196"/>
      <c r="R562" s="196"/>
      <c r="S562" s="196"/>
      <c r="T562" s="197"/>
      <c r="AT562" s="192" t="s">
        <v>200</v>
      </c>
      <c r="AU562" s="192" t="s">
        <v>211</v>
      </c>
      <c r="AV562" s="12" t="s">
        <v>81</v>
      </c>
      <c r="AW562" s="12" t="s">
        <v>30</v>
      </c>
      <c r="AX562" s="12" t="s">
        <v>73</v>
      </c>
      <c r="AY562" s="192" t="s">
        <v>191</v>
      </c>
    </row>
    <row r="563" s="12" customFormat="1">
      <c r="B563" s="190"/>
      <c r="D563" s="191" t="s">
        <v>200</v>
      </c>
      <c r="E563" s="192" t="s">
        <v>1</v>
      </c>
      <c r="F563" s="193" t="s">
        <v>3330</v>
      </c>
      <c r="H563" s="192" t="s">
        <v>1</v>
      </c>
      <c r="I563" s="194"/>
      <c r="L563" s="190"/>
      <c r="M563" s="195"/>
      <c r="N563" s="196"/>
      <c r="O563" s="196"/>
      <c r="P563" s="196"/>
      <c r="Q563" s="196"/>
      <c r="R563" s="196"/>
      <c r="S563" s="196"/>
      <c r="T563" s="197"/>
      <c r="AT563" s="192" t="s">
        <v>200</v>
      </c>
      <c r="AU563" s="192" t="s">
        <v>211</v>
      </c>
      <c r="AV563" s="12" t="s">
        <v>81</v>
      </c>
      <c r="AW563" s="12" t="s">
        <v>30</v>
      </c>
      <c r="AX563" s="12" t="s">
        <v>73</v>
      </c>
      <c r="AY563" s="192" t="s">
        <v>191</v>
      </c>
    </row>
    <row r="564" s="13" customFormat="1">
      <c r="B564" s="198"/>
      <c r="D564" s="191" t="s">
        <v>200</v>
      </c>
      <c r="E564" s="199" t="s">
        <v>1</v>
      </c>
      <c r="F564" s="200" t="s">
        <v>3331</v>
      </c>
      <c r="H564" s="201">
        <v>1.1499999999999999</v>
      </c>
      <c r="I564" s="202"/>
      <c r="L564" s="198"/>
      <c r="M564" s="203"/>
      <c r="N564" s="204"/>
      <c r="O564" s="204"/>
      <c r="P564" s="204"/>
      <c r="Q564" s="204"/>
      <c r="R564" s="204"/>
      <c r="S564" s="204"/>
      <c r="T564" s="205"/>
      <c r="AT564" s="199" t="s">
        <v>200</v>
      </c>
      <c r="AU564" s="199" t="s">
        <v>211</v>
      </c>
      <c r="AV564" s="13" t="s">
        <v>83</v>
      </c>
      <c r="AW564" s="13" t="s">
        <v>30</v>
      </c>
      <c r="AX564" s="13" t="s">
        <v>73</v>
      </c>
      <c r="AY564" s="199" t="s">
        <v>191</v>
      </c>
    </row>
    <row r="565" s="14" customFormat="1">
      <c r="B565" s="206"/>
      <c r="D565" s="191" t="s">
        <v>200</v>
      </c>
      <c r="E565" s="207" t="s">
        <v>1</v>
      </c>
      <c r="F565" s="208" t="s">
        <v>204</v>
      </c>
      <c r="H565" s="209">
        <v>3.3799999999999999</v>
      </c>
      <c r="I565" s="210"/>
      <c r="L565" s="206"/>
      <c r="M565" s="211"/>
      <c r="N565" s="212"/>
      <c r="O565" s="212"/>
      <c r="P565" s="212"/>
      <c r="Q565" s="212"/>
      <c r="R565" s="212"/>
      <c r="S565" s="212"/>
      <c r="T565" s="213"/>
      <c r="AT565" s="207" t="s">
        <v>200</v>
      </c>
      <c r="AU565" s="207" t="s">
        <v>211</v>
      </c>
      <c r="AV565" s="14" t="s">
        <v>198</v>
      </c>
      <c r="AW565" s="14" t="s">
        <v>30</v>
      </c>
      <c r="AX565" s="14" t="s">
        <v>81</v>
      </c>
      <c r="AY565" s="207" t="s">
        <v>191</v>
      </c>
    </row>
    <row r="566" s="1" customFormat="1" ht="16.5" customHeight="1">
      <c r="B566" s="177"/>
      <c r="C566" s="214" t="s">
        <v>758</v>
      </c>
      <c r="D566" s="214" t="s">
        <v>335</v>
      </c>
      <c r="E566" s="215" t="s">
        <v>508</v>
      </c>
      <c r="F566" s="216" t="s">
        <v>509</v>
      </c>
      <c r="G566" s="217" t="s">
        <v>197</v>
      </c>
      <c r="H566" s="218">
        <v>1.1499999999999999</v>
      </c>
      <c r="I566" s="219"/>
      <c r="J566" s="218">
        <f>ROUND(I566*H566,2)</f>
        <v>0</v>
      </c>
      <c r="K566" s="216" t="s">
        <v>1</v>
      </c>
      <c r="L566" s="220"/>
      <c r="M566" s="221" t="s">
        <v>1</v>
      </c>
      <c r="N566" s="222" t="s">
        <v>38</v>
      </c>
      <c r="O566" s="73"/>
      <c r="P566" s="186">
        <f>O566*H566</f>
        <v>0</v>
      </c>
      <c r="Q566" s="186">
        <v>0.222</v>
      </c>
      <c r="R566" s="186">
        <f>Q566*H566</f>
        <v>0.25529999999999997</v>
      </c>
      <c r="S566" s="186">
        <v>0</v>
      </c>
      <c r="T566" s="187">
        <f>S566*H566</f>
        <v>0</v>
      </c>
      <c r="AR566" s="188" t="s">
        <v>254</v>
      </c>
      <c r="AT566" s="188" t="s">
        <v>335</v>
      </c>
      <c r="AU566" s="188" t="s">
        <v>211</v>
      </c>
      <c r="AY566" s="18" t="s">
        <v>191</v>
      </c>
      <c r="BE566" s="189">
        <f>IF(N566="základní",J566,0)</f>
        <v>0</v>
      </c>
      <c r="BF566" s="189">
        <f>IF(N566="snížená",J566,0)</f>
        <v>0</v>
      </c>
      <c r="BG566" s="189">
        <f>IF(N566="zákl. přenesená",J566,0)</f>
        <v>0</v>
      </c>
      <c r="BH566" s="189">
        <f>IF(N566="sníž. přenesená",J566,0)</f>
        <v>0</v>
      </c>
      <c r="BI566" s="189">
        <f>IF(N566="nulová",J566,0)</f>
        <v>0</v>
      </c>
      <c r="BJ566" s="18" t="s">
        <v>81</v>
      </c>
      <c r="BK566" s="189">
        <f>ROUND(I566*H566,2)</f>
        <v>0</v>
      </c>
      <c r="BL566" s="18" t="s">
        <v>198</v>
      </c>
      <c r="BM566" s="188" t="s">
        <v>3332</v>
      </c>
    </row>
    <row r="567" s="12" customFormat="1">
      <c r="B567" s="190"/>
      <c r="D567" s="191" t="s">
        <v>200</v>
      </c>
      <c r="E567" s="192" t="s">
        <v>1</v>
      </c>
      <c r="F567" s="193" t="s">
        <v>2727</v>
      </c>
      <c r="H567" s="192" t="s">
        <v>1</v>
      </c>
      <c r="I567" s="194"/>
      <c r="L567" s="190"/>
      <c r="M567" s="195"/>
      <c r="N567" s="196"/>
      <c r="O567" s="196"/>
      <c r="P567" s="196"/>
      <c r="Q567" s="196"/>
      <c r="R567" s="196"/>
      <c r="S567" s="196"/>
      <c r="T567" s="197"/>
      <c r="AT567" s="192" t="s">
        <v>200</v>
      </c>
      <c r="AU567" s="192" t="s">
        <v>211</v>
      </c>
      <c r="AV567" s="12" t="s">
        <v>81</v>
      </c>
      <c r="AW567" s="12" t="s">
        <v>30</v>
      </c>
      <c r="AX567" s="12" t="s">
        <v>73</v>
      </c>
      <c r="AY567" s="192" t="s">
        <v>191</v>
      </c>
    </row>
    <row r="568" s="12" customFormat="1">
      <c r="B568" s="190"/>
      <c r="D568" s="191" t="s">
        <v>200</v>
      </c>
      <c r="E568" s="192" t="s">
        <v>1</v>
      </c>
      <c r="F568" s="193" t="s">
        <v>2728</v>
      </c>
      <c r="H568" s="192" t="s">
        <v>1</v>
      </c>
      <c r="I568" s="194"/>
      <c r="L568" s="190"/>
      <c r="M568" s="195"/>
      <c r="N568" s="196"/>
      <c r="O568" s="196"/>
      <c r="P568" s="196"/>
      <c r="Q568" s="196"/>
      <c r="R568" s="196"/>
      <c r="S568" s="196"/>
      <c r="T568" s="197"/>
      <c r="AT568" s="192" t="s">
        <v>200</v>
      </c>
      <c r="AU568" s="192" t="s">
        <v>211</v>
      </c>
      <c r="AV568" s="12" t="s">
        <v>81</v>
      </c>
      <c r="AW568" s="12" t="s">
        <v>30</v>
      </c>
      <c r="AX568" s="12" t="s">
        <v>73</v>
      </c>
      <c r="AY568" s="192" t="s">
        <v>191</v>
      </c>
    </row>
    <row r="569" s="12" customFormat="1">
      <c r="B569" s="190"/>
      <c r="D569" s="191" t="s">
        <v>200</v>
      </c>
      <c r="E569" s="192" t="s">
        <v>1</v>
      </c>
      <c r="F569" s="193" t="s">
        <v>2729</v>
      </c>
      <c r="H569" s="192" t="s">
        <v>1</v>
      </c>
      <c r="I569" s="194"/>
      <c r="L569" s="190"/>
      <c r="M569" s="195"/>
      <c r="N569" s="196"/>
      <c r="O569" s="196"/>
      <c r="P569" s="196"/>
      <c r="Q569" s="196"/>
      <c r="R569" s="196"/>
      <c r="S569" s="196"/>
      <c r="T569" s="197"/>
      <c r="AT569" s="192" t="s">
        <v>200</v>
      </c>
      <c r="AU569" s="192" t="s">
        <v>211</v>
      </c>
      <c r="AV569" s="12" t="s">
        <v>81</v>
      </c>
      <c r="AW569" s="12" t="s">
        <v>30</v>
      </c>
      <c r="AX569" s="12" t="s">
        <v>73</v>
      </c>
      <c r="AY569" s="192" t="s">
        <v>191</v>
      </c>
    </row>
    <row r="570" s="13" customFormat="1">
      <c r="B570" s="198"/>
      <c r="D570" s="191" t="s">
        <v>200</v>
      </c>
      <c r="E570" s="199" t="s">
        <v>1</v>
      </c>
      <c r="F570" s="200" t="s">
        <v>3331</v>
      </c>
      <c r="H570" s="201">
        <v>1.1499999999999999</v>
      </c>
      <c r="I570" s="202"/>
      <c r="L570" s="198"/>
      <c r="M570" s="203"/>
      <c r="N570" s="204"/>
      <c r="O570" s="204"/>
      <c r="P570" s="204"/>
      <c r="Q570" s="204"/>
      <c r="R570" s="204"/>
      <c r="S570" s="204"/>
      <c r="T570" s="205"/>
      <c r="AT570" s="199" t="s">
        <v>200</v>
      </c>
      <c r="AU570" s="199" t="s">
        <v>211</v>
      </c>
      <c r="AV570" s="13" t="s">
        <v>83</v>
      </c>
      <c r="AW570" s="13" t="s">
        <v>30</v>
      </c>
      <c r="AX570" s="13" t="s">
        <v>73</v>
      </c>
      <c r="AY570" s="199" t="s">
        <v>191</v>
      </c>
    </row>
    <row r="571" s="14" customFormat="1">
      <c r="B571" s="206"/>
      <c r="D571" s="191" t="s">
        <v>200</v>
      </c>
      <c r="E571" s="207" t="s">
        <v>1</v>
      </c>
      <c r="F571" s="208" t="s">
        <v>204</v>
      </c>
      <c r="H571" s="209">
        <v>1.1499999999999999</v>
      </c>
      <c r="I571" s="210"/>
      <c r="L571" s="206"/>
      <c r="M571" s="211"/>
      <c r="N571" s="212"/>
      <c r="O571" s="212"/>
      <c r="P571" s="212"/>
      <c r="Q571" s="212"/>
      <c r="R571" s="212"/>
      <c r="S571" s="212"/>
      <c r="T571" s="213"/>
      <c r="AT571" s="207" t="s">
        <v>200</v>
      </c>
      <c r="AU571" s="207" t="s">
        <v>211</v>
      </c>
      <c r="AV571" s="14" t="s">
        <v>198</v>
      </c>
      <c r="AW571" s="14" t="s">
        <v>30</v>
      </c>
      <c r="AX571" s="14" t="s">
        <v>81</v>
      </c>
      <c r="AY571" s="207" t="s">
        <v>191</v>
      </c>
    </row>
    <row r="572" s="1" customFormat="1" ht="24" customHeight="1">
      <c r="B572" s="177"/>
      <c r="C572" s="178" t="s">
        <v>763</v>
      </c>
      <c r="D572" s="178" t="s">
        <v>194</v>
      </c>
      <c r="E572" s="179" t="s">
        <v>3333</v>
      </c>
      <c r="F572" s="180" t="s">
        <v>3334</v>
      </c>
      <c r="G572" s="181" t="s">
        <v>197</v>
      </c>
      <c r="H572" s="182">
        <v>955.53999999999996</v>
      </c>
      <c r="I572" s="183"/>
      <c r="J572" s="182">
        <f>ROUND(I572*H572,2)</f>
        <v>0</v>
      </c>
      <c r="K572" s="180" t="s">
        <v>274</v>
      </c>
      <c r="L572" s="37"/>
      <c r="M572" s="184" t="s">
        <v>1</v>
      </c>
      <c r="N572" s="185" t="s">
        <v>38</v>
      </c>
      <c r="O572" s="73"/>
      <c r="P572" s="186">
        <f>O572*H572</f>
        <v>0</v>
      </c>
      <c r="Q572" s="186">
        <v>0.084250000000000005</v>
      </c>
      <c r="R572" s="186">
        <f>Q572*H572</f>
        <v>80.504244999999997</v>
      </c>
      <c r="S572" s="186">
        <v>0</v>
      </c>
      <c r="T572" s="187">
        <f>S572*H572</f>
        <v>0</v>
      </c>
      <c r="AR572" s="188" t="s">
        <v>198</v>
      </c>
      <c r="AT572" s="188" t="s">
        <v>194</v>
      </c>
      <c r="AU572" s="188" t="s">
        <v>211</v>
      </c>
      <c r="AY572" s="18" t="s">
        <v>191</v>
      </c>
      <c r="BE572" s="189">
        <f>IF(N572="základní",J572,0)</f>
        <v>0</v>
      </c>
      <c r="BF572" s="189">
        <f>IF(N572="snížená",J572,0)</f>
        <v>0</v>
      </c>
      <c r="BG572" s="189">
        <f>IF(N572="zákl. přenesená",J572,0)</f>
        <v>0</v>
      </c>
      <c r="BH572" s="189">
        <f>IF(N572="sníž. přenesená",J572,0)</f>
        <v>0</v>
      </c>
      <c r="BI572" s="189">
        <f>IF(N572="nulová",J572,0)</f>
        <v>0</v>
      </c>
      <c r="BJ572" s="18" t="s">
        <v>81</v>
      </c>
      <c r="BK572" s="189">
        <f>ROUND(I572*H572,2)</f>
        <v>0</v>
      </c>
      <c r="BL572" s="18" t="s">
        <v>198</v>
      </c>
      <c r="BM572" s="188" t="s">
        <v>3335</v>
      </c>
    </row>
    <row r="573" s="12" customFormat="1">
      <c r="B573" s="190"/>
      <c r="D573" s="191" t="s">
        <v>200</v>
      </c>
      <c r="E573" s="192" t="s">
        <v>1</v>
      </c>
      <c r="F573" s="193" t="s">
        <v>3336</v>
      </c>
      <c r="H573" s="192" t="s">
        <v>1</v>
      </c>
      <c r="I573" s="194"/>
      <c r="L573" s="190"/>
      <c r="M573" s="195"/>
      <c r="N573" s="196"/>
      <c r="O573" s="196"/>
      <c r="P573" s="196"/>
      <c r="Q573" s="196"/>
      <c r="R573" s="196"/>
      <c r="S573" s="196"/>
      <c r="T573" s="197"/>
      <c r="AT573" s="192" t="s">
        <v>200</v>
      </c>
      <c r="AU573" s="192" t="s">
        <v>211</v>
      </c>
      <c r="AV573" s="12" t="s">
        <v>81</v>
      </c>
      <c r="AW573" s="12" t="s">
        <v>30</v>
      </c>
      <c r="AX573" s="12" t="s">
        <v>73</v>
      </c>
      <c r="AY573" s="192" t="s">
        <v>191</v>
      </c>
    </row>
    <row r="574" s="12" customFormat="1">
      <c r="B574" s="190"/>
      <c r="D574" s="191" t="s">
        <v>200</v>
      </c>
      <c r="E574" s="192" t="s">
        <v>1</v>
      </c>
      <c r="F574" s="193" t="s">
        <v>3337</v>
      </c>
      <c r="H574" s="192" t="s">
        <v>1</v>
      </c>
      <c r="I574" s="194"/>
      <c r="L574" s="190"/>
      <c r="M574" s="195"/>
      <c r="N574" s="196"/>
      <c r="O574" s="196"/>
      <c r="P574" s="196"/>
      <c r="Q574" s="196"/>
      <c r="R574" s="196"/>
      <c r="S574" s="196"/>
      <c r="T574" s="197"/>
      <c r="AT574" s="192" t="s">
        <v>200</v>
      </c>
      <c r="AU574" s="192" t="s">
        <v>211</v>
      </c>
      <c r="AV574" s="12" t="s">
        <v>81</v>
      </c>
      <c r="AW574" s="12" t="s">
        <v>30</v>
      </c>
      <c r="AX574" s="12" t="s">
        <v>73</v>
      </c>
      <c r="AY574" s="192" t="s">
        <v>191</v>
      </c>
    </row>
    <row r="575" s="13" customFormat="1">
      <c r="B575" s="198"/>
      <c r="D575" s="191" t="s">
        <v>200</v>
      </c>
      <c r="E575" s="199" t="s">
        <v>1</v>
      </c>
      <c r="F575" s="200" t="s">
        <v>3338</v>
      </c>
      <c r="H575" s="201">
        <v>585.5</v>
      </c>
      <c r="I575" s="202"/>
      <c r="L575" s="198"/>
      <c r="M575" s="203"/>
      <c r="N575" s="204"/>
      <c r="O575" s="204"/>
      <c r="P575" s="204"/>
      <c r="Q575" s="204"/>
      <c r="R575" s="204"/>
      <c r="S575" s="204"/>
      <c r="T575" s="205"/>
      <c r="AT575" s="199" t="s">
        <v>200</v>
      </c>
      <c r="AU575" s="199" t="s">
        <v>211</v>
      </c>
      <c r="AV575" s="13" t="s">
        <v>83</v>
      </c>
      <c r="AW575" s="13" t="s">
        <v>30</v>
      </c>
      <c r="AX575" s="13" t="s">
        <v>73</v>
      </c>
      <c r="AY575" s="199" t="s">
        <v>191</v>
      </c>
    </row>
    <row r="576" s="12" customFormat="1">
      <c r="B576" s="190"/>
      <c r="D576" s="191" t="s">
        <v>200</v>
      </c>
      <c r="E576" s="192" t="s">
        <v>1</v>
      </c>
      <c r="F576" s="193" t="s">
        <v>3339</v>
      </c>
      <c r="H576" s="192" t="s">
        <v>1</v>
      </c>
      <c r="I576" s="194"/>
      <c r="L576" s="190"/>
      <c r="M576" s="195"/>
      <c r="N576" s="196"/>
      <c r="O576" s="196"/>
      <c r="P576" s="196"/>
      <c r="Q576" s="196"/>
      <c r="R576" s="196"/>
      <c r="S576" s="196"/>
      <c r="T576" s="197"/>
      <c r="AT576" s="192" t="s">
        <v>200</v>
      </c>
      <c r="AU576" s="192" t="s">
        <v>211</v>
      </c>
      <c r="AV576" s="12" t="s">
        <v>81</v>
      </c>
      <c r="AW576" s="12" t="s">
        <v>30</v>
      </c>
      <c r="AX576" s="12" t="s">
        <v>73</v>
      </c>
      <c r="AY576" s="192" t="s">
        <v>191</v>
      </c>
    </row>
    <row r="577" s="13" customFormat="1">
      <c r="B577" s="198"/>
      <c r="D577" s="191" t="s">
        <v>200</v>
      </c>
      <c r="E577" s="199" t="s">
        <v>1</v>
      </c>
      <c r="F577" s="200" t="s">
        <v>3340</v>
      </c>
      <c r="H577" s="201">
        <v>283.10000000000002</v>
      </c>
      <c r="I577" s="202"/>
      <c r="L577" s="198"/>
      <c r="M577" s="203"/>
      <c r="N577" s="204"/>
      <c r="O577" s="204"/>
      <c r="P577" s="204"/>
      <c r="Q577" s="204"/>
      <c r="R577" s="204"/>
      <c r="S577" s="204"/>
      <c r="T577" s="205"/>
      <c r="AT577" s="199" t="s">
        <v>200</v>
      </c>
      <c r="AU577" s="199" t="s">
        <v>211</v>
      </c>
      <c r="AV577" s="13" t="s">
        <v>83</v>
      </c>
      <c r="AW577" s="13" t="s">
        <v>30</v>
      </c>
      <c r="AX577" s="13" t="s">
        <v>73</v>
      </c>
      <c r="AY577" s="199" t="s">
        <v>191</v>
      </c>
    </row>
    <row r="578" s="12" customFormat="1">
      <c r="B578" s="190"/>
      <c r="D578" s="191" t="s">
        <v>200</v>
      </c>
      <c r="E578" s="192" t="s">
        <v>1</v>
      </c>
      <c r="F578" s="193" t="s">
        <v>3341</v>
      </c>
      <c r="H578" s="192" t="s">
        <v>1</v>
      </c>
      <c r="I578" s="194"/>
      <c r="L578" s="190"/>
      <c r="M578" s="195"/>
      <c r="N578" s="196"/>
      <c r="O578" s="196"/>
      <c r="P578" s="196"/>
      <c r="Q578" s="196"/>
      <c r="R578" s="196"/>
      <c r="S578" s="196"/>
      <c r="T578" s="197"/>
      <c r="AT578" s="192" t="s">
        <v>200</v>
      </c>
      <c r="AU578" s="192" t="s">
        <v>211</v>
      </c>
      <c r="AV578" s="12" t="s">
        <v>81</v>
      </c>
      <c r="AW578" s="12" t="s">
        <v>30</v>
      </c>
      <c r="AX578" s="12" t="s">
        <v>73</v>
      </c>
      <c r="AY578" s="192" t="s">
        <v>191</v>
      </c>
    </row>
    <row r="579" s="13" customFormat="1">
      <c r="B579" s="198"/>
      <c r="D579" s="191" t="s">
        <v>200</v>
      </c>
      <c r="E579" s="199" t="s">
        <v>1</v>
      </c>
      <c r="F579" s="200" t="s">
        <v>726</v>
      </c>
      <c r="H579" s="201">
        <v>73</v>
      </c>
      <c r="I579" s="202"/>
      <c r="L579" s="198"/>
      <c r="M579" s="203"/>
      <c r="N579" s="204"/>
      <c r="O579" s="204"/>
      <c r="P579" s="204"/>
      <c r="Q579" s="204"/>
      <c r="R579" s="204"/>
      <c r="S579" s="204"/>
      <c r="T579" s="205"/>
      <c r="AT579" s="199" t="s">
        <v>200</v>
      </c>
      <c r="AU579" s="199" t="s">
        <v>211</v>
      </c>
      <c r="AV579" s="13" t="s">
        <v>83</v>
      </c>
      <c r="AW579" s="13" t="s">
        <v>30</v>
      </c>
      <c r="AX579" s="13" t="s">
        <v>73</v>
      </c>
      <c r="AY579" s="199" t="s">
        <v>191</v>
      </c>
    </row>
    <row r="580" s="12" customFormat="1">
      <c r="B580" s="190"/>
      <c r="D580" s="191" t="s">
        <v>200</v>
      </c>
      <c r="E580" s="192" t="s">
        <v>1</v>
      </c>
      <c r="F580" s="193" t="s">
        <v>3342</v>
      </c>
      <c r="H580" s="192" t="s">
        <v>1</v>
      </c>
      <c r="I580" s="194"/>
      <c r="L580" s="190"/>
      <c r="M580" s="195"/>
      <c r="N580" s="196"/>
      <c r="O580" s="196"/>
      <c r="P580" s="196"/>
      <c r="Q580" s="196"/>
      <c r="R580" s="196"/>
      <c r="S580" s="196"/>
      <c r="T580" s="197"/>
      <c r="AT580" s="192" t="s">
        <v>200</v>
      </c>
      <c r="AU580" s="192" t="s">
        <v>211</v>
      </c>
      <c r="AV580" s="12" t="s">
        <v>81</v>
      </c>
      <c r="AW580" s="12" t="s">
        <v>30</v>
      </c>
      <c r="AX580" s="12" t="s">
        <v>73</v>
      </c>
      <c r="AY580" s="192" t="s">
        <v>191</v>
      </c>
    </row>
    <row r="581" s="13" customFormat="1">
      <c r="B581" s="198"/>
      <c r="D581" s="191" t="s">
        <v>200</v>
      </c>
      <c r="E581" s="199" t="s">
        <v>1</v>
      </c>
      <c r="F581" s="200" t="s">
        <v>3343</v>
      </c>
      <c r="H581" s="201">
        <v>13.94</v>
      </c>
      <c r="I581" s="202"/>
      <c r="L581" s="198"/>
      <c r="M581" s="203"/>
      <c r="N581" s="204"/>
      <c r="O581" s="204"/>
      <c r="P581" s="204"/>
      <c r="Q581" s="204"/>
      <c r="R581" s="204"/>
      <c r="S581" s="204"/>
      <c r="T581" s="205"/>
      <c r="AT581" s="199" t="s">
        <v>200</v>
      </c>
      <c r="AU581" s="199" t="s">
        <v>211</v>
      </c>
      <c r="AV581" s="13" t="s">
        <v>83</v>
      </c>
      <c r="AW581" s="13" t="s">
        <v>30</v>
      </c>
      <c r="AX581" s="13" t="s">
        <v>73</v>
      </c>
      <c r="AY581" s="199" t="s">
        <v>191</v>
      </c>
    </row>
    <row r="582" s="14" customFormat="1">
      <c r="B582" s="206"/>
      <c r="D582" s="191" t="s">
        <v>200</v>
      </c>
      <c r="E582" s="207" t="s">
        <v>1</v>
      </c>
      <c r="F582" s="208" t="s">
        <v>204</v>
      </c>
      <c r="H582" s="209">
        <v>955.54000000000008</v>
      </c>
      <c r="I582" s="210"/>
      <c r="L582" s="206"/>
      <c r="M582" s="211"/>
      <c r="N582" s="212"/>
      <c r="O582" s="212"/>
      <c r="P582" s="212"/>
      <c r="Q582" s="212"/>
      <c r="R582" s="212"/>
      <c r="S582" s="212"/>
      <c r="T582" s="213"/>
      <c r="AT582" s="207" t="s">
        <v>200</v>
      </c>
      <c r="AU582" s="207" t="s">
        <v>211</v>
      </c>
      <c r="AV582" s="14" t="s">
        <v>198</v>
      </c>
      <c r="AW582" s="14" t="s">
        <v>30</v>
      </c>
      <c r="AX582" s="14" t="s">
        <v>81</v>
      </c>
      <c r="AY582" s="207" t="s">
        <v>191</v>
      </c>
    </row>
    <row r="583" s="1" customFormat="1" ht="24" customHeight="1">
      <c r="B583" s="177"/>
      <c r="C583" s="178" t="s">
        <v>770</v>
      </c>
      <c r="D583" s="178" t="s">
        <v>194</v>
      </c>
      <c r="E583" s="179" t="s">
        <v>3344</v>
      </c>
      <c r="F583" s="180" t="s">
        <v>3345</v>
      </c>
      <c r="G583" s="181" t="s">
        <v>197</v>
      </c>
      <c r="H583" s="182">
        <v>10.9</v>
      </c>
      <c r="I583" s="183"/>
      <c r="J583" s="182">
        <f>ROUND(I583*H583,2)</f>
        <v>0</v>
      </c>
      <c r="K583" s="180" t="s">
        <v>274</v>
      </c>
      <c r="L583" s="37"/>
      <c r="M583" s="184" t="s">
        <v>1</v>
      </c>
      <c r="N583" s="185" t="s">
        <v>38</v>
      </c>
      <c r="O583" s="73"/>
      <c r="P583" s="186">
        <f>O583*H583</f>
        <v>0</v>
      </c>
      <c r="Q583" s="186">
        <v>0.10362</v>
      </c>
      <c r="R583" s="186">
        <f>Q583*H583</f>
        <v>1.1294580000000001</v>
      </c>
      <c r="S583" s="186">
        <v>0</v>
      </c>
      <c r="T583" s="187">
        <f>S583*H583</f>
        <v>0</v>
      </c>
      <c r="AR583" s="188" t="s">
        <v>198</v>
      </c>
      <c r="AT583" s="188" t="s">
        <v>194</v>
      </c>
      <c r="AU583" s="188" t="s">
        <v>211</v>
      </c>
      <c r="AY583" s="18" t="s">
        <v>191</v>
      </c>
      <c r="BE583" s="189">
        <f>IF(N583="základní",J583,0)</f>
        <v>0</v>
      </c>
      <c r="BF583" s="189">
        <f>IF(N583="snížená",J583,0)</f>
        <v>0</v>
      </c>
      <c r="BG583" s="189">
        <f>IF(N583="zákl. přenesená",J583,0)</f>
        <v>0</v>
      </c>
      <c r="BH583" s="189">
        <f>IF(N583="sníž. přenesená",J583,0)</f>
        <v>0</v>
      </c>
      <c r="BI583" s="189">
        <f>IF(N583="nulová",J583,0)</f>
        <v>0</v>
      </c>
      <c r="BJ583" s="18" t="s">
        <v>81</v>
      </c>
      <c r="BK583" s="189">
        <f>ROUND(I583*H583,2)</f>
        <v>0</v>
      </c>
      <c r="BL583" s="18" t="s">
        <v>198</v>
      </c>
      <c r="BM583" s="188" t="s">
        <v>3346</v>
      </c>
    </row>
    <row r="584" s="12" customFormat="1">
      <c r="B584" s="190"/>
      <c r="D584" s="191" t="s">
        <v>200</v>
      </c>
      <c r="E584" s="192" t="s">
        <v>1</v>
      </c>
      <c r="F584" s="193" t="s">
        <v>3336</v>
      </c>
      <c r="H584" s="192" t="s">
        <v>1</v>
      </c>
      <c r="I584" s="194"/>
      <c r="L584" s="190"/>
      <c r="M584" s="195"/>
      <c r="N584" s="196"/>
      <c r="O584" s="196"/>
      <c r="P584" s="196"/>
      <c r="Q584" s="196"/>
      <c r="R584" s="196"/>
      <c r="S584" s="196"/>
      <c r="T584" s="197"/>
      <c r="AT584" s="192" t="s">
        <v>200</v>
      </c>
      <c r="AU584" s="192" t="s">
        <v>211</v>
      </c>
      <c r="AV584" s="12" t="s">
        <v>81</v>
      </c>
      <c r="AW584" s="12" t="s">
        <v>30</v>
      </c>
      <c r="AX584" s="12" t="s">
        <v>73</v>
      </c>
      <c r="AY584" s="192" t="s">
        <v>191</v>
      </c>
    </row>
    <row r="585" s="12" customFormat="1">
      <c r="B585" s="190"/>
      <c r="D585" s="191" t="s">
        <v>200</v>
      </c>
      <c r="E585" s="192" t="s">
        <v>1</v>
      </c>
      <c r="F585" s="193" t="s">
        <v>3347</v>
      </c>
      <c r="H585" s="192" t="s">
        <v>1</v>
      </c>
      <c r="I585" s="194"/>
      <c r="L585" s="190"/>
      <c r="M585" s="195"/>
      <c r="N585" s="196"/>
      <c r="O585" s="196"/>
      <c r="P585" s="196"/>
      <c r="Q585" s="196"/>
      <c r="R585" s="196"/>
      <c r="S585" s="196"/>
      <c r="T585" s="197"/>
      <c r="AT585" s="192" t="s">
        <v>200</v>
      </c>
      <c r="AU585" s="192" t="s">
        <v>211</v>
      </c>
      <c r="AV585" s="12" t="s">
        <v>81</v>
      </c>
      <c r="AW585" s="12" t="s">
        <v>30</v>
      </c>
      <c r="AX585" s="12" t="s">
        <v>73</v>
      </c>
      <c r="AY585" s="192" t="s">
        <v>191</v>
      </c>
    </row>
    <row r="586" s="13" customFormat="1">
      <c r="B586" s="198"/>
      <c r="D586" s="191" t="s">
        <v>200</v>
      </c>
      <c r="E586" s="199" t="s">
        <v>1</v>
      </c>
      <c r="F586" s="200" t="s">
        <v>3348</v>
      </c>
      <c r="H586" s="201">
        <v>10.9</v>
      </c>
      <c r="I586" s="202"/>
      <c r="L586" s="198"/>
      <c r="M586" s="203"/>
      <c r="N586" s="204"/>
      <c r="O586" s="204"/>
      <c r="P586" s="204"/>
      <c r="Q586" s="204"/>
      <c r="R586" s="204"/>
      <c r="S586" s="204"/>
      <c r="T586" s="205"/>
      <c r="AT586" s="199" t="s">
        <v>200</v>
      </c>
      <c r="AU586" s="199" t="s">
        <v>211</v>
      </c>
      <c r="AV586" s="13" t="s">
        <v>83</v>
      </c>
      <c r="AW586" s="13" t="s">
        <v>30</v>
      </c>
      <c r="AX586" s="13" t="s">
        <v>73</v>
      </c>
      <c r="AY586" s="199" t="s">
        <v>191</v>
      </c>
    </row>
    <row r="587" s="14" customFormat="1">
      <c r="B587" s="206"/>
      <c r="D587" s="191" t="s">
        <v>200</v>
      </c>
      <c r="E587" s="207" t="s">
        <v>1</v>
      </c>
      <c r="F587" s="208" t="s">
        <v>204</v>
      </c>
      <c r="H587" s="209">
        <v>10.9</v>
      </c>
      <c r="I587" s="210"/>
      <c r="L587" s="206"/>
      <c r="M587" s="211"/>
      <c r="N587" s="212"/>
      <c r="O587" s="212"/>
      <c r="P587" s="212"/>
      <c r="Q587" s="212"/>
      <c r="R587" s="212"/>
      <c r="S587" s="212"/>
      <c r="T587" s="213"/>
      <c r="AT587" s="207" t="s">
        <v>200</v>
      </c>
      <c r="AU587" s="207" t="s">
        <v>211</v>
      </c>
      <c r="AV587" s="14" t="s">
        <v>198</v>
      </c>
      <c r="AW587" s="14" t="s">
        <v>30</v>
      </c>
      <c r="AX587" s="14" t="s">
        <v>81</v>
      </c>
      <c r="AY587" s="207" t="s">
        <v>191</v>
      </c>
    </row>
    <row r="588" s="1" customFormat="1" ht="16.5" customHeight="1">
      <c r="B588" s="177"/>
      <c r="C588" s="214" t="s">
        <v>777</v>
      </c>
      <c r="D588" s="214" t="s">
        <v>335</v>
      </c>
      <c r="E588" s="215" t="s">
        <v>948</v>
      </c>
      <c r="F588" s="216" t="s">
        <v>3349</v>
      </c>
      <c r="G588" s="217" t="s">
        <v>310</v>
      </c>
      <c r="H588" s="218">
        <v>29.699999999999999</v>
      </c>
      <c r="I588" s="219"/>
      <c r="J588" s="218">
        <f>ROUND(I588*H588,2)</f>
        <v>0</v>
      </c>
      <c r="K588" s="216" t="s">
        <v>1</v>
      </c>
      <c r="L588" s="220"/>
      <c r="M588" s="221" t="s">
        <v>1</v>
      </c>
      <c r="N588" s="222" t="s">
        <v>38</v>
      </c>
      <c r="O588" s="73"/>
      <c r="P588" s="186">
        <f>O588*H588</f>
        <v>0</v>
      </c>
      <c r="Q588" s="186">
        <v>0.14999999999999999</v>
      </c>
      <c r="R588" s="186">
        <f>Q588*H588</f>
        <v>4.4550000000000001</v>
      </c>
      <c r="S588" s="186">
        <v>0</v>
      </c>
      <c r="T588" s="187">
        <f>S588*H588</f>
        <v>0</v>
      </c>
      <c r="AR588" s="188" t="s">
        <v>254</v>
      </c>
      <c r="AT588" s="188" t="s">
        <v>335</v>
      </c>
      <c r="AU588" s="188" t="s">
        <v>211</v>
      </c>
      <c r="AY588" s="18" t="s">
        <v>191</v>
      </c>
      <c r="BE588" s="189">
        <f>IF(N588="základní",J588,0)</f>
        <v>0</v>
      </c>
      <c r="BF588" s="189">
        <f>IF(N588="snížená",J588,0)</f>
        <v>0</v>
      </c>
      <c r="BG588" s="189">
        <f>IF(N588="zákl. přenesená",J588,0)</f>
        <v>0</v>
      </c>
      <c r="BH588" s="189">
        <f>IF(N588="sníž. přenesená",J588,0)</f>
        <v>0</v>
      </c>
      <c r="BI588" s="189">
        <f>IF(N588="nulová",J588,0)</f>
        <v>0</v>
      </c>
      <c r="BJ588" s="18" t="s">
        <v>81</v>
      </c>
      <c r="BK588" s="189">
        <f>ROUND(I588*H588,2)</f>
        <v>0</v>
      </c>
      <c r="BL588" s="18" t="s">
        <v>198</v>
      </c>
      <c r="BM588" s="188" t="s">
        <v>3350</v>
      </c>
    </row>
    <row r="589" s="12" customFormat="1">
      <c r="B589" s="190"/>
      <c r="D589" s="191" t="s">
        <v>200</v>
      </c>
      <c r="E589" s="192" t="s">
        <v>1</v>
      </c>
      <c r="F589" s="193" t="s">
        <v>3351</v>
      </c>
      <c r="H589" s="192" t="s">
        <v>1</v>
      </c>
      <c r="I589" s="194"/>
      <c r="L589" s="190"/>
      <c r="M589" s="195"/>
      <c r="N589" s="196"/>
      <c r="O589" s="196"/>
      <c r="P589" s="196"/>
      <c r="Q589" s="196"/>
      <c r="R589" s="196"/>
      <c r="S589" s="196"/>
      <c r="T589" s="197"/>
      <c r="AT589" s="192" t="s">
        <v>200</v>
      </c>
      <c r="AU589" s="192" t="s">
        <v>211</v>
      </c>
      <c r="AV589" s="12" t="s">
        <v>81</v>
      </c>
      <c r="AW589" s="12" t="s">
        <v>30</v>
      </c>
      <c r="AX589" s="12" t="s">
        <v>73</v>
      </c>
      <c r="AY589" s="192" t="s">
        <v>191</v>
      </c>
    </row>
    <row r="590" s="12" customFormat="1">
      <c r="B590" s="190"/>
      <c r="D590" s="191" t="s">
        <v>200</v>
      </c>
      <c r="E590" s="192" t="s">
        <v>1</v>
      </c>
      <c r="F590" s="193" t="s">
        <v>3352</v>
      </c>
      <c r="H590" s="192" t="s">
        <v>1</v>
      </c>
      <c r="I590" s="194"/>
      <c r="L590" s="190"/>
      <c r="M590" s="195"/>
      <c r="N590" s="196"/>
      <c r="O590" s="196"/>
      <c r="P590" s="196"/>
      <c r="Q590" s="196"/>
      <c r="R590" s="196"/>
      <c r="S590" s="196"/>
      <c r="T590" s="197"/>
      <c r="AT590" s="192" t="s">
        <v>200</v>
      </c>
      <c r="AU590" s="192" t="s">
        <v>211</v>
      </c>
      <c r="AV590" s="12" t="s">
        <v>81</v>
      </c>
      <c r="AW590" s="12" t="s">
        <v>30</v>
      </c>
      <c r="AX590" s="12" t="s">
        <v>73</v>
      </c>
      <c r="AY590" s="192" t="s">
        <v>191</v>
      </c>
    </row>
    <row r="591" s="13" customFormat="1">
      <c r="B591" s="198"/>
      <c r="D591" s="191" t="s">
        <v>200</v>
      </c>
      <c r="E591" s="199" t="s">
        <v>1</v>
      </c>
      <c r="F591" s="200" t="s">
        <v>3353</v>
      </c>
      <c r="H591" s="201">
        <v>29.699999999999999</v>
      </c>
      <c r="I591" s="202"/>
      <c r="L591" s="198"/>
      <c r="M591" s="203"/>
      <c r="N591" s="204"/>
      <c r="O591" s="204"/>
      <c r="P591" s="204"/>
      <c r="Q591" s="204"/>
      <c r="R591" s="204"/>
      <c r="S591" s="204"/>
      <c r="T591" s="205"/>
      <c r="AT591" s="199" t="s">
        <v>200</v>
      </c>
      <c r="AU591" s="199" t="s">
        <v>211</v>
      </c>
      <c r="AV591" s="13" t="s">
        <v>83</v>
      </c>
      <c r="AW591" s="13" t="s">
        <v>30</v>
      </c>
      <c r="AX591" s="13" t="s">
        <v>73</v>
      </c>
      <c r="AY591" s="199" t="s">
        <v>191</v>
      </c>
    </row>
    <row r="592" s="14" customFormat="1">
      <c r="B592" s="206"/>
      <c r="D592" s="191" t="s">
        <v>200</v>
      </c>
      <c r="E592" s="207" t="s">
        <v>1</v>
      </c>
      <c r="F592" s="208" t="s">
        <v>204</v>
      </c>
      <c r="H592" s="209">
        <v>29.699999999999999</v>
      </c>
      <c r="I592" s="210"/>
      <c r="L592" s="206"/>
      <c r="M592" s="211"/>
      <c r="N592" s="212"/>
      <c r="O592" s="212"/>
      <c r="P592" s="212"/>
      <c r="Q592" s="212"/>
      <c r="R592" s="212"/>
      <c r="S592" s="212"/>
      <c r="T592" s="213"/>
      <c r="AT592" s="207" t="s">
        <v>200</v>
      </c>
      <c r="AU592" s="207" t="s">
        <v>211</v>
      </c>
      <c r="AV592" s="14" t="s">
        <v>198</v>
      </c>
      <c r="AW592" s="14" t="s">
        <v>30</v>
      </c>
      <c r="AX592" s="14" t="s">
        <v>81</v>
      </c>
      <c r="AY592" s="207" t="s">
        <v>191</v>
      </c>
    </row>
    <row r="593" s="1" customFormat="1" ht="24" customHeight="1">
      <c r="B593" s="177"/>
      <c r="C593" s="178" t="s">
        <v>784</v>
      </c>
      <c r="D593" s="178" t="s">
        <v>194</v>
      </c>
      <c r="E593" s="179" t="s">
        <v>955</v>
      </c>
      <c r="F593" s="180" t="s">
        <v>956</v>
      </c>
      <c r="G593" s="181" t="s">
        <v>310</v>
      </c>
      <c r="H593" s="182">
        <v>18</v>
      </c>
      <c r="I593" s="183"/>
      <c r="J593" s="182">
        <f>ROUND(I593*H593,2)</f>
        <v>0</v>
      </c>
      <c r="K593" s="180" t="s">
        <v>1</v>
      </c>
      <c r="L593" s="37"/>
      <c r="M593" s="184" t="s">
        <v>1</v>
      </c>
      <c r="N593" s="185" t="s">
        <v>38</v>
      </c>
      <c r="O593" s="73"/>
      <c r="P593" s="186">
        <f>O593*H593</f>
        <v>0</v>
      </c>
      <c r="Q593" s="186">
        <v>0.15539952000000001</v>
      </c>
      <c r="R593" s="186">
        <f>Q593*H593</f>
        <v>2.7971913600000002</v>
      </c>
      <c r="S593" s="186">
        <v>0</v>
      </c>
      <c r="T593" s="187">
        <f>S593*H593</f>
        <v>0</v>
      </c>
      <c r="AR593" s="188" t="s">
        <v>198</v>
      </c>
      <c r="AT593" s="188" t="s">
        <v>194</v>
      </c>
      <c r="AU593" s="188" t="s">
        <v>211</v>
      </c>
      <c r="AY593" s="18" t="s">
        <v>191</v>
      </c>
      <c r="BE593" s="189">
        <f>IF(N593="základní",J593,0)</f>
        <v>0</v>
      </c>
      <c r="BF593" s="189">
        <f>IF(N593="snížená",J593,0)</f>
        <v>0</v>
      </c>
      <c r="BG593" s="189">
        <f>IF(N593="zákl. přenesená",J593,0)</f>
        <v>0</v>
      </c>
      <c r="BH593" s="189">
        <f>IF(N593="sníž. přenesená",J593,0)</f>
        <v>0</v>
      </c>
      <c r="BI593" s="189">
        <f>IF(N593="nulová",J593,0)</f>
        <v>0</v>
      </c>
      <c r="BJ593" s="18" t="s">
        <v>81</v>
      </c>
      <c r="BK593" s="189">
        <f>ROUND(I593*H593,2)</f>
        <v>0</v>
      </c>
      <c r="BL593" s="18" t="s">
        <v>198</v>
      </c>
      <c r="BM593" s="188" t="s">
        <v>3354</v>
      </c>
    </row>
    <row r="594" s="12" customFormat="1">
      <c r="B594" s="190"/>
      <c r="D594" s="191" t="s">
        <v>200</v>
      </c>
      <c r="E594" s="192" t="s">
        <v>1</v>
      </c>
      <c r="F594" s="193" t="s">
        <v>3355</v>
      </c>
      <c r="H594" s="192" t="s">
        <v>1</v>
      </c>
      <c r="I594" s="194"/>
      <c r="L594" s="190"/>
      <c r="M594" s="195"/>
      <c r="N594" s="196"/>
      <c r="O594" s="196"/>
      <c r="P594" s="196"/>
      <c r="Q594" s="196"/>
      <c r="R594" s="196"/>
      <c r="S594" s="196"/>
      <c r="T594" s="197"/>
      <c r="AT594" s="192" t="s">
        <v>200</v>
      </c>
      <c r="AU594" s="192" t="s">
        <v>211</v>
      </c>
      <c r="AV594" s="12" t="s">
        <v>81</v>
      </c>
      <c r="AW594" s="12" t="s">
        <v>30</v>
      </c>
      <c r="AX594" s="12" t="s">
        <v>73</v>
      </c>
      <c r="AY594" s="192" t="s">
        <v>191</v>
      </c>
    </row>
    <row r="595" s="13" customFormat="1">
      <c r="B595" s="198"/>
      <c r="D595" s="191" t="s">
        <v>200</v>
      </c>
      <c r="E595" s="199" t="s">
        <v>1</v>
      </c>
      <c r="F595" s="200" t="s">
        <v>3356</v>
      </c>
      <c r="H595" s="201">
        <v>10.5</v>
      </c>
      <c r="I595" s="202"/>
      <c r="L595" s="198"/>
      <c r="M595" s="203"/>
      <c r="N595" s="204"/>
      <c r="O595" s="204"/>
      <c r="P595" s="204"/>
      <c r="Q595" s="204"/>
      <c r="R595" s="204"/>
      <c r="S595" s="204"/>
      <c r="T595" s="205"/>
      <c r="AT595" s="199" t="s">
        <v>200</v>
      </c>
      <c r="AU595" s="199" t="s">
        <v>211</v>
      </c>
      <c r="AV595" s="13" t="s">
        <v>83</v>
      </c>
      <c r="AW595" s="13" t="s">
        <v>30</v>
      </c>
      <c r="AX595" s="13" t="s">
        <v>73</v>
      </c>
      <c r="AY595" s="199" t="s">
        <v>191</v>
      </c>
    </row>
    <row r="596" s="12" customFormat="1">
      <c r="B596" s="190"/>
      <c r="D596" s="191" t="s">
        <v>200</v>
      </c>
      <c r="E596" s="192" t="s">
        <v>1</v>
      </c>
      <c r="F596" s="193" t="s">
        <v>3357</v>
      </c>
      <c r="H596" s="192" t="s">
        <v>1</v>
      </c>
      <c r="I596" s="194"/>
      <c r="L596" s="190"/>
      <c r="M596" s="195"/>
      <c r="N596" s="196"/>
      <c r="O596" s="196"/>
      <c r="P596" s="196"/>
      <c r="Q596" s="196"/>
      <c r="R596" s="196"/>
      <c r="S596" s="196"/>
      <c r="T596" s="197"/>
      <c r="AT596" s="192" t="s">
        <v>200</v>
      </c>
      <c r="AU596" s="192" t="s">
        <v>211</v>
      </c>
      <c r="AV596" s="12" t="s">
        <v>81</v>
      </c>
      <c r="AW596" s="12" t="s">
        <v>30</v>
      </c>
      <c r="AX596" s="12" t="s">
        <v>73</v>
      </c>
      <c r="AY596" s="192" t="s">
        <v>191</v>
      </c>
    </row>
    <row r="597" s="13" customFormat="1">
      <c r="B597" s="198"/>
      <c r="D597" s="191" t="s">
        <v>200</v>
      </c>
      <c r="E597" s="199" t="s">
        <v>1</v>
      </c>
      <c r="F597" s="200" t="s">
        <v>3358</v>
      </c>
      <c r="H597" s="201">
        <v>7.5</v>
      </c>
      <c r="I597" s="202"/>
      <c r="L597" s="198"/>
      <c r="M597" s="203"/>
      <c r="N597" s="204"/>
      <c r="O597" s="204"/>
      <c r="P597" s="204"/>
      <c r="Q597" s="204"/>
      <c r="R597" s="204"/>
      <c r="S597" s="204"/>
      <c r="T597" s="205"/>
      <c r="AT597" s="199" t="s">
        <v>200</v>
      </c>
      <c r="AU597" s="199" t="s">
        <v>211</v>
      </c>
      <c r="AV597" s="13" t="s">
        <v>83</v>
      </c>
      <c r="AW597" s="13" t="s">
        <v>30</v>
      </c>
      <c r="AX597" s="13" t="s">
        <v>73</v>
      </c>
      <c r="AY597" s="199" t="s">
        <v>191</v>
      </c>
    </row>
    <row r="598" s="14" customFormat="1">
      <c r="B598" s="206"/>
      <c r="D598" s="191" t="s">
        <v>200</v>
      </c>
      <c r="E598" s="207" t="s">
        <v>1</v>
      </c>
      <c r="F598" s="208" t="s">
        <v>204</v>
      </c>
      <c r="H598" s="209">
        <v>18</v>
      </c>
      <c r="I598" s="210"/>
      <c r="L598" s="206"/>
      <c r="M598" s="211"/>
      <c r="N598" s="212"/>
      <c r="O598" s="212"/>
      <c r="P598" s="212"/>
      <c r="Q598" s="212"/>
      <c r="R598" s="212"/>
      <c r="S598" s="212"/>
      <c r="T598" s="213"/>
      <c r="AT598" s="207" t="s">
        <v>200</v>
      </c>
      <c r="AU598" s="207" t="s">
        <v>211</v>
      </c>
      <c r="AV598" s="14" t="s">
        <v>198</v>
      </c>
      <c r="AW598" s="14" t="s">
        <v>30</v>
      </c>
      <c r="AX598" s="14" t="s">
        <v>81</v>
      </c>
      <c r="AY598" s="207" t="s">
        <v>191</v>
      </c>
    </row>
    <row r="599" s="1" customFormat="1" ht="24" customHeight="1">
      <c r="B599" s="177"/>
      <c r="C599" s="214" t="s">
        <v>789</v>
      </c>
      <c r="D599" s="214" t="s">
        <v>335</v>
      </c>
      <c r="E599" s="215" t="s">
        <v>2746</v>
      </c>
      <c r="F599" s="216" t="s">
        <v>2747</v>
      </c>
      <c r="G599" s="217" t="s">
        <v>310</v>
      </c>
      <c r="H599" s="218">
        <v>7.5</v>
      </c>
      <c r="I599" s="219"/>
      <c r="J599" s="218">
        <f>ROUND(I599*H599,2)</f>
        <v>0</v>
      </c>
      <c r="K599" s="216" t="s">
        <v>274</v>
      </c>
      <c r="L599" s="220"/>
      <c r="M599" s="221" t="s">
        <v>1</v>
      </c>
      <c r="N599" s="222" t="s">
        <v>38</v>
      </c>
      <c r="O599" s="73"/>
      <c r="P599" s="186">
        <f>O599*H599</f>
        <v>0</v>
      </c>
      <c r="Q599" s="186">
        <v>0.048300000000000003</v>
      </c>
      <c r="R599" s="186">
        <f>Q599*H599</f>
        <v>0.36225000000000002</v>
      </c>
      <c r="S599" s="186">
        <v>0</v>
      </c>
      <c r="T599" s="187">
        <f>S599*H599</f>
        <v>0</v>
      </c>
      <c r="AR599" s="188" t="s">
        <v>254</v>
      </c>
      <c r="AT599" s="188" t="s">
        <v>335</v>
      </c>
      <c r="AU599" s="188" t="s">
        <v>211</v>
      </c>
      <c r="AY599" s="18" t="s">
        <v>191</v>
      </c>
      <c r="BE599" s="189">
        <f>IF(N599="základní",J599,0)</f>
        <v>0</v>
      </c>
      <c r="BF599" s="189">
        <f>IF(N599="snížená",J599,0)</f>
        <v>0</v>
      </c>
      <c r="BG599" s="189">
        <f>IF(N599="zákl. přenesená",J599,0)</f>
        <v>0</v>
      </c>
      <c r="BH599" s="189">
        <f>IF(N599="sníž. přenesená",J599,0)</f>
        <v>0</v>
      </c>
      <c r="BI599" s="189">
        <f>IF(N599="nulová",J599,0)</f>
        <v>0</v>
      </c>
      <c r="BJ599" s="18" t="s">
        <v>81</v>
      </c>
      <c r="BK599" s="189">
        <f>ROUND(I599*H599,2)</f>
        <v>0</v>
      </c>
      <c r="BL599" s="18" t="s">
        <v>198</v>
      </c>
      <c r="BM599" s="188" t="s">
        <v>3359</v>
      </c>
    </row>
    <row r="600" s="12" customFormat="1">
      <c r="B600" s="190"/>
      <c r="D600" s="191" t="s">
        <v>200</v>
      </c>
      <c r="E600" s="192" t="s">
        <v>1</v>
      </c>
      <c r="F600" s="193" t="s">
        <v>3360</v>
      </c>
      <c r="H600" s="192" t="s">
        <v>1</v>
      </c>
      <c r="I600" s="194"/>
      <c r="L600" s="190"/>
      <c r="M600" s="195"/>
      <c r="N600" s="196"/>
      <c r="O600" s="196"/>
      <c r="P600" s="196"/>
      <c r="Q600" s="196"/>
      <c r="R600" s="196"/>
      <c r="S600" s="196"/>
      <c r="T600" s="197"/>
      <c r="AT600" s="192" t="s">
        <v>200</v>
      </c>
      <c r="AU600" s="192" t="s">
        <v>211</v>
      </c>
      <c r="AV600" s="12" t="s">
        <v>81</v>
      </c>
      <c r="AW600" s="12" t="s">
        <v>30</v>
      </c>
      <c r="AX600" s="12" t="s">
        <v>73</v>
      </c>
      <c r="AY600" s="192" t="s">
        <v>191</v>
      </c>
    </row>
    <row r="601" s="12" customFormat="1">
      <c r="B601" s="190"/>
      <c r="D601" s="191" t="s">
        <v>200</v>
      </c>
      <c r="E601" s="192" t="s">
        <v>1</v>
      </c>
      <c r="F601" s="193" t="s">
        <v>3361</v>
      </c>
      <c r="H601" s="192" t="s">
        <v>1</v>
      </c>
      <c r="I601" s="194"/>
      <c r="L601" s="190"/>
      <c r="M601" s="195"/>
      <c r="N601" s="196"/>
      <c r="O601" s="196"/>
      <c r="P601" s="196"/>
      <c r="Q601" s="196"/>
      <c r="R601" s="196"/>
      <c r="S601" s="196"/>
      <c r="T601" s="197"/>
      <c r="AT601" s="192" t="s">
        <v>200</v>
      </c>
      <c r="AU601" s="192" t="s">
        <v>211</v>
      </c>
      <c r="AV601" s="12" t="s">
        <v>81</v>
      </c>
      <c r="AW601" s="12" t="s">
        <v>30</v>
      </c>
      <c r="AX601" s="12" t="s">
        <v>73</v>
      </c>
      <c r="AY601" s="192" t="s">
        <v>191</v>
      </c>
    </row>
    <row r="602" s="13" customFormat="1">
      <c r="B602" s="198"/>
      <c r="D602" s="191" t="s">
        <v>200</v>
      </c>
      <c r="E602" s="199" t="s">
        <v>1</v>
      </c>
      <c r="F602" s="200" t="s">
        <v>3362</v>
      </c>
      <c r="H602" s="201">
        <v>7.5</v>
      </c>
      <c r="I602" s="202"/>
      <c r="L602" s="198"/>
      <c r="M602" s="203"/>
      <c r="N602" s="204"/>
      <c r="O602" s="204"/>
      <c r="P602" s="204"/>
      <c r="Q602" s="204"/>
      <c r="R602" s="204"/>
      <c r="S602" s="204"/>
      <c r="T602" s="205"/>
      <c r="AT602" s="199" t="s">
        <v>200</v>
      </c>
      <c r="AU602" s="199" t="s">
        <v>211</v>
      </c>
      <c r="AV602" s="13" t="s">
        <v>83</v>
      </c>
      <c r="AW602" s="13" t="s">
        <v>30</v>
      </c>
      <c r="AX602" s="13" t="s">
        <v>73</v>
      </c>
      <c r="AY602" s="199" t="s">
        <v>191</v>
      </c>
    </row>
    <row r="603" s="14" customFormat="1">
      <c r="B603" s="206"/>
      <c r="D603" s="191" t="s">
        <v>200</v>
      </c>
      <c r="E603" s="207" t="s">
        <v>1</v>
      </c>
      <c r="F603" s="208" t="s">
        <v>204</v>
      </c>
      <c r="H603" s="209">
        <v>7.5</v>
      </c>
      <c r="I603" s="210"/>
      <c r="L603" s="206"/>
      <c r="M603" s="211"/>
      <c r="N603" s="212"/>
      <c r="O603" s="212"/>
      <c r="P603" s="212"/>
      <c r="Q603" s="212"/>
      <c r="R603" s="212"/>
      <c r="S603" s="212"/>
      <c r="T603" s="213"/>
      <c r="AT603" s="207" t="s">
        <v>200</v>
      </c>
      <c r="AU603" s="207" t="s">
        <v>211</v>
      </c>
      <c r="AV603" s="14" t="s">
        <v>198</v>
      </c>
      <c r="AW603" s="14" t="s">
        <v>30</v>
      </c>
      <c r="AX603" s="14" t="s">
        <v>81</v>
      </c>
      <c r="AY603" s="207" t="s">
        <v>191</v>
      </c>
    </row>
    <row r="604" s="1" customFormat="1" ht="16.5" customHeight="1">
      <c r="B604" s="177"/>
      <c r="C604" s="214" t="s">
        <v>793</v>
      </c>
      <c r="D604" s="214" t="s">
        <v>335</v>
      </c>
      <c r="E604" s="215" t="s">
        <v>3363</v>
      </c>
      <c r="F604" s="216" t="s">
        <v>3364</v>
      </c>
      <c r="G604" s="217" t="s">
        <v>310</v>
      </c>
      <c r="H604" s="218">
        <v>10.5</v>
      </c>
      <c r="I604" s="219"/>
      <c r="J604" s="218">
        <f>ROUND(I604*H604,2)</f>
        <v>0</v>
      </c>
      <c r="K604" s="216" t="s">
        <v>274</v>
      </c>
      <c r="L604" s="220"/>
      <c r="M604" s="221" t="s">
        <v>1</v>
      </c>
      <c r="N604" s="222" t="s">
        <v>38</v>
      </c>
      <c r="O604" s="73"/>
      <c r="P604" s="186">
        <f>O604*H604</f>
        <v>0</v>
      </c>
      <c r="Q604" s="186">
        <v>0.10199999999999999</v>
      </c>
      <c r="R604" s="186">
        <f>Q604*H604</f>
        <v>1.071</v>
      </c>
      <c r="S604" s="186">
        <v>0</v>
      </c>
      <c r="T604" s="187">
        <f>S604*H604</f>
        <v>0</v>
      </c>
      <c r="AR604" s="188" t="s">
        <v>254</v>
      </c>
      <c r="AT604" s="188" t="s">
        <v>335</v>
      </c>
      <c r="AU604" s="188" t="s">
        <v>211</v>
      </c>
      <c r="AY604" s="18" t="s">
        <v>191</v>
      </c>
      <c r="BE604" s="189">
        <f>IF(N604="základní",J604,0)</f>
        <v>0</v>
      </c>
      <c r="BF604" s="189">
        <f>IF(N604="snížená",J604,0)</f>
        <v>0</v>
      </c>
      <c r="BG604" s="189">
        <f>IF(N604="zákl. přenesená",J604,0)</f>
        <v>0</v>
      </c>
      <c r="BH604" s="189">
        <f>IF(N604="sníž. přenesená",J604,0)</f>
        <v>0</v>
      </c>
      <c r="BI604" s="189">
        <f>IF(N604="nulová",J604,0)</f>
        <v>0</v>
      </c>
      <c r="BJ604" s="18" t="s">
        <v>81</v>
      </c>
      <c r="BK604" s="189">
        <f>ROUND(I604*H604,2)</f>
        <v>0</v>
      </c>
      <c r="BL604" s="18" t="s">
        <v>198</v>
      </c>
      <c r="BM604" s="188" t="s">
        <v>3365</v>
      </c>
    </row>
    <row r="605" s="12" customFormat="1">
      <c r="B605" s="190"/>
      <c r="D605" s="191" t="s">
        <v>200</v>
      </c>
      <c r="E605" s="192" t="s">
        <v>1</v>
      </c>
      <c r="F605" s="193" t="s">
        <v>3366</v>
      </c>
      <c r="H605" s="192" t="s">
        <v>1</v>
      </c>
      <c r="I605" s="194"/>
      <c r="L605" s="190"/>
      <c r="M605" s="195"/>
      <c r="N605" s="196"/>
      <c r="O605" s="196"/>
      <c r="P605" s="196"/>
      <c r="Q605" s="196"/>
      <c r="R605" s="196"/>
      <c r="S605" s="196"/>
      <c r="T605" s="197"/>
      <c r="AT605" s="192" t="s">
        <v>200</v>
      </c>
      <c r="AU605" s="192" t="s">
        <v>211</v>
      </c>
      <c r="AV605" s="12" t="s">
        <v>81</v>
      </c>
      <c r="AW605" s="12" t="s">
        <v>30</v>
      </c>
      <c r="AX605" s="12" t="s">
        <v>73</v>
      </c>
      <c r="AY605" s="192" t="s">
        <v>191</v>
      </c>
    </row>
    <row r="606" s="13" customFormat="1">
      <c r="B606" s="198"/>
      <c r="D606" s="191" t="s">
        <v>200</v>
      </c>
      <c r="E606" s="199" t="s">
        <v>1</v>
      </c>
      <c r="F606" s="200" t="s">
        <v>3356</v>
      </c>
      <c r="H606" s="201">
        <v>10.5</v>
      </c>
      <c r="I606" s="202"/>
      <c r="L606" s="198"/>
      <c r="M606" s="203"/>
      <c r="N606" s="204"/>
      <c r="O606" s="204"/>
      <c r="P606" s="204"/>
      <c r="Q606" s="204"/>
      <c r="R606" s="204"/>
      <c r="S606" s="204"/>
      <c r="T606" s="205"/>
      <c r="AT606" s="199" t="s">
        <v>200</v>
      </c>
      <c r="AU606" s="199" t="s">
        <v>211</v>
      </c>
      <c r="AV606" s="13" t="s">
        <v>83</v>
      </c>
      <c r="AW606" s="13" t="s">
        <v>30</v>
      </c>
      <c r="AX606" s="13" t="s">
        <v>73</v>
      </c>
      <c r="AY606" s="199" t="s">
        <v>191</v>
      </c>
    </row>
    <row r="607" s="14" customFormat="1">
      <c r="B607" s="206"/>
      <c r="D607" s="191" t="s">
        <v>200</v>
      </c>
      <c r="E607" s="207" t="s">
        <v>1</v>
      </c>
      <c r="F607" s="208" t="s">
        <v>204</v>
      </c>
      <c r="H607" s="209">
        <v>10.5</v>
      </c>
      <c r="I607" s="210"/>
      <c r="L607" s="206"/>
      <c r="M607" s="211"/>
      <c r="N607" s="212"/>
      <c r="O607" s="212"/>
      <c r="P607" s="212"/>
      <c r="Q607" s="212"/>
      <c r="R607" s="212"/>
      <c r="S607" s="212"/>
      <c r="T607" s="213"/>
      <c r="AT607" s="207" t="s">
        <v>200</v>
      </c>
      <c r="AU607" s="207" t="s">
        <v>211</v>
      </c>
      <c r="AV607" s="14" t="s">
        <v>198</v>
      </c>
      <c r="AW607" s="14" t="s">
        <v>30</v>
      </c>
      <c r="AX607" s="14" t="s">
        <v>81</v>
      </c>
      <c r="AY607" s="207" t="s">
        <v>191</v>
      </c>
    </row>
    <row r="608" s="1" customFormat="1" ht="16.5" customHeight="1">
      <c r="B608" s="177"/>
      <c r="C608" s="214" t="s">
        <v>412</v>
      </c>
      <c r="D608" s="214" t="s">
        <v>335</v>
      </c>
      <c r="E608" s="215" t="s">
        <v>2752</v>
      </c>
      <c r="F608" s="216" t="s">
        <v>2753</v>
      </c>
      <c r="G608" s="217" t="s">
        <v>310</v>
      </c>
      <c r="H608" s="218">
        <v>359</v>
      </c>
      <c r="I608" s="219"/>
      <c r="J608" s="218">
        <f>ROUND(I608*H608,2)</f>
        <v>0</v>
      </c>
      <c r="K608" s="216" t="s">
        <v>274</v>
      </c>
      <c r="L608" s="220"/>
      <c r="M608" s="221" t="s">
        <v>1</v>
      </c>
      <c r="N608" s="222" t="s">
        <v>38</v>
      </c>
      <c r="O608" s="73"/>
      <c r="P608" s="186">
        <f>O608*H608</f>
        <v>0</v>
      </c>
      <c r="Q608" s="186">
        <v>0.058000000000000003</v>
      </c>
      <c r="R608" s="186">
        <f>Q608*H608</f>
        <v>20.822000000000003</v>
      </c>
      <c r="S608" s="186">
        <v>0</v>
      </c>
      <c r="T608" s="187">
        <f>S608*H608</f>
        <v>0</v>
      </c>
      <c r="AR608" s="188" t="s">
        <v>254</v>
      </c>
      <c r="AT608" s="188" t="s">
        <v>335</v>
      </c>
      <c r="AU608" s="188" t="s">
        <v>211</v>
      </c>
      <c r="AY608" s="18" t="s">
        <v>191</v>
      </c>
      <c r="BE608" s="189">
        <f>IF(N608="základní",J608,0)</f>
        <v>0</v>
      </c>
      <c r="BF608" s="189">
        <f>IF(N608="snížená",J608,0)</f>
        <v>0</v>
      </c>
      <c r="BG608" s="189">
        <f>IF(N608="zákl. přenesená",J608,0)</f>
        <v>0</v>
      </c>
      <c r="BH608" s="189">
        <f>IF(N608="sníž. přenesená",J608,0)</f>
        <v>0</v>
      </c>
      <c r="BI608" s="189">
        <f>IF(N608="nulová",J608,0)</f>
        <v>0</v>
      </c>
      <c r="BJ608" s="18" t="s">
        <v>81</v>
      </c>
      <c r="BK608" s="189">
        <f>ROUND(I608*H608,2)</f>
        <v>0</v>
      </c>
      <c r="BL608" s="18" t="s">
        <v>198</v>
      </c>
      <c r="BM608" s="188" t="s">
        <v>3367</v>
      </c>
    </row>
    <row r="609" s="12" customFormat="1">
      <c r="B609" s="190"/>
      <c r="D609" s="191" t="s">
        <v>200</v>
      </c>
      <c r="E609" s="192" t="s">
        <v>1</v>
      </c>
      <c r="F609" s="193" t="s">
        <v>3368</v>
      </c>
      <c r="H609" s="192" t="s">
        <v>1</v>
      </c>
      <c r="I609" s="194"/>
      <c r="L609" s="190"/>
      <c r="M609" s="195"/>
      <c r="N609" s="196"/>
      <c r="O609" s="196"/>
      <c r="P609" s="196"/>
      <c r="Q609" s="196"/>
      <c r="R609" s="196"/>
      <c r="S609" s="196"/>
      <c r="T609" s="197"/>
      <c r="AT609" s="192" t="s">
        <v>200</v>
      </c>
      <c r="AU609" s="192" t="s">
        <v>211</v>
      </c>
      <c r="AV609" s="12" t="s">
        <v>81</v>
      </c>
      <c r="AW609" s="12" t="s">
        <v>30</v>
      </c>
      <c r="AX609" s="12" t="s">
        <v>73</v>
      </c>
      <c r="AY609" s="192" t="s">
        <v>191</v>
      </c>
    </row>
    <row r="610" s="13" customFormat="1">
      <c r="B610" s="198"/>
      <c r="D610" s="191" t="s">
        <v>200</v>
      </c>
      <c r="E610" s="199" t="s">
        <v>1</v>
      </c>
      <c r="F610" s="200" t="s">
        <v>3369</v>
      </c>
      <c r="H610" s="201">
        <v>359</v>
      </c>
      <c r="I610" s="202"/>
      <c r="L610" s="198"/>
      <c r="M610" s="203"/>
      <c r="N610" s="204"/>
      <c r="O610" s="204"/>
      <c r="P610" s="204"/>
      <c r="Q610" s="204"/>
      <c r="R610" s="204"/>
      <c r="S610" s="204"/>
      <c r="T610" s="205"/>
      <c r="AT610" s="199" t="s">
        <v>200</v>
      </c>
      <c r="AU610" s="199" t="s">
        <v>211</v>
      </c>
      <c r="AV610" s="13" t="s">
        <v>83</v>
      </c>
      <c r="AW610" s="13" t="s">
        <v>30</v>
      </c>
      <c r="AX610" s="13" t="s">
        <v>73</v>
      </c>
      <c r="AY610" s="199" t="s">
        <v>191</v>
      </c>
    </row>
    <row r="611" s="14" customFormat="1">
      <c r="B611" s="206"/>
      <c r="D611" s="191" t="s">
        <v>200</v>
      </c>
      <c r="E611" s="207" t="s">
        <v>1</v>
      </c>
      <c r="F611" s="208" t="s">
        <v>204</v>
      </c>
      <c r="H611" s="209">
        <v>359</v>
      </c>
      <c r="I611" s="210"/>
      <c r="L611" s="206"/>
      <c r="M611" s="211"/>
      <c r="N611" s="212"/>
      <c r="O611" s="212"/>
      <c r="P611" s="212"/>
      <c r="Q611" s="212"/>
      <c r="R611" s="212"/>
      <c r="S611" s="212"/>
      <c r="T611" s="213"/>
      <c r="AT611" s="207" t="s">
        <v>200</v>
      </c>
      <c r="AU611" s="207" t="s">
        <v>211</v>
      </c>
      <c r="AV611" s="14" t="s">
        <v>198</v>
      </c>
      <c r="AW611" s="14" t="s">
        <v>30</v>
      </c>
      <c r="AX611" s="14" t="s">
        <v>81</v>
      </c>
      <c r="AY611" s="207" t="s">
        <v>191</v>
      </c>
    </row>
    <row r="612" s="1" customFormat="1" ht="24" customHeight="1">
      <c r="B612" s="177"/>
      <c r="C612" s="178" t="s">
        <v>803</v>
      </c>
      <c r="D612" s="178" t="s">
        <v>194</v>
      </c>
      <c r="E612" s="179" t="s">
        <v>3370</v>
      </c>
      <c r="F612" s="180" t="s">
        <v>3371</v>
      </c>
      <c r="G612" s="181" t="s">
        <v>310</v>
      </c>
      <c r="H612" s="182">
        <v>359</v>
      </c>
      <c r="I612" s="183"/>
      <c r="J612" s="182">
        <f>ROUND(I612*H612,2)</f>
        <v>0</v>
      </c>
      <c r="K612" s="180" t="s">
        <v>274</v>
      </c>
      <c r="L612" s="37"/>
      <c r="M612" s="184" t="s">
        <v>1</v>
      </c>
      <c r="N612" s="185" t="s">
        <v>38</v>
      </c>
      <c r="O612" s="73"/>
      <c r="P612" s="186">
        <f>O612*H612</f>
        <v>0</v>
      </c>
      <c r="Q612" s="186">
        <v>0.1295</v>
      </c>
      <c r="R612" s="186">
        <f>Q612*H612</f>
        <v>46.490500000000004</v>
      </c>
      <c r="S612" s="186">
        <v>0</v>
      </c>
      <c r="T612" s="187">
        <f>S612*H612</f>
        <v>0</v>
      </c>
      <c r="AR612" s="188" t="s">
        <v>198</v>
      </c>
      <c r="AT612" s="188" t="s">
        <v>194</v>
      </c>
      <c r="AU612" s="188" t="s">
        <v>211</v>
      </c>
      <c r="AY612" s="18" t="s">
        <v>191</v>
      </c>
      <c r="BE612" s="189">
        <f>IF(N612="základní",J612,0)</f>
        <v>0</v>
      </c>
      <c r="BF612" s="189">
        <f>IF(N612="snížená",J612,0)</f>
        <v>0</v>
      </c>
      <c r="BG612" s="189">
        <f>IF(N612="zákl. přenesená",J612,0)</f>
        <v>0</v>
      </c>
      <c r="BH612" s="189">
        <f>IF(N612="sníž. přenesená",J612,0)</f>
        <v>0</v>
      </c>
      <c r="BI612" s="189">
        <f>IF(N612="nulová",J612,0)</f>
        <v>0</v>
      </c>
      <c r="BJ612" s="18" t="s">
        <v>81</v>
      </c>
      <c r="BK612" s="189">
        <f>ROUND(I612*H612,2)</f>
        <v>0</v>
      </c>
      <c r="BL612" s="18" t="s">
        <v>198</v>
      </c>
      <c r="BM612" s="188" t="s">
        <v>3372</v>
      </c>
    </row>
    <row r="613" s="12" customFormat="1">
      <c r="B613" s="190"/>
      <c r="D613" s="191" t="s">
        <v>200</v>
      </c>
      <c r="E613" s="192" t="s">
        <v>1</v>
      </c>
      <c r="F613" s="193" t="s">
        <v>3373</v>
      </c>
      <c r="H613" s="192" t="s">
        <v>1</v>
      </c>
      <c r="I613" s="194"/>
      <c r="L613" s="190"/>
      <c r="M613" s="195"/>
      <c r="N613" s="196"/>
      <c r="O613" s="196"/>
      <c r="P613" s="196"/>
      <c r="Q613" s="196"/>
      <c r="R613" s="196"/>
      <c r="S613" s="196"/>
      <c r="T613" s="197"/>
      <c r="AT613" s="192" t="s">
        <v>200</v>
      </c>
      <c r="AU613" s="192" t="s">
        <v>211</v>
      </c>
      <c r="AV613" s="12" t="s">
        <v>81</v>
      </c>
      <c r="AW613" s="12" t="s">
        <v>30</v>
      </c>
      <c r="AX613" s="12" t="s">
        <v>73</v>
      </c>
      <c r="AY613" s="192" t="s">
        <v>191</v>
      </c>
    </row>
    <row r="614" s="13" customFormat="1">
      <c r="B614" s="198"/>
      <c r="D614" s="191" t="s">
        <v>200</v>
      </c>
      <c r="E614" s="199" t="s">
        <v>1</v>
      </c>
      <c r="F614" s="200" t="s">
        <v>3369</v>
      </c>
      <c r="H614" s="201">
        <v>359</v>
      </c>
      <c r="I614" s="202"/>
      <c r="L614" s="198"/>
      <c r="M614" s="203"/>
      <c r="N614" s="204"/>
      <c r="O614" s="204"/>
      <c r="P614" s="204"/>
      <c r="Q614" s="204"/>
      <c r="R614" s="204"/>
      <c r="S614" s="204"/>
      <c r="T614" s="205"/>
      <c r="AT614" s="199" t="s">
        <v>200</v>
      </c>
      <c r="AU614" s="199" t="s">
        <v>211</v>
      </c>
      <c r="AV614" s="13" t="s">
        <v>83</v>
      </c>
      <c r="AW614" s="13" t="s">
        <v>30</v>
      </c>
      <c r="AX614" s="13" t="s">
        <v>81</v>
      </c>
      <c r="AY614" s="199" t="s">
        <v>191</v>
      </c>
    </row>
    <row r="615" s="1" customFormat="1" ht="24" customHeight="1">
      <c r="B615" s="177"/>
      <c r="C615" s="178" t="s">
        <v>810</v>
      </c>
      <c r="D615" s="178" t="s">
        <v>194</v>
      </c>
      <c r="E615" s="179" t="s">
        <v>965</v>
      </c>
      <c r="F615" s="180" t="s">
        <v>966</v>
      </c>
      <c r="G615" s="181" t="s">
        <v>310</v>
      </c>
      <c r="H615" s="182">
        <v>297</v>
      </c>
      <c r="I615" s="183"/>
      <c r="J615" s="182">
        <f>ROUND(I615*H615,2)</f>
        <v>0</v>
      </c>
      <c r="K615" s="180" t="s">
        <v>274</v>
      </c>
      <c r="L615" s="37"/>
      <c r="M615" s="184" t="s">
        <v>1</v>
      </c>
      <c r="N615" s="185" t="s">
        <v>38</v>
      </c>
      <c r="O615" s="73"/>
      <c r="P615" s="186">
        <f>O615*H615</f>
        <v>0</v>
      </c>
      <c r="Q615" s="186">
        <v>0.16849</v>
      </c>
      <c r="R615" s="186">
        <f>Q615*H615</f>
        <v>50.041530000000002</v>
      </c>
      <c r="S615" s="186">
        <v>0</v>
      </c>
      <c r="T615" s="187">
        <f>S615*H615</f>
        <v>0</v>
      </c>
      <c r="AR615" s="188" t="s">
        <v>198</v>
      </c>
      <c r="AT615" s="188" t="s">
        <v>194</v>
      </c>
      <c r="AU615" s="188" t="s">
        <v>211</v>
      </c>
      <c r="AY615" s="18" t="s">
        <v>191</v>
      </c>
      <c r="BE615" s="189">
        <f>IF(N615="základní",J615,0)</f>
        <v>0</v>
      </c>
      <c r="BF615" s="189">
        <f>IF(N615="snížená",J615,0)</f>
        <v>0</v>
      </c>
      <c r="BG615" s="189">
        <f>IF(N615="zákl. přenesená",J615,0)</f>
        <v>0</v>
      </c>
      <c r="BH615" s="189">
        <f>IF(N615="sníž. přenesená",J615,0)</f>
        <v>0</v>
      </c>
      <c r="BI615" s="189">
        <f>IF(N615="nulová",J615,0)</f>
        <v>0</v>
      </c>
      <c r="BJ615" s="18" t="s">
        <v>81</v>
      </c>
      <c r="BK615" s="189">
        <f>ROUND(I615*H615,2)</f>
        <v>0</v>
      </c>
      <c r="BL615" s="18" t="s">
        <v>198</v>
      </c>
      <c r="BM615" s="188" t="s">
        <v>3374</v>
      </c>
    </row>
    <row r="616" s="12" customFormat="1">
      <c r="B616" s="190"/>
      <c r="D616" s="191" t="s">
        <v>200</v>
      </c>
      <c r="E616" s="192" t="s">
        <v>1</v>
      </c>
      <c r="F616" s="193" t="s">
        <v>3375</v>
      </c>
      <c r="H616" s="192" t="s">
        <v>1</v>
      </c>
      <c r="I616" s="194"/>
      <c r="L616" s="190"/>
      <c r="M616" s="195"/>
      <c r="N616" s="196"/>
      <c r="O616" s="196"/>
      <c r="P616" s="196"/>
      <c r="Q616" s="196"/>
      <c r="R616" s="196"/>
      <c r="S616" s="196"/>
      <c r="T616" s="197"/>
      <c r="AT616" s="192" t="s">
        <v>200</v>
      </c>
      <c r="AU616" s="192" t="s">
        <v>211</v>
      </c>
      <c r="AV616" s="12" t="s">
        <v>81</v>
      </c>
      <c r="AW616" s="12" t="s">
        <v>30</v>
      </c>
      <c r="AX616" s="12" t="s">
        <v>73</v>
      </c>
      <c r="AY616" s="192" t="s">
        <v>191</v>
      </c>
    </row>
    <row r="617" s="12" customFormat="1">
      <c r="B617" s="190"/>
      <c r="D617" s="191" t="s">
        <v>200</v>
      </c>
      <c r="E617" s="192" t="s">
        <v>1</v>
      </c>
      <c r="F617" s="193" t="s">
        <v>3376</v>
      </c>
      <c r="H617" s="192" t="s">
        <v>1</v>
      </c>
      <c r="I617" s="194"/>
      <c r="L617" s="190"/>
      <c r="M617" s="195"/>
      <c r="N617" s="196"/>
      <c r="O617" s="196"/>
      <c r="P617" s="196"/>
      <c r="Q617" s="196"/>
      <c r="R617" s="196"/>
      <c r="S617" s="196"/>
      <c r="T617" s="197"/>
      <c r="AT617" s="192" t="s">
        <v>200</v>
      </c>
      <c r="AU617" s="192" t="s">
        <v>211</v>
      </c>
      <c r="AV617" s="12" t="s">
        <v>81</v>
      </c>
      <c r="AW617" s="12" t="s">
        <v>30</v>
      </c>
      <c r="AX617" s="12" t="s">
        <v>73</v>
      </c>
      <c r="AY617" s="192" t="s">
        <v>191</v>
      </c>
    </row>
    <row r="618" s="12" customFormat="1">
      <c r="B618" s="190"/>
      <c r="D618" s="191" t="s">
        <v>200</v>
      </c>
      <c r="E618" s="192" t="s">
        <v>1</v>
      </c>
      <c r="F618" s="193" t="s">
        <v>3377</v>
      </c>
      <c r="H618" s="192" t="s">
        <v>1</v>
      </c>
      <c r="I618" s="194"/>
      <c r="L618" s="190"/>
      <c r="M618" s="195"/>
      <c r="N618" s="196"/>
      <c r="O618" s="196"/>
      <c r="P618" s="196"/>
      <c r="Q618" s="196"/>
      <c r="R618" s="196"/>
      <c r="S618" s="196"/>
      <c r="T618" s="197"/>
      <c r="AT618" s="192" t="s">
        <v>200</v>
      </c>
      <c r="AU618" s="192" t="s">
        <v>211</v>
      </c>
      <c r="AV618" s="12" t="s">
        <v>81</v>
      </c>
      <c r="AW618" s="12" t="s">
        <v>30</v>
      </c>
      <c r="AX618" s="12" t="s">
        <v>73</v>
      </c>
      <c r="AY618" s="192" t="s">
        <v>191</v>
      </c>
    </row>
    <row r="619" s="13" customFormat="1">
      <c r="B619" s="198"/>
      <c r="D619" s="191" t="s">
        <v>200</v>
      </c>
      <c r="E619" s="199" t="s">
        <v>1</v>
      </c>
      <c r="F619" s="200" t="s">
        <v>3378</v>
      </c>
      <c r="H619" s="201">
        <v>267.30000000000001</v>
      </c>
      <c r="I619" s="202"/>
      <c r="L619" s="198"/>
      <c r="M619" s="203"/>
      <c r="N619" s="204"/>
      <c r="O619" s="204"/>
      <c r="P619" s="204"/>
      <c r="Q619" s="204"/>
      <c r="R619" s="204"/>
      <c r="S619" s="204"/>
      <c r="T619" s="205"/>
      <c r="AT619" s="199" t="s">
        <v>200</v>
      </c>
      <c r="AU619" s="199" t="s">
        <v>211</v>
      </c>
      <c r="AV619" s="13" t="s">
        <v>83</v>
      </c>
      <c r="AW619" s="13" t="s">
        <v>30</v>
      </c>
      <c r="AX619" s="13" t="s">
        <v>73</v>
      </c>
      <c r="AY619" s="199" t="s">
        <v>191</v>
      </c>
    </row>
    <row r="620" s="12" customFormat="1">
      <c r="B620" s="190"/>
      <c r="D620" s="191" t="s">
        <v>200</v>
      </c>
      <c r="E620" s="192" t="s">
        <v>1</v>
      </c>
      <c r="F620" s="193" t="s">
        <v>3379</v>
      </c>
      <c r="H620" s="192" t="s">
        <v>1</v>
      </c>
      <c r="I620" s="194"/>
      <c r="L620" s="190"/>
      <c r="M620" s="195"/>
      <c r="N620" s="196"/>
      <c r="O620" s="196"/>
      <c r="P620" s="196"/>
      <c r="Q620" s="196"/>
      <c r="R620" s="196"/>
      <c r="S620" s="196"/>
      <c r="T620" s="197"/>
      <c r="AT620" s="192" t="s">
        <v>200</v>
      </c>
      <c r="AU620" s="192" t="s">
        <v>211</v>
      </c>
      <c r="AV620" s="12" t="s">
        <v>81</v>
      </c>
      <c r="AW620" s="12" t="s">
        <v>30</v>
      </c>
      <c r="AX620" s="12" t="s">
        <v>73</v>
      </c>
      <c r="AY620" s="192" t="s">
        <v>191</v>
      </c>
    </row>
    <row r="621" s="12" customFormat="1">
      <c r="B621" s="190"/>
      <c r="D621" s="191" t="s">
        <v>200</v>
      </c>
      <c r="E621" s="192" t="s">
        <v>1</v>
      </c>
      <c r="F621" s="193" t="s">
        <v>3380</v>
      </c>
      <c r="H621" s="192" t="s">
        <v>1</v>
      </c>
      <c r="I621" s="194"/>
      <c r="L621" s="190"/>
      <c r="M621" s="195"/>
      <c r="N621" s="196"/>
      <c r="O621" s="196"/>
      <c r="P621" s="196"/>
      <c r="Q621" s="196"/>
      <c r="R621" s="196"/>
      <c r="S621" s="196"/>
      <c r="T621" s="197"/>
      <c r="AT621" s="192" t="s">
        <v>200</v>
      </c>
      <c r="AU621" s="192" t="s">
        <v>211</v>
      </c>
      <c r="AV621" s="12" t="s">
        <v>81</v>
      </c>
      <c r="AW621" s="12" t="s">
        <v>30</v>
      </c>
      <c r="AX621" s="12" t="s">
        <v>73</v>
      </c>
      <c r="AY621" s="192" t="s">
        <v>191</v>
      </c>
    </row>
    <row r="622" s="12" customFormat="1">
      <c r="B622" s="190"/>
      <c r="D622" s="191" t="s">
        <v>200</v>
      </c>
      <c r="E622" s="192" t="s">
        <v>1</v>
      </c>
      <c r="F622" s="193" t="s">
        <v>3381</v>
      </c>
      <c r="H622" s="192" t="s">
        <v>1</v>
      </c>
      <c r="I622" s="194"/>
      <c r="L622" s="190"/>
      <c r="M622" s="195"/>
      <c r="N622" s="196"/>
      <c r="O622" s="196"/>
      <c r="P622" s="196"/>
      <c r="Q622" s="196"/>
      <c r="R622" s="196"/>
      <c r="S622" s="196"/>
      <c r="T622" s="197"/>
      <c r="AT622" s="192" t="s">
        <v>200</v>
      </c>
      <c r="AU622" s="192" t="s">
        <v>211</v>
      </c>
      <c r="AV622" s="12" t="s">
        <v>81</v>
      </c>
      <c r="AW622" s="12" t="s">
        <v>30</v>
      </c>
      <c r="AX622" s="12" t="s">
        <v>73</v>
      </c>
      <c r="AY622" s="192" t="s">
        <v>191</v>
      </c>
    </row>
    <row r="623" s="13" customFormat="1">
      <c r="B623" s="198"/>
      <c r="D623" s="191" t="s">
        <v>200</v>
      </c>
      <c r="E623" s="199" t="s">
        <v>1</v>
      </c>
      <c r="F623" s="200" t="s">
        <v>3353</v>
      </c>
      <c r="H623" s="201">
        <v>29.699999999999999</v>
      </c>
      <c r="I623" s="202"/>
      <c r="L623" s="198"/>
      <c r="M623" s="203"/>
      <c r="N623" s="204"/>
      <c r="O623" s="204"/>
      <c r="P623" s="204"/>
      <c r="Q623" s="204"/>
      <c r="R623" s="204"/>
      <c r="S623" s="204"/>
      <c r="T623" s="205"/>
      <c r="AT623" s="199" t="s">
        <v>200</v>
      </c>
      <c r="AU623" s="199" t="s">
        <v>211</v>
      </c>
      <c r="AV623" s="13" t="s">
        <v>83</v>
      </c>
      <c r="AW623" s="13" t="s">
        <v>30</v>
      </c>
      <c r="AX623" s="13" t="s">
        <v>73</v>
      </c>
      <c r="AY623" s="199" t="s">
        <v>191</v>
      </c>
    </row>
    <row r="624" s="14" customFormat="1">
      <c r="B624" s="206"/>
      <c r="D624" s="191" t="s">
        <v>200</v>
      </c>
      <c r="E624" s="207" t="s">
        <v>1</v>
      </c>
      <c r="F624" s="208" t="s">
        <v>204</v>
      </c>
      <c r="H624" s="209">
        <v>297</v>
      </c>
      <c r="I624" s="210"/>
      <c r="L624" s="206"/>
      <c r="M624" s="211"/>
      <c r="N624" s="212"/>
      <c r="O624" s="212"/>
      <c r="P624" s="212"/>
      <c r="Q624" s="212"/>
      <c r="R624" s="212"/>
      <c r="S624" s="212"/>
      <c r="T624" s="213"/>
      <c r="AT624" s="207" t="s">
        <v>200</v>
      </c>
      <c r="AU624" s="207" t="s">
        <v>211</v>
      </c>
      <c r="AV624" s="14" t="s">
        <v>198</v>
      </c>
      <c r="AW624" s="14" t="s">
        <v>30</v>
      </c>
      <c r="AX624" s="14" t="s">
        <v>81</v>
      </c>
      <c r="AY624" s="207" t="s">
        <v>191</v>
      </c>
    </row>
    <row r="625" s="11" customFormat="1" ht="22.8" customHeight="1">
      <c r="B625" s="164"/>
      <c r="D625" s="165" t="s">
        <v>72</v>
      </c>
      <c r="E625" s="175" t="s">
        <v>254</v>
      </c>
      <c r="F625" s="175" t="s">
        <v>523</v>
      </c>
      <c r="I625" s="167"/>
      <c r="J625" s="176">
        <f>BK625</f>
        <v>0</v>
      </c>
      <c r="L625" s="164"/>
      <c r="M625" s="169"/>
      <c r="N625" s="170"/>
      <c r="O625" s="170"/>
      <c r="P625" s="171">
        <f>SUM(P626:P672)</f>
        <v>0</v>
      </c>
      <c r="Q625" s="170"/>
      <c r="R625" s="171">
        <f>SUM(R626:R672)</f>
        <v>7.0862243999999999</v>
      </c>
      <c r="S625" s="170"/>
      <c r="T625" s="172">
        <f>SUM(T626:T672)</f>
        <v>0</v>
      </c>
      <c r="AR625" s="165" t="s">
        <v>81</v>
      </c>
      <c r="AT625" s="173" t="s">
        <v>72</v>
      </c>
      <c r="AU625" s="173" t="s">
        <v>81</v>
      </c>
      <c r="AY625" s="165" t="s">
        <v>191</v>
      </c>
      <c r="BK625" s="174">
        <f>SUM(BK626:BK672)</f>
        <v>0</v>
      </c>
    </row>
    <row r="626" s="1" customFormat="1" ht="16.5" customHeight="1">
      <c r="B626" s="177"/>
      <c r="C626" s="178" t="s">
        <v>818</v>
      </c>
      <c r="D626" s="178" t="s">
        <v>194</v>
      </c>
      <c r="E626" s="179" t="s">
        <v>525</v>
      </c>
      <c r="F626" s="180" t="s">
        <v>526</v>
      </c>
      <c r="G626" s="181" t="s">
        <v>197</v>
      </c>
      <c r="H626" s="182">
        <v>7.0199999999999996</v>
      </c>
      <c r="I626" s="183"/>
      <c r="J626" s="182">
        <f>ROUND(I626*H626,2)</f>
        <v>0</v>
      </c>
      <c r="K626" s="180" t="s">
        <v>1</v>
      </c>
      <c r="L626" s="37"/>
      <c r="M626" s="184" t="s">
        <v>1</v>
      </c>
      <c r="N626" s="185" t="s">
        <v>38</v>
      </c>
      <c r="O626" s="73"/>
      <c r="P626" s="186">
        <f>O626*H626</f>
        <v>0</v>
      </c>
      <c r="Q626" s="186">
        <v>0.00081999999999999998</v>
      </c>
      <c r="R626" s="186">
        <f>Q626*H626</f>
        <v>0.0057563999999999992</v>
      </c>
      <c r="S626" s="186">
        <v>0</v>
      </c>
      <c r="T626" s="187">
        <f>S626*H626</f>
        <v>0</v>
      </c>
      <c r="AR626" s="188" t="s">
        <v>198</v>
      </c>
      <c r="AT626" s="188" t="s">
        <v>194</v>
      </c>
      <c r="AU626" s="188" t="s">
        <v>83</v>
      </c>
      <c r="AY626" s="18" t="s">
        <v>191</v>
      </c>
      <c r="BE626" s="189">
        <f>IF(N626="základní",J626,0)</f>
        <v>0</v>
      </c>
      <c r="BF626" s="189">
        <f>IF(N626="snížená",J626,0)</f>
        <v>0</v>
      </c>
      <c r="BG626" s="189">
        <f>IF(N626="zákl. přenesená",J626,0)</f>
        <v>0</v>
      </c>
      <c r="BH626" s="189">
        <f>IF(N626="sníž. přenesená",J626,0)</f>
        <v>0</v>
      </c>
      <c r="BI626" s="189">
        <f>IF(N626="nulová",J626,0)</f>
        <v>0</v>
      </c>
      <c r="BJ626" s="18" t="s">
        <v>81</v>
      </c>
      <c r="BK626" s="189">
        <f>ROUND(I626*H626,2)</f>
        <v>0</v>
      </c>
      <c r="BL626" s="18" t="s">
        <v>198</v>
      </c>
      <c r="BM626" s="188" t="s">
        <v>3382</v>
      </c>
    </row>
    <row r="627" s="12" customFormat="1">
      <c r="B627" s="190"/>
      <c r="D627" s="191" t="s">
        <v>200</v>
      </c>
      <c r="E627" s="192" t="s">
        <v>1</v>
      </c>
      <c r="F627" s="193" t="s">
        <v>3383</v>
      </c>
      <c r="H627" s="192" t="s">
        <v>1</v>
      </c>
      <c r="I627" s="194"/>
      <c r="L627" s="190"/>
      <c r="M627" s="195"/>
      <c r="N627" s="196"/>
      <c r="O627" s="196"/>
      <c r="P627" s="196"/>
      <c r="Q627" s="196"/>
      <c r="R627" s="196"/>
      <c r="S627" s="196"/>
      <c r="T627" s="197"/>
      <c r="AT627" s="192" t="s">
        <v>200</v>
      </c>
      <c r="AU627" s="192" t="s">
        <v>83</v>
      </c>
      <c r="AV627" s="12" t="s">
        <v>81</v>
      </c>
      <c r="AW627" s="12" t="s">
        <v>30</v>
      </c>
      <c r="AX627" s="12" t="s">
        <v>73</v>
      </c>
      <c r="AY627" s="192" t="s">
        <v>191</v>
      </c>
    </row>
    <row r="628" s="13" customFormat="1">
      <c r="B628" s="198"/>
      <c r="D628" s="191" t="s">
        <v>200</v>
      </c>
      <c r="E628" s="199" t="s">
        <v>1</v>
      </c>
      <c r="F628" s="200" t="s">
        <v>3384</v>
      </c>
      <c r="H628" s="201">
        <v>7.0199999999999996</v>
      </c>
      <c r="I628" s="202"/>
      <c r="L628" s="198"/>
      <c r="M628" s="203"/>
      <c r="N628" s="204"/>
      <c r="O628" s="204"/>
      <c r="P628" s="204"/>
      <c r="Q628" s="204"/>
      <c r="R628" s="204"/>
      <c r="S628" s="204"/>
      <c r="T628" s="205"/>
      <c r="AT628" s="199" t="s">
        <v>200</v>
      </c>
      <c r="AU628" s="199" t="s">
        <v>83</v>
      </c>
      <c r="AV628" s="13" t="s">
        <v>83</v>
      </c>
      <c r="AW628" s="13" t="s">
        <v>30</v>
      </c>
      <c r="AX628" s="13" t="s">
        <v>73</v>
      </c>
      <c r="AY628" s="199" t="s">
        <v>191</v>
      </c>
    </row>
    <row r="629" s="14" customFormat="1">
      <c r="B629" s="206"/>
      <c r="D629" s="191" t="s">
        <v>200</v>
      </c>
      <c r="E629" s="207" t="s">
        <v>1</v>
      </c>
      <c r="F629" s="208" t="s">
        <v>204</v>
      </c>
      <c r="H629" s="209">
        <v>7.0199999999999996</v>
      </c>
      <c r="I629" s="210"/>
      <c r="L629" s="206"/>
      <c r="M629" s="211"/>
      <c r="N629" s="212"/>
      <c r="O629" s="212"/>
      <c r="P629" s="212"/>
      <c r="Q629" s="212"/>
      <c r="R629" s="212"/>
      <c r="S629" s="212"/>
      <c r="T629" s="213"/>
      <c r="AT629" s="207" t="s">
        <v>200</v>
      </c>
      <c r="AU629" s="207" t="s">
        <v>83</v>
      </c>
      <c r="AV629" s="14" t="s">
        <v>198</v>
      </c>
      <c r="AW629" s="14" t="s">
        <v>30</v>
      </c>
      <c r="AX629" s="14" t="s">
        <v>81</v>
      </c>
      <c r="AY629" s="207" t="s">
        <v>191</v>
      </c>
    </row>
    <row r="630" s="1" customFormat="1" ht="16.5" customHeight="1">
      <c r="B630" s="177"/>
      <c r="C630" s="178" t="s">
        <v>825</v>
      </c>
      <c r="D630" s="178" t="s">
        <v>194</v>
      </c>
      <c r="E630" s="179" t="s">
        <v>532</v>
      </c>
      <c r="F630" s="180" t="s">
        <v>533</v>
      </c>
      <c r="G630" s="181" t="s">
        <v>214</v>
      </c>
      <c r="H630" s="182">
        <v>22.620000000000001</v>
      </c>
      <c r="I630" s="183"/>
      <c r="J630" s="182">
        <f>ROUND(I630*H630,2)</f>
        <v>0</v>
      </c>
      <c r="K630" s="180" t="s">
        <v>1</v>
      </c>
      <c r="L630" s="37"/>
      <c r="M630" s="184" t="s">
        <v>1</v>
      </c>
      <c r="N630" s="185" t="s">
        <v>38</v>
      </c>
      <c r="O630" s="73"/>
      <c r="P630" s="186">
        <f>O630*H630</f>
        <v>0</v>
      </c>
      <c r="Q630" s="186">
        <v>0</v>
      </c>
      <c r="R630" s="186">
        <f>Q630*H630</f>
        <v>0</v>
      </c>
      <c r="S630" s="186">
        <v>0</v>
      </c>
      <c r="T630" s="187">
        <f>S630*H630</f>
        <v>0</v>
      </c>
      <c r="AR630" s="188" t="s">
        <v>198</v>
      </c>
      <c r="AT630" s="188" t="s">
        <v>194</v>
      </c>
      <c r="AU630" s="188" t="s">
        <v>83</v>
      </c>
      <c r="AY630" s="18" t="s">
        <v>191</v>
      </c>
      <c r="BE630" s="189">
        <f>IF(N630="základní",J630,0)</f>
        <v>0</v>
      </c>
      <c r="BF630" s="189">
        <f>IF(N630="snížená",J630,0)</f>
        <v>0</v>
      </c>
      <c r="BG630" s="189">
        <f>IF(N630="zákl. přenesená",J630,0)</f>
        <v>0</v>
      </c>
      <c r="BH630" s="189">
        <f>IF(N630="sníž. přenesená",J630,0)</f>
        <v>0</v>
      </c>
      <c r="BI630" s="189">
        <f>IF(N630="nulová",J630,0)</f>
        <v>0</v>
      </c>
      <c r="BJ630" s="18" t="s">
        <v>81</v>
      </c>
      <c r="BK630" s="189">
        <f>ROUND(I630*H630,2)</f>
        <v>0</v>
      </c>
      <c r="BL630" s="18" t="s">
        <v>198</v>
      </c>
      <c r="BM630" s="188" t="s">
        <v>3385</v>
      </c>
    </row>
    <row r="631" s="12" customFormat="1">
      <c r="B631" s="190"/>
      <c r="D631" s="191" t="s">
        <v>200</v>
      </c>
      <c r="E631" s="192" t="s">
        <v>1</v>
      </c>
      <c r="F631" s="193" t="s">
        <v>3386</v>
      </c>
      <c r="H631" s="192" t="s">
        <v>1</v>
      </c>
      <c r="I631" s="194"/>
      <c r="L631" s="190"/>
      <c r="M631" s="195"/>
      <c r="N631" s="196"/>
      <c r="O631" s="196"/>
      <c r="P631" s="196"/>
      <c r="Q631" s="196"/>
      <c r="R631" s="196"/>
      <c r="S631" s="196"/>
      <c r="T631" s="197"/>
      <c r="AT631" s="192" t="s">
        <v>200</v>
      </c>
      <c r="AU631" s="192" t="s">
        <v>83</v>
      </c>
      <c r="AV631" s="12" t="s">
        <v>81</v>
      </c>
      <c r="AW631" s="12" t="s">
        <v>30</v>
      </c>
      <c r="AX631" s="12" t="s">
        <v>73</v>
      </c>
      <c r="AY631" s="192" t="s">
        <v>191</v>
      </c>
    </row>
    <row r="632" s="12" customFormat="1">
      <c r="B632" s="190"/>
      <c r="D632" s="191" t="s">
        <v>200</v>
      </c>
      <c r="E632" s="192" t="s">
        <v>1</v>
      </c>
      <c r="F632" s="193" t="s">
        <v>538</v>
      </c>
      <c r="H632" s="192" t="s">
        <v>1</v>
      </c>
      <c r="I632" s="194"/>
      <c r="L632" s="190"/>
      <c r="M632" s="195"/>
      <c r="N632" s="196"/>
      <c r="O632" s="196"/>
      <c r="P632" s="196"/>
      <c r="Q632" s="196"/>
      <c r="R632" s="196"/>
      <c r="S632" s="196"/>
      <c r="T632" s="197"/>
      <c r="AT632" s="192" t="s">
        <v>200</v>
      </c>
      <c r="AU632" s="192" t="s">
        <v>83</v>
      </c>
      <c r="AV632" s="12" t="s">
        <v>81</v>
      </c>
      <c r="AW632" s="12" t="s">
        <v>30</v>
      </c>
      <c r="AX632" s="12" t="s">
        <v>73</v>
      </c>
      <c r="AY632" s="192" t="s">
        <v>191</v>
      </c>
    </row>
    <row r="633" s="13" customFormat="1">
      <c r="B633" s="198"/>
      <c r="D633" s="191" t="s">
        <v>200</v>
      </c>
      <c r="E633" s="199" t="s">
        <v>1</v>
      </c>
      <c r="F633" s="200" t="s">
        <v>3387</v>
      </c>
      <c r="H633" s="201">
        <v>8.8699999999999992</v>
      </c>
      <c r="I633" s="202"/>
      <c r="L633" s="198"/>
      <c r="M633" s="203"/>
      <c r="N633" s="204"/>
      <c r="O633" s="204"/>
      <c r="P633" s="204"/>
      <c r="Q633" s="204"/>
      <c r="R633" s="204"/>
      <c r="S633" s="204"/>
      <c r="T633" s="205"/>
      <c r="AT633" s="199" t="s">
        <v>200</v>
      </c>
      <c r="AU633" s="199" t="s">
        <v>83</v>
      </c>
      <c r="AV633" s="13" t="s">
        <v>83</v>
      </c>
      <c r="AW633" s="13" t="s">
        <v>30</v>
      </c>
      <c r="AX633" s="13" t="s">
        <v>73</v>
      </c>
      <c r="AY633" s="199" t="s">
        <v>191</v>
      </c>
    </row>
    <row r="634" s="12" customFormat="1">
      <c r="B634" s="190"/>
      <c r="D634" s="191" t="s">
        <v>200</v>
      </c>
      <c r="E634" s="192" t="s">
        <v>1</v>
      </c>
      <c r="F634" s="193" t="s">
        <v>2777</v>
      </c>
      <c r="H634" s="192" t="s">
        <v>1</v>
      </c>
      <c r="I634" s="194"/>
      <c r="L634" s="190"/>
      <c r="M634" s="195"/>
      <c r="N634" s="196"/>
      <c r="O634" s="196"/>
      <c r="P634" s="196"/>
      <c r="Q634" s="196"/>
      <c r="R634" s="196"/>
      <c r="S634" s="196"/>
      <c r="T634" s="197"/>
      <c r="AT634" s="192" t="s">
        <v>200</v>
      </c>
      <c r="AU634" s="192" t="s">
        <v>83</v>
      </c>
      <c r="AV634" s="12" t="s">
        <v>81</v>
      </c>
      <c r="AW634" s="12" t="s">
        <v>30</v>
      </c>
      <c r="AX634" s="12" t="s">
        <v>73</v>
      </c>
      <c r="AY634" s="192" t="s">
        <v>191</v>
      </c>
    </row>
    <row r="635" s="13" customFormat="1">
      <c r="B635" s="198"/>
      <c r="D635" s="191" t="s">
        <v>200</v>
      </c>
      <c r="E635" s="199" t="s">
        <v>1</v>
      </c>
      <c r="F635" s="200" t="s">
        <v>3388</v>
      </c>
      <c r="H635" s="201">
        <v>13.75</v>
      </c>
      <c r="I635" s="202"/>
      <c r="L635" s="198"/>
      <c r="M635" s="203"/>
      <c r="N635" s="204"/>
      <c r="O635" s="204"/>
      <c r="P635" s="204"/>
      <c r="Q635" s="204"/>
      <c r="R635" s="204"/>
      <c r="S635" s="204"/>
      <c r="T635" s="205"/>
      <c r="AT635" s="199" t="s">
        <v>200</v>
      </c>
      <c r="AU635" s="199" t="s">
        <v>83</v>
      </c>
      <c r="AV635" s="13" t="s">
        <v>83</v>
      </c>
      <c r="AW635" s="13" t="s">
        <v>30</v>
      </c>
      <c r="AX635" s="13" t="s">
        <v>73</v>
      </c>
      <c r="AY635" s="199" t="s">
        <v>191</v>
      </c>
    </row>
    <row r="636" s="14" customFormat="1">
      <c r="B636" s="206"/>
      <c r="D636" s="191" t="s">
        <v>200</v>
      </c>
      <c r="E636" s="207" t="s">
        <v>1</v>
      </c>
      <c r="F636" s="208" t="s">
        <v>204</v>
      </c>
      <c r="H636" s="209">
        <v>22.619999999999997</v>
      </c>
      <c r="I636" s="210"/>
      <c r="L636" s="206"/>
      <c r="M636" s="211"/>
      <c r="N636" s="212"/>
      <c r="O636" s="212"/>
      <c r="P636" s="212"/>
      <c r="Q636" s="212"/>
      <c r="R636" s="212"/>
      <c r="S636" s="212"/>
      <c r="T636" s="213"/>
      <c r="AT636" s="207" t="s">
        <v>200</v>
      </c>
      <c r="AU636" s="207" t="s">
        <v>83</v>
      </c>
      <c r="AV636" s="14" t="s">
        <v>198</v>
      </c>
      <c r="AW636" s="14" t="s">
        <v>30</v>
      </c>
      <c r="AX636" s="14" t="s">
        <v>81</v>
      </c>
      <c r="AY636" s="207" t="s">
        <v>191</v>
      </c>
    </row>
    <row r="637" s="1" customFormat="1" ht="16.5" customHeight="1">
      <c r="B637" s="177"/>
      <c r="C637" s="178" t="s">
        <v>832</v>
      </c>
      <c r="D637" s="178" t="s">
        <v>194</v>
      </c>
      <c r="E637" s="179" t="s">
        <v>576</v>
      </c>
      <c r="F637" s="180" t="s">
        <v>577</v>
      </c>
      <c r="G637" s="181" t="s">
        <v>214</v>
      </c>
      <c r="H637" s="182">
        <v>5.8200000000000003</v>
      </c>
      <c r="I637" s="183"/>
      <c r="J637" s="182">
        <f>ROUND(I637*H637,2)</f>
        <v>0</v>
      </c>
      <c r="K637" s="180" t="s">
        <v>274</v>
      </c>
      <c r="L637" s="37"/>
      <c r="M637" s="184" t="s">
        <v>1</v>
      </c>
      <c r="N637" s="185" t="s">
        <v>38</v>
      </c>
      <c r="O637" s="73"/>
      <c r="P637" s="186">
        <f>O637*H637</f>
        <v>0</v>
      </c>
      <c r="Q637" s="186">
        <v>0</v>
      </c>
      <c r="R637" s="186">
        <f>Q637*H637</f>
        <v>0</v>
      </c>
      <c r="S637" s="186">
        <v>0</v>
      </c>
      <c r="T637" s="187">
        <f>S637*H637</f>
        <v>0</v>
      </c>
      <c r="AR637" s="188" t="s">
        <v>198</v>
      </c>
      <c r="AT637" s="188" t="s">
        <v>194</v>
      </c>
      <c r="AU637" s="188" t="s">
        <v>83</v>
      </c>
      <c r="AY637" s="18" t="s">
        <v>191</v>
      </c>
      <c r="BE637" s="189">
        <f>IF(N637="základní",J637,0)</f>
        <v>0</v>
      </c>
      <c r="BF637" s="189">
        <f>IF(N637="snížená",J637,0)</f>
        <v>0</v>
      </c>
      <c r="BG637" s="189">
        <f>IF(N637="zákl. přenesená",J637,0)</f>
        <v>0</v>
      </c>
      <c r="BH637" s="189">
        <f>IF(N637="sníž. přenesená",J637,0)</f>
        <v>0</v>
      </c>
      <c r="BI637" s="189">
        <f>IF(N637="nulová",J637,0)</f>
        <v>0</v>
      </c>
      <c r="BJ637" s="18" t="s">
        <v>81</v>
      </c>
      <c r="BK637" s="189">
        <f>ROUND(I637*H637,2)</f>
        <v>0</v>
      </c>
      <c r="BL637" s="18" t="s">
        <v>198</v>
      </c>
      <c r="BM637" s="188" t="s">
        <v>3389</v>
      </c>
    </row>
    <row r="638" s="12" customFormat="1">
      <c r="B638" s="190"/>
      <c r="D638" s="191" t="s">
        <v>200</v>
      </c>
      <c r="E638" s="192" t="s">
        <v>1</v>
      </c>
      <c r="F638" s="193" t="s">
        <v>2794</v>
      </c>
      <c r="H638" s="192" t="s">
        <v>1</v>
      </c>
      <c r="I638" s="194"/>
      <c r="L638" s="190"/>
      <c r="M638" s="195"/>
      <c r="N638" s="196"/>
      <c r="O638" s="196"/>
      <c r="P638" s="196"/>
      <c r="Q638" s="196"/>
      <c r="R638" s="196"/>
      <c r="S638" s="196"/>
      <c r="T638" s="197"/>
      <c r="AT638" s="192" t="s">
        <v>200</v>
      </c>
      <c r="AU638" s="192" t="s">
        <v>83</v>
      </c>
      <c r="AV638" s="12" t="s">
        <v>81</v>
      </c>
      <c r="AW638" s="12" t="s">
        <v>30</v>
      </c>
      <c r="AX638" s="12" t="s">
        <v>73</v>
      </c>
      <c r="AY638" s="192" t="s">
        <v>191</v>
      </c>
    </row>
    <row r="639" s="13" customFormat="1">
      <c r="B639" s="198"/>
      <c r="D639" s="191" t="s">
        <v>200</v>
      </c>
      <c r="E639" s="199" t="s">
        <v>1</v>
      </c>
      <c r="F639" s="200" t="s">
        <v>3390</v>
      </c>
      <c r="H639" s="201">
        <v>5.5</v>
      </c>
      <c r="I639" s="202"/>
      <c r="L639" s="198"/>
      <c r="M639" s="203"/>
      <c r="N639" s="204"/>
      <c r="O639" s="204"/>
      <c r="P639" s="204"/>
      <c r="Q639" s="204"/>
      <c r="R639" s="204"/>
      <c r="S639" s="204"/>
      <c r="T639" s="205"/>
      <c r="AT639" s="199" t="s">
        <v>200</v>
      </c>
      <c r="AU639" s="199" t="s">
        <v>83</v>
      </c>
      <c r="AV639" s="13" t="s">
        <v>83</v>
      </c>
      <c r="AW639" s="13" t="s">
        <v>30</v>
      </c>
      <c r="AX639" s="13" t="s">
        <v>73</v>
      </c>
      <c r="AY639" s="199" t="s">
        <v>191</v>
      </c>
    </row>
    <row r="640" s="12" customFormat="1">
      <c r="B640" s="190"/>
      <c r="D640" s="191" t="s">
        <v>200</v>
      </c>
      <c r="E640" s="192" t="s">
        <v>1</v>
      </c>
      <c r="F640" s="193" t="s">
        <v>3391</v>
      </c>
      <c r="H640" s="192" t="s">
        <v>1</v>
      </c>
      <c r="I640" s="194"/>
      <c r="L640" s="190"/>
      <c r="M640" s="195"/>
      <c r="N640" s="196"/>
      <c r="O640" s="196"/>
      <c r="P640" s="196"/>
      <c r="Q640" s="196"/>
      <c r="R640" s="196"/>
      <c r="S640" s="196"/>
      <c r="T640" s="197"/>
      <c r="AT640" s="192" t="s">
        <v>200</v>
      </c>
      <c r="AU640" s="192" t="s">
        <v>83</v>
      </c>
      <c r="AV640" s="12" t="s">
        <v>81</v>
      </c>
      <c r="AW640" s="12" t="s">
        <v>30</v>
      </c>
      <c r="AX640" s="12" t="s">
        <v>73</v>
      </c>
      <c r="AY640" s="192" t="s">
        <v>191</v>
      </c>
    </row>
    <row r="641" s="13" customFormat="1">
      <c r="B641" s="198"/>
      <c r="D641" s="191" t="s">
        <v>200</v>
      </c>
      <c r="E641" s="199" t="s">
        <v>1</v>
      </c>
      <c r="F641" s="200" t="s">
        <v>3392</v>
      </c>
      <c r="H641" s="201">
        <v>0.32000000000000001</v>
      </c>
      <c r="I641" s="202"/>
      <c r="L641" s="198"/>
      <c r="M641" s="203"/>
      <c r="N641" s="204"/>
      <c r="O641" s="204"/>
      <c r="P641" s="204"/>
      <c r="Q641" s="204"/>
      <c r="R641" s="204"/>
      <c r="S641" s="204"/>
      <c r="T641" s="205"/>
      <c r="AT641" s="199" t="s">
        <v>200</v>
      </c>
      <c r="AU641" s="199" t="s">
        <v>83</v>
      </c>
      <c r="AV641" s="13" t="s">
        <v>83</v>
      </c>
      <c r="AW641" s="13" t="s">
        <v>30</v>
      </c>
      <c r="AX641" s="13" t="s">
        <v>73</v>
      </c>
      <c r="AY641" s="199" t="s">
        <v>191</v>
      </c>
    </row>
    <row r="642" s="14" customFormat="1">
      <c r="B642" s="206"/>
      <c r="D642" s="191" t="s">
        <v>200</v>
      </c>
      <c r="E642" s="207" t="s">
        <v>1</v>
      </c>
      <c r="F642" s="208" t="s">
        <v>204</v>
      </c>
      <c r="H642" s="209">
        <v>5.8200000000000003</v>
      </c>
      <c r="I642" s="210"/>
      <c r="L642" s="206"/>
      <c r="M642" s="211"/>
      <c r="N642" s="212"/>
      <c r="O642" s="212"/>
      <c r="P642" s="212"/>
      <c r="Q642" s="212"/>
      <c r="R642" s="212"/>
      <c r="S642" s="212"/>
      <c r="T642" s="213"/>
      <c r="AT642" s="207" t="s">
        <v>200</v>
      </c>
      <c r="AU642" s="207" t="s">
        <v>83</v>
      </c>
      <c r="AV642" s="14" t="s">
        <v>198</v>
      </c>
      <c r="AW642" s="14" t="s">
        <v>30</v>
      </c>
      <c r="AX642" s="14" t="s">
        <v>81</v>
      </c>
      <c r="AY642" s="207" t="s">
        <v>191</v>
      </c>
    </row>
    <row r="643" s="1" customFormat="1" ht="24" customHeight="1">
      <c r="B643" s="177"/>
      <c r="C643" s="178" t="s">
        <v>837</v>
      </c>
      <c r="D643" s="178" t="s">
        <v>194</v>
      </c>
      <c r="E643" s="179" t="s">
        <v>585</v>
      </c>
      <c r="F643" s="180" t="s">
        <v>586</v>
      </c>
      <c r="G643" s="181" t="s">
        <v>214</v>
      </c>
      <c r="H643" s="182">
        <v>0.32000000000000001</v>
      </c>
      <c r="I643" s="183"/>
      <c r="J643" s="182">
        <f>ROUND(I643*H643,2)</f>
        <v>0</v>
      </c>
      <c r="K643" s="180" t="s">
        <v>1</v>
      </c>
      <c r="L643" s="37"/>
      <c r="M643" s="184" t="s">
        <v>1</v>
      </c>
      <c r="N643" s="185" t="s">
        <v>38</v>
      </c>
      <c r="O643" s="73"/>
      <c r="P643" s="186">
        <f>O643*H643</f>
        <v>0</v>
      </c>
      <c r="Q643" s="186">
        <v>0</v>
      </c>
      <c r="R643" s="186">
        <f>Q643*H643</f>
        <v>0</v>
      </c>
      <c r="S643" s="186">
        <v>0</v>
      </c>
      <c r="T643" s="187">
        <f>S643*H643</f>
        <v>0</v>
      </c>
      <c r="AR643" s="188" t="s">
        <v>198</v>
      </c>
      <c r="AT643" s="188" t="s">
        <v>194</v>
      </c>
      <c r="AU643" s="188" t="s">
        <v>83</v>
      </c>
      <c r="AY643" s="18" t="s">
        <v>191</v>
      </c>
      <c r="BE643" s="189">
        <f>IF(N643="základní",J643,0)</f>
        <v>0</v>
      </c>
      <c r="BF643" s="189">
        <f>IF(N643="snížená",J643,0)</f>
        <v>0</v>
      </c>
      <c r="BG643" s="189">
        <f>IF(N643="zákl. přenesená",J643,0)</f>
        <v>0</v>
      </c>
      <c r="BH643" s="189">
        <f>IF(N643="sníž. přenesená",J643,0)</f>
        <v>0</v>
      </c>
      <c r="BI643" s="189">
        <f>IF(N643="nulová",J643,0)</f>
        <v>0</v>
      </c>
      <c r="BJ643" s="18" t="s">
        <v>81</v>
      </c>
      <c r="BK643" s="189">
        <f>ROUND(I643*H643,2)</f>
        <v>0</v>
      </c>
      <c r="BL643" s="18" t="s">
        <v>198</v>
      </c>
      <c r="BM643" s="188" t="s">
        <v>3393</v>
      </c>
    </row>
    <row r="644" s="12" customFormat="1">
      <c r="B644" s="190"/>
      <c r="D644" s="191" t="s">
        <v>200</v>
      </c>
      <c r="E644" s="192" t="s">
        <v>1</v>
      </c>
      <c r="F644" s="193" t="s">
        <v>3394</v>
      </c>
      <c r="H644" s="192" t="s">
        <v>1</v>
      </c>
      <c r="I644" s="194"/>
      <c r="L644" s="190"/>
      <c r="M644" s="195"/>
      <c r="N644" s="196"/>
      <c r="O644" s="196"/>
      <c r="P644" s="196"/>
      <c r="Q644" s="196"/>
      <c r="R644" s="196"/>
      <c r="S644" s="196"/>
      <c r="T644" s="197"/>
      <c r="AT644" s="192" t="s">
        <v>200</v>
      </c>
      <c r="AU644" s="192" t="s">
        <v>83</v>
      </c>
      <c r="AV644" s="12" t="s">
        <v>81</v>
      </c>
      <c r="AW644" s="12" t="s">
        <v>30</v>
      </c>
      <c r="AX644" s="12" t="s">
        <v>73</v>
      </c>
      <c r="AY644" s="192" t="s">
        <v>191</v>
      </c>
    </row>
    <row r="645" s="13" customFormat="1">
      <c r="B645" s="198"/>
      <c r="D645" s="191" t="s">
        <v>200</v>
      </c>
      <c r="E645" s="199" t="s">
        <v>1</v>
      </c>
      <c r="F645" s="200" t="s">
        <v>3392</v>
      </c>
      <c r="H645" s="201">
        <v>0.32000000000000001</v>
      </c>
      <c r="I645" s="202"/>
      <c r="L645" s="198"/>
      <c r="M645" s="203"/>
      <c r="N645" s="204"/>
      <c r="O645" s="204"/>
      <c r="P645" s="204"/>
      <c r="Q645" s="204"/>
      <c r="R645" s="204"/>
      <c r="S645" s="204"/>
      <c r="T645" s="205"/>
      <c r="AT645" s="199" t="s">
        <v>200</v>
      </c>
      <c r="AU645" s="199" t="s">
        <v>83</v>
      </c>
      <c r="AV645" s="13" t="s">
        <v>83</v>
      </c>
      <c r="AW645" s="13" t="s">
        <v>30</v>
      </c>
      <c r="AX645" s="13" t="s">
        <v>73</v>
      </c>
      <c r="AY645" s="199" t="s">
        <v>191</v>
      </c>
    </row>
    <row r="646" s="14" customFormat="1">
      <c r="B646" s="206"/>
      <c r="D646" s="191" t="s">
        <v>200</v>
      </c>
      <c r="E646" s="207" t="s">
        <v>1</v>
      </c>
      <c r="F646" s="208" t="s">
        <v>204</v>
      </c>
      <c r="H646" s="209">
        <v>0.32000000000000001</v>
      </c>
      <c r="I646" s="210"/>
      <c r="L646" s="206"/>
      <c r="M646" s="211"/>
      <c r="N646" s="212"/>
      <c r="O646" s="212"/>
      <c r="P646" s="212"/>
      <c r="Q646" s="212"/>
      <c r="R646" s="212"/>
      <c r="S646" s="212"/>
      <c r="T646" s="213"/>
      <c r="AT646" s="207" t="s">
        <v>200</v>
      </c>
      <c r="AU646" s="207" t="s">
        <v>83</v>
      </c>
      <c r="AV646" s="14" t="s">
        <v>198</v>
      </c>
      <c r="AW646" s="14" t="s">
        <v>30</v>
      </c>
      <c r="AX646" s="14" t="s">
        <v>81</v>
      </c>
      <c r="AY646" s="207" t="s">
        <v>191</v>
      </c>
    </row>
    <row r="647" s="1" customFormat="1" ht="24" customHeight="1">
      <c r="B647" s="177"/>
      <c r="C647" s="178" t="s">
        <v>724</v>
      </c>
      <c r="D647" s="178" t="s">
        <v>194</v>
      </c>
      <c r="E647" s="179" t="s">
        <v>3395</v>
      </c>
      <c r="F647" s="180" t="s">
        <v>3396</v>
      </c>
      <c r="G647" s="181" t="s">
        <v>214</v>
      </c>
      <c r="H647" s="182">
        <v>2.7799999999999998</v>
      </c>
      <c r="I647" s="183"/>
      <c r="J647" s="182">
        <f>ROUND(I647*H647,2)</f>
        <v>0</v>
      </c>
      <c r="K647" s="180" t="s">
        <v>274</v>
      </c>
      <c r="L647" s="37"/>
      <c r="M647" s="184" t="s">
        <v>1</v>
      </c>
      <c r="N647" s="185" t="s">
        <v>38</v>
      </c>
      <c r="O647" s="73"/>
      <c r="P647" s="186">
        <f>O647*H647</f>
        <v>0</v>
      </c>
      <c r="Q647" s="186">
        <v>0</v>
      </c>
      <c r="R647" s="186">
        <f>Q647*H647</f>
        <v>0</v>
      </c>
      <c r="S647" s="186">
        <v>0</v>
      </c>
      <c r="T647" s="187">
        <f>S647*H647</f>
        <v>0</v>
      </c>
      <c r="AR647" s="188" t="s">
        <v>198</v>
      </c>
      <c r="AT647" s="188" t="s">
        <v>194</v>
      </c>
      <c r="AU647" s="188" t="s">
        <v>83</v>
      </c>
      <c r="AY647" s="18" t="s">
        <v>191</v>
      </c>
      <c r="BE647" s="189">
        <f>IF(N647="základní",J647,0)</f>
        <v>0</v>
      </c>
      <c r="BF647" s="189">
        <f>IF(N647="snížená",J647,0)</f>
        <v>0</v>
      </c>
      <c r="BG647" s="189">
        <f>IF(N647="zákl. přenesená",J647,0)</f>
        <v>0</v>
      </c>
      <c r="BH647" s="189">
        <f>IF(N647="sníž. přenesená",J647,0)</f>
        <v>0</v>
      </c>
      <c r="BI647" s="189">
        <f>IF(N647="nulová",J647,0)</f>
        <v>0</v>
      </c>
      <c r="BJ647" s="18" t="s">
        <v>81</v>
      </c>
      <c r="BK647" s="189">
        <f>ROUND(I647*H647,2)</f>
        <v>0</v>
      </c>
      <c r="BL647" s="18" t="s">
        <v>198</v>
      </c>
      <c r="BM647" s="188" t="s">
        <v>3397</v>
      </c>
    </row>
    <row r="648" s="12" customFormat="1">
      <c r="B648" s="190"/>
      <c r="D648" s="191" t="s">
        <v>200</v>
      </c>
      <c r="E648" s="192" t="s">
        <v>1</v>
      </c>
      <c r="F648" s="193" t="s">
        <v>3398</v>
      </c>
      <c r="H648" s="192" t="s">
        <v>1</v>
      </c>
      <c r="I648" s="194"/>
      <c r="L648" s="190"/>
      <c r="M648" s="195"/>
      <c r="N648" s="196"/>
      <c r="O648" s="196"/>
      <c r="P648" s="196"/>
      <c r="Q648" s="196"/>
      <c r="R648" s="196"/>
      <c r="S648" s="196"/>
      <c r="T648" s="197"/>
      <c r="AT648" s="192" t="s">
        <v>200</v>
      </c>
      <c r="AU648" s="192" t="s">
        <v>83</v>
      </c>
      <c r="AV648" s="12" t="s">
        <v>81</v>
      </c>
      <c r="AW648" s="12" t="s">
        <v>30</v>
      </c>
      <c r="AX648" s="12" t="s">
        <v>73</v>
      </c>
      <c r="AY648" s="192" t="s">
        <v>191</v>
      </c>
    </row>
    <row r="649" s="13" customFormat="1">
      <c r="B649" s="198"/>
      <c r="D649" s="191" t="s">
        <v>200</v>
      </c>
      <c r="E649" s="199" t="s">
        <v>1</v>
      </c>
      <c r="F649" s="200" t="s">
        <v>3399</v>
      </c>
      <c r="H649" s="201">
        <v>2.7799999999999998</v>
      </c>
      <c r="I649" s="202"/>
      <c r="L649" s="198"/>
      <c r="M649" s="203"/>
      <c r="N649" s="204"/>
      <c r="O649" s="204"/>
      <c r="P649" s="204"/>
      <c r="Q649" s="204"/>
      <c r="R649" s="204"/>
      <c r="S649" s="204"/>
      <c r="T649" s="205"/>
      <c r="AT649" s="199" t="s">
        <v>200</v>
      </c>
      <c r="AU649" s="199" t="s">
        <v>83</v>
      </c>
      <c r="AV649" s="13" t="s">
        <v>83</v>
      </c>
      <c r="AW649" s="13" t="s">
        <v>30</v>
      </c>
      <c r="AX649" s="13" t="s">
        <v>73</v>
      </c>
      <c r="AY649" s="199" t="s">
        <v>191</v>
      </c>
    </row>
    <row r="650" s="14" customFormat="1">
      <c r="B650" s="206"/>
      <c r="D650" s="191" t="s">
        <v>200</v>
      </c>
      <c r="E650" s="207" t="s">
        <v>1</v>
      </c>
      <c r="F650" s="208" t="s">
        <v>204</v>
      </c>
      <c r="H650" s="209">
        <v>2.7799999999999998</v>
      </c>
      <c r="I650" s="210"/>
      <c r="L650" s="206"/>
      <c r="M650" s="211"/>
      <c r="N650" s="212"/>
      <c r="O650" s="212"/>
      <c r="P650" s="212"/>
      <c r="Q650" s="212"/>
      <c r="R650" s="212"/>
      <c r="S650" s="212"/>
      <c r="T650" s="213"/>
      <c r="AT650" s="207" t="s">
        <v>200</v>
      </c>
      <c r="AU650" s="207" t="s">
        <v>83</v>
      </c>
      <c r="AV650" s="14" t="s">
        <v>198</v>
      </c>
      <c r="AW650" s="14" t="s">
        <v>30</v>
      </c>
      <c r="AX650" s="14" t="s">
        <v>81</v>
      </c>
      <c r="AY650" s="207" t="s">
        <v>191</v>
      </c>
    </row>
    <row r="651" s="1" customFormat="1" ht="24" customHeight="1">
      <c r="B651" s="177"/>
      <c r="C651" s="178" t="s">
        <v>845</v>
      </c>
      <c r="D651" s="178" t="s">
        <v>194</v>
      </c>
      <c r="E651" s="179" t="s">
        <v>2802</v>
      </c>
      <c r="F651" s="180" t="s">
        <v>2803</v>
      </c>
      <c r="G651" s="181" t="s">
        <v>214</v>
      </c>
      <c r="H651" s="182">
        <v>20</v>
      </c>
      <c r="I651" s="183"/>
      <c r="J651" s="182">
        <f>ROUND(I651*H651,2)</f>
        <v>0</v>
      </c>
      <c r="K651" s="180" t="s">
        <v>274</v>
      </c>
      <c r="L651" s="37"/>
      <c r="M651" s="184" t="s">
        <v>1</v>
      </c>
      <c r="N651" s="185" t="s">
        <v>38</v>
      </c>
      <c r="O651" s="73"/>
      <c r="P651" s="186">
        <f>O651*H651</f>
        <v>0</v>
      </c>
      <c r="Q651" s="186">
        <v>0</v>
      </c>
      <c r="R651" s="186">
        <f>Q651*H651</f>
        <v>0</v>
      </c>
      <c r="S651" s="186">
        <v>0</v>
      </c>
      <c r="T651" s="187">
        <f>S651*H651</f>
        <v>0</v>
      </c>
      <c r="AR651" s="188" t="s">
        <v>198</v>
      </c>
      <c r="AT651" s="188" t="s">
        <v>194</v>
      </c>
      <c r="AU651" s="188" t="s">
        <v>83</v>
      </c>
      <c r="AY651" s="18" t="s">
        <v>191</v>
      </c>
      <c r="BE651" s="189">
        <f>IF(N651="základní",J651,0)</f>
        <v>0</v>
      </c>
      <c r="BF651" s="189">
        <f>IF(N651="snížená",J651,0)</f>
        <v>0</v>
      </c>
      <c r="BG651" s="189">
        <f>IF(N651="zákl. přenesená",J651,0)</f>
        <v>0</v>
      </c>
      <c r="BH651" s="189">
        <f>IF(N651="sníž. přenesená",J651,0)</f>
        <v>0</v>
      </c>
      <c r="BI651" s="189">
        <f>IF(N651="nulová",J651,0)</f>
        <v>0</v>
      </c>
      <c r="BJ651" s="18" t="s">
        <v>81</v>
      </c>
      <c r="BK651" s="189">
        <f>ROUND(I651*H651,2)</f>
        <v>0</v>
      </c>
      <c r="BL651" s="18" t="s">
        <v>198</v>
      </c>
      <c r="BM651" s="188" t="s">
        <v>3400</v>
      </c>
    </row>
    <row r="652" s="12" customFormat="1">
      <c r="B652" s="190"/>
      <c r="D652" s="191" t="s">
        <v>200</v>
      </c>
      <c r="E652" s="192" t="s">
        <v>1</v>
      </c>
      <c r="F652" s="193" t="s">
        <v>2805</v>
      </c>
      <c r="H652" s="192" t="s">
        <v>1</v>
      </c>
      <c r="I652" s="194"/>
      <c r="L652" s="190"/>
      <c r="M652" s="195"/>
      <c r="N652" s="196"/>
      <c r="O652" s="196"/>
      <c r="P652" s="196"/>
      <c r="Q652" s="196"/>
      <c r="R652" s="196"/>
      <c r="S652" s="196"/>
      <c r="T652" s="197"/>
      <c r="AT652" s="192" t="s">
        <v>200</v>
      </c>
      <c r="AU652" s="192" t="s">
        <v>83</v>
      </c>
      <c r="AV652" s="12" t="s">
        <v>81</v>
      </c>
      <c r="AW652" s="12" t="s">
        <v>30</v>
      </c>
      <c r="AX652" s="12" t="s">
        <v>73</v>
      </c>
      <c r="AY652" s="192" t="s">
        <v>191</v>
      </c>
    </row>
    <row r="653" s="12" customFormat="1">
      <c r="B653" s="190"/>
      <c r="D653" s="191" t="s">
        <v>200</v>
      </c>
      <c r="E653" s="192" t="s">
        <v>1</v>
      </c>
      <c r="F653" s="193" t="s">
        <v>2806</v>
      </c>
      <c r="H653" s="192" t="s">
        <v>1</v>
      </c>
      <c r="I653" s="194"/>
      <c r="L653" s="190"/>
      <c r="M653" s="195"/>
      <c r="N653" s="196"/>
      <c r="O653" s="196"/>
      <c r="P653" s="196"/>
      <c r="Q653" s="196"/>
      <c r="R653" s="196"/>
      <c r="S653" s="196"/>
      <c r="T653" s="197"/>
      <c r="AT653" s="192" t="s">
        <v>200</v>
      </c>
      <c r="AU653" s="192" t="s">
        <v>83</v>
      </c>
      <c r="AV653" s="12" t="s">
        <v>81</v>
      </c>
      <c r="AW653" s="12" t="s">
        <v>30</v>
      </c>
      <c r="AX653" s="12" t="s">
        <v>73</v>
      </c>
      <c r="AY653" s="192" t="s">
        <v>191</v>
      </c>
    </row>
    <row r="654" s="13" customFormat="1">
      <c r="B654" s="198"/>
      <c r="D654" s="191" t="s">
        <v>200</v>
      </c>
      <c r="E654" s="199" t="s">
        <v>1</v>
      </c>
      <c r="F654" s="200" t="s">
        <v>3401</v>
      </c>
      <c r="H654" s="201">
        <v>20</v>
      </c>
      <c r="I654" s="202"/>
      <c r="L654" s="198"/>
      <c r="M654" s="203"/>
      <c r="N654" s="204"/>
      <c r="O654" s="204"/>
      <c r="P654" s="204"/>
      <c r="Q654" s="204"/>
      <c r="R654" s="204"/>
      <c r="S654" s="204"/>
      <c r="T654" s="205"/>
      <c r="AT654" s="199" t="s">
        <v>200</v>
      </c>
      <c r="AU654" s="199" t="s">
        <v>83</v>
      </c>
      <c r="AV654" s="13" t="s">
        <v>83</v>
      </c>
      <c r="AW654" s="13" t="s">
        <v>30</v>
      </c>
      <c r="AX654" s="13" t="s">
        <v>73</v>
      </c>
      <c r="AY654" s="199" t="s">
        <v>191</v>
      </c>
    </row>
    <row r="655" s="14" customFormat="1">
      <c r="B655" s="206"/>
      <c r="D655" s="191" t="s">
        <v>200</v>
      </c>
      <c r="E655" s="207" t="s">
        <v>1</v>
      </c>
      <c r="F655" s="208" t="s">
        <v>204</v>
      </c>
      <c r="H655" s="209">
        <v>20</v>
      </c>
      <c r="I655" s="210"/>
      <c r="L655" s="206"/>
      <c r="M655" s="211"/>
      <c r="N655" s="212"/>
      <c r="O655" s="212"/>
      <c r="P655" s="212"/>
      <c r="Q655" s="212"/>
      <c r="R655" s="212"/>
      <c r="S655" s="212"/>
      <c r="T655" s="213"/>
      <c r="AT655" s="207" t="s">
        <v>200</v>
      </c>
      <c r="AU655" s="207" t="s">
        <v>83</v>
      </c>
      <c r="AV655" s="14" t="s">
        <v>198</v>
      </c>
      <c r="AW655" s="14" t="s">
        <v>30</v>
      </c>
      <c r="AX655" s="14" t="s">
        <v>81</v>
      </c>
      <c r="AY655" s="207" t="s">
        <v>191</v>
      </c>
    </row>
    <row r="656" s="1" customFormat="1" ht="24" customHeight="1">
      <c r="B656" s="177"/>
      <c r="C656" s="178" t="s">
        <v>3402</v>
      </c>
      <c r="D656" s="178" t="s">
        <v>194</v>
      </c>
      <c r="E656" s="179" t="s">
        <v>3403</v>
      </c>
      <c r="F656" s="180" t="s">
        <v>3404</v>
      </c>
      <c r="G656" s="181" t="s">
        <v>310</v>
      </c>
      <c r="H656" s="182">
        <v>11.1</v>
      </c>
      <c r="I656" s="183"/>
      <c r="J656" s="182">
        <f>ROUND(I656*H656,2)</f>
        <v>0</v>
      </c>
      <c r="K656" s="180" t="s">
        <v>1</v>
      </c>
      <c r="L656" s="37"/>
      <c r="M656" s="184" t="s">
        <v>1</v>
      </c>
      <c r="N656" s="185" t="s">
        <v>38</v>
      </c>
      <c r="O656" s="73"/>
      <c r="P656" s="186">
        <f>O656*H656</f>
        <v>0</v>
      </c>
      <c r="Q656" s="186">
        <v>0.63788</v>
      </c>
      <c r="R656" s="186">
        <f>Q656*H656</f>
        <v>7.0804679999999998</v>
      </c>
      <c r="S656" s="186">
        <v>0</v>
      </c>
      <c r="T656" s="187">
        <f>S656*H656</f>
        <v>0</v>
      </c>
      <c r="AR656" s="188" t="s">
        <v>198</v>
      </c>
      <c r="AT656" s="188" t="s">
        <v>194</v>
      </c>
      <c r="AU656" s="188" t="s">
        <v>83</v>
      </c>
      <c r="AY656" s="18" t="s">
        <v>191</v>
      </c>
      <c r="BE656" s="189">
        <f>IF(N656="základní",J656,0)</f>
        <v>0</v>
      </c>
      <c r="BF656" s="189">
        <f>IF(N656="snížená",J656,0)</f>
        <v>0</v>
      </c>
      <c r="BG656" s="189">
        <f>IF(N656="zákl. přenesená",J656,0)</f>
        <v>0</v>
      </c>
      <c r="BH656" s="189">
        <f>IF(N656="sníž. přenesená",J656,0)</f>
        <v>0</v>
      </c>
      <c r="BI656" s="189">
        <f>IF(N656="nulová",J656,0)</f>
        <v>0</v>
      </c>
      <c r="BJ656" s="18" t="s">
        <v>81</v>
      </c>
      <c r="BK656" s="189">
        <f>ROUND(I656*H656,2)</f>
        <v>0</v>
      </c>
      <c r="BL656" s="18" t="s">
        <v>198</v>
      </c>
      <c r="BM656" s="188" t="s">
        <v>3405</v>
      </c>
    </row>
    <row r="657" s="12" customFormat="1">
      <c r="B657" s="190"/>
      <c r="D657" s="191" t="s">
        <v>200</v>
      </c>
      <c r="E657" s="192" t="s">
        <v>1</v>
      </c>
      <c r="F657" s="193" t="s">
        <v>3406</v>
      </c>
      <c r="H657" s="192" t="s">
        <v>1</v>
      </c>
      <c r="I657" s="194"/>
      <c r="L657" s="190"/>
      <c r="M657" s="195"/>
      <c r="N657" s="196"/>
      <c r="O657" s="196"/>
      <c r="P657" s="196"/>
      <c r="Q657" s="196"/>
      <c r="R657" s="196"/>
      <c r="S657" s="196"/>
      <c r="T657" s="197"/>
      <c r="AT657" s="192" t="s">
        <v>200</v>
      </c>
      <c r="AU657" s="192" t="s">
        <v>83</v>
      </c>
      <c r="AV657" s="12" t="s">
        <v>81</v>
      </c>
      <c r="AW657" s="12" t="s">
        <v>30</v>
      </c>
      <c r="AX657" s="12" t="s">
        <v>73</v>
      </c>
      <c r="AY657" s="192" t="s">
        <v>191</v>
      </c>
    </row>
    <row r="658" s="12" customFormat="1">
      <c r="B658" s="190"/>
      <c r="D658" s="191" t="s">
        <v>200</v>
      </c>
      <c r="E658" s="192" t="s">
        <v>1</v>
      </c>
      <c r="F658" s="193" t="s">
        <v>3407</v>
      </c>
      <c r="H658" s="192" t="s">
        <v>1</v>
      </c>
      <c r="I658" s="194"/>
      <c r="L658" s="190"/>
      <c r="M658" s="195"/>
      <c r="N658" s="196"/>
      <c r="O658" s="196"/>
      <c r="P658" s="196"/>
      <c r="Q658" s="196"/>
      <c r="R658" s="196"/>
      <c r="S658" s="196"/>
      <c r="T658" s="197"/>
      <c r="AT658" s="192" t="s">
        <v>200</v>
      </c>
      <c r="AU658" s="192" t="s">
        <v>83</v>
      </c>
      <c r="AV658" s="12" t="s">
        <v>81</v>
      </c>
      <c r="AW658" s="12" t="s">
        <v>30</v>
      </c>
      <c r="AX658" s="12" t="s">
        <v>73</v>
      </c>
      <c r="AY658" s="192" t="s">
        <v>191</v>
      </c>
    </row>
    <row r="659" s="12" customFormat="1">
      <c r="B659" s="190"/>
      <c r="D659" s="191" t="s">
        <v>200</v>
      </c>
      <c r="E659" s="192" t="s">
        <v>1</v>
      </c>
      <c r="F659" s="193" t="s">
        <v>3408</v>
      </c>
      <c r="H659" s="192" t="s">
        <v>1</v>
      </c>
      <c r="I659" s="194"/>
      <c r="L659" s="190"/>
      <c r="M659" s="195"/>
      <c r="N659" s="196"/>
      <c r="O659" s="196"/>
      <c r="P659" s="196"/>
      <c r="Q659" s="196"/>
      <c r="R659" s="196"/>
      <c r="S659" s="196"/>
      <c r="T659" s="197"/>
      <c r="AT659" s="192" t="s">
        <v>200</v>
      </c>
      <c r="AU659" s="192" t="s">
        <v>83</v>
      </c>
      <c r="AV659" s="12" t="s">
        <v>81</v>
      </c>
      <c r="AW659" s="12" t="s">
        <v>30</v>
      </c>
      <c r="AX659" s="12" t="s">
        <v>73</v>
      </c>
      <c r="AY659" s="192" t="s">
        <v>191</v>
      </c>
    </row>
    <row r="660" s="13" customFormat="1">
      <c r="B660" s="198"/>
      <c r="D660" s="191" t="s">
        <v>200</v>
      </c>
      <c r="E660" s="199" t="s">
        <v>1</v>
      </c>
      <c r="F660" s="200" t="s">
        <v>3409</v>
      </c>
      <c r="H660" s="201">
        <v>11.1</v>
      </c>
      <c r="I660" s="202"/>
      <c r="L660" s="198"/>
      <c r="M660" s="203"/>
      <c r="N660" s="204"/>
      <c r="O660" s="204"/>
      <c r="P660" s="204"/>
      <c r="Q660" s="204"/>
      <c r="R660" s="204"/>
      <c r="S660" s="204"/>
      <c r="T660" s="205"/>
      <c r="AT660" s="199" t="s">
        <v>200</v>
      </c>
      <c r="AU660" s="199" t="s">
        <v>83</v>
      </c>
      <c r="AV660" s="13" t="s">
        <v>83</v>
      </c>
      <c r="AW660" s="13" t="s">
        <v>30</v>
      </c>
      <c r="AX660" s="13" t="s">
        <v>73</v>
      </c>
      <c r="AY660" s="199" t="s">
        <v>191</v>
      </c>
    </row>
    <row r="661" s="14" customFormat="1">
      <c r="B661" s="206"/>
      <c r="D661" s="191" t="s">
        <v>200</v>
      </c>
      <c r="E661" s="207" t="s">
        <v>1</v>
      </c>
      <c r="F661" s="208" t="s">
        <v>204</v>
      </c>
      <c r="H661" s="209">
        <v>11.1</v>
      </c>
      <c r="I661" s="210"/>
      <c r="L661" s="206"/>
      <c r="M661" s="211"/>
      <c r="N661" s="212"/>
      <c r="O661" s="212"/>
      <c r="P661" s="212"/>
      <c r="Q661" s="212"/>
      <c r="R661" s="212"/>
      <c r="S661" s="212"/>
      <c r="T661" s="213"/>
      <c r="AT661" s="207" t="s">
        <v>200</v>
      </c>
      <c r="AU661" s="207" t="s">
        <v>83</v>
      </c>
      <c r="AV661" s="14" t="s">
        <v>198</v>
      </c>
      <c r="AW661" s="14" t="s">
        <v>30</v>
      </c>
      <c r="AX661" s="14" t="s">
        <v>81</v>
      </c>
      <c r="AY661" s="207" t="s">
        <v>191</v>
      </c>
    </row>
    <row r="662" s="1" customFormat="1" ht="36" customHeight="1">
      <c r="B662" s="177"/>
      <c r="C662" s="178" t="s">
        <v>3410</v>
      </c>
      <c r="D662" s="178" t="s">
        <v>194</v>
      </c>
      <c r="E662" s="179" t="s">
        <v>3411</v>
      </c>
      <c r="F662" s="180" t="s">
        <v>3412</v>
      </c>
      <c r="G662" s="181" t="s">
        <v>362</v>
      </c>
      <c r="H662" s="182">
        <v>4</v>
      </c>
      <c r="I662" s="183"/>
      <c r="J662" s="182">
        <f>ROUND(I662*H662,2)</f>
        <v>0</v>
      </c>
      <c r="K662" s="180" t="s">
        <v>1</v>
      </c>
      <c r="L662" s="37"/>
      <c r="M662" s="184" t="s">
        <v>1</v>
      </c>
      <c r="N662" s="185" t="s">
        <v>38</v>
      </c>
      <c r="O662" s="73"/>
      <c r="P662" s="186">
        <f>O662*H662</f>
        <v>0</v>
      </c>
      <c r="Q662" s="186">
        <v>0</v>
      </c>
      <c r="R662" s="186">
        <f>Q662*H662</f>
        <v>0</v>
      </c>
      <c r="S662" s="186">
        <v>0</v>
      </c>
      <c r="T662" s="187">
        <f>S662*H662</f>
        <v>0</v>
      </c>
      <c r="AR662" s="188" t="s">
        <v>198</v>
      </c>
      <c r="AT662" s="188" t="s">
        <v>194</v>
      </c>
      <c r="AU662" s="188" t="s">
        <v>83</v>
      </c>
      <c r="AY662" s="18" t="s">
        <v>191</v>
      </c>
      <c r="BE662" s="189">
        <f>IF(N662="základní",J662,0)</f>
        <v>0</v>
      </c>
      <c r="BF662" s="189">
        <f>IF(N662="snížená",J662,0)</f>
        <v>0</v>
      </c>
      <c r="BG662" s="189">
        <f>IF(N662="zákl. přenesená",J662,0)</f>
        <v>0</v>
      </c>
      <c r="BH662" s="189">
        <f>IF(N662="sníž. přenesená",J662,0)</f>
        <v>0</v>
      </c>
      <c r="BI662" s="189">
        <f>IF(N662="nulová",J662,0)</f>
        <v>0</v>
      </c>
      <c r="BJ662" s="18" t="s">
        <v>81</v>
      </c>
      <c r="BK662" s="189">
        <f>ROUND(I662*H662,2)</f>
        <v>0</v>
      </c>
      <c r="BL662" s="18" t="s">
        <v>198</v>
      </c>
      <c r="BM662" s="188" t="s">
        <v>3413</v>
      </c>
    </row>
    <row r="663" s="12" customFormat="1">
      <c r="B663" s="190"/>
      <c r="D663" s="191" t="s">
        <v>200</v>
      </c>
      <c r="E663" s="192" t="s">
        <v>1</v>
      </c>
      <c r="F663" s="193" t="s">
        <v>3414</v>
      </c>
      <c r="H663" s="192" t="s">
        <v>1</v>
      </c>
      <c r="I663" s="194"/>
      <c r="L663" s="190"/>
      <c r="M663" s="195"/>
      <c r="N663" s="196"/>
      <c r="O663" s="196"/>
      <c r="P663" s="196"/>
      <c r="Q663" s="196"/>
      <c r="R663" s="196"/>
      <c r="S663" s="196"/>
      <c r="T663" s="197"/>
      <c r="AT663" s="192" t="s">
        <v>200</v>
      </c>
      <c r="AU663" s="192" t="s">
        <v>83</v>
      </c>
      <c r="AV663" s="12" t="s">
        <v>81</v>
      </c>
      <c r="AW663" s="12" t="s">
        <v>30</v>
      </c>
      <c r="AX663" s="12" t="s">
        <v>73</v>
      </c>
      <c r="AY663" s="192" t="s">
        <v>191</v>
      </c>
    </row>
    <row r="664" s="13" customFormat="1">
      <c r="B664" s="198"/>
      <c r="D664" s="191" t="s">
        <v>200</v>
      </c>
      <c r="E664" s="199" t="s">
        <v>1</v>
      </c>
      <c r="F664" s="200" t="s">
        <v>198</v>
      </c>
      <c r="H664" s="201">
        <v>4</v>
      </c>
      <c r="I664" s="202"/>
      <c r="L664" s="198"/>
      <c r="M664" s="203"/>
      <c r="N664" s="204"/>
      <c r="O664" s="204"/>
      <c r="P664" s="204"/>
      <c r="Q664" s="204"/>
      <c r="R664" s="204"/>
      <c r="S664" s="204"/>
      <c r="T664" s="205"/>
      <c r="AT664" s="199" t="s">
        <v>200</v>
      </c>
      <c r="AU664" s="199" t="s">
        <v>83</v>
      </c>
      <c r="AV664" s="13" t="s">
        <v>83</v>
      </c>
      <c r="AW664" s="13" t="s">
        <v>30</v>
      </c>
      <c r="AX664" s="13" t="s">
        <v>73</v>
      </c>
      <c r="AY664" s="199" t="s">
        <v>191</v>
      </c>
    </row>
    <row r="665" s="14" customFormat="1">
      <c r="B665" s="206"/>
      <c r="D665" s="191" t="s">
        <v>200</v>
      </c>
      <c r="E665" s="207" t="s">
        <v>1</v>
      </c>
      <c r="F665" s="208" t="s">
        <v>204</v>
      </c>
      <c r="H665" s="209">
        <v>4</v>
      </c>
      <c r="I665" s="210"/>
      <c r="L665" s="206"/>
      <c r="M665" s="211"/>
      <c r="N665" s="212"/>
      <c r="O665" s="212"/>
      <c r="P665" s="212"/>
      <c r="Q665" s="212"/>
      <c r="R665" s="212"/>
      <c r="S665" s="212"/>
      <c r="T665" s="213"/>
      <c r="AT665" s="207" t="s">
        <v>200</v>
      </c>
      <c r="AU665" s="207" t="s">
        <v>83</v>
      </c>
      <c r="AV665" s="14" t="s">
        <v>198</v>
      </c>
      <c r="AW665" s="14" t="s">
        <v>30</v>
      </c>
      <c r="AX665" s="14" t="s">
        <v>81</v>
      </c>
      <c r="AY665" s="207" t="s">
        <v>191</v>
      </c>
    </row>
    <row r="666" s="1" customFormat="1" ht="16.5" customHeight="1">
      <c r="B666" s="177"/>
      <c r="C666" s="178" t="s">
        <v>3415</v>
      </c>
      <c r="D666" s="178" t="s">
        <v>194</v>
      </c>
      <c r="E666" s="179" t="s">
        <v>2814</v>
      </c>
      <c r="F666" s="180" t="s">
        <v>2815</v>
      </c>
      <c r="G666" s="181" t="s">
        <v>362</v>
      </c>
      <c r="H666" s="182">
        <v>1</v>
      </c>
      <c r="I666" s="183"/>
      <c r="J666" s="182">
        <f>ROUND(I666*H666,2)</f>
        <v>0</v>
      </c>
      <c r="K666" s="180" t="s">
        <v>1</v>
      </c>
      <c r="L666" s="37"/>
      <c r="M666" s="184" t="s">
        <v>1</v>
      </c>
      <c r="N666" s="185" t="s">
        <v>38</v>
      </c>
      <c r="O666" s="73"/>
      <c r="P666" s="186">
        <f>O666*H666</f>
        <v>0</v>
      </c>
      <c r="Q666" s="186">
        <v>0</v>
      </c>
      <c r="R666" s="186">
        <f>Q666*H666</f>
        <v>0</v>
      </c>
      <c r="S666" s="186">
        <v>0</v>
      </c>
      <c r="T666" s="187">
        <f>S666*H666</f>
        <v>0</v>
      </c>
      <c r="AR666" s="188" t="s">
        <v>198</v>
      </c>
      <c r="AT666" s="188" t="s">
        <v>194</v>
      </c>
      <c r="AU666" s="188" t="s">
        <v>83</v>
      </c>
      <c r="AY666" s="18" t="s">
        <v>191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8" t="s">
        <v>81</v>
      </c>
      <c r="BK666" s="189">
        <f>ROUND(I666*H666,2)</f>
        <v>0</v>
      </c>
      <c r="BL666" s="18" t="s">
        <v>198</v>
      </c>
      <c r="BM666" s="188" t="s">
        <v>3416</v>
      </c>
    </row>
    <row r="667" s="12" customFormat="1">
      <c r="B667" s="190"/>
      <c r="D667" s="191" t="s">
        <v>200</v>
      </c>
      <c r="E667" s="192" t="s">
        <v>1</v>
      </c>
      <c r="F667" s="193" t="s">
        <v>3417</v>
      </c>
      <c r="H667" s="192" t="s">
        <v>1</v>
      </c>
      <c r="I667" s="194"/>
      <c r="L667" s="190"/>
      <c r="M667" s="195"/>
      <c r="N667" s="196"/>
      <c r="O667" s="196"/>
      <c r="P667" s="196"/>
      <c r="Q667" s="196"/>
      <c r="R667" s="196"/>
      <c r="S667" s="196"/>
      <c r="T667" s="197"/>
      <c r="AT667" s="192" t="s">
        <v>200</v>
      </c>
      <c r="AU667" s="192" t="s">
        <v>83</v>
      </c>
      <c r="AV667" s="12" t="s">
        <v>81</v>
      </c>
      <c r="AW667" s="12" t="s">
        <v>30</v>
      </c>
      <c r="AX667" s="12" t="s">
        <v>73</v>
      </c>
      <c r="AY667" s="192" t="s">
        <v>191</v>
      </c>
    </row>
    <row r="668" s="12" customFormat="1">
      <c r="B668" s="190"/>
      <c r="D668" s="191" t="s">
        <v>200</v>
      </c>
      <c r="E668" s="192" t="s">
        <v>1</v>
      </c>
      <c r="F668" s="193" t="s">
        <v>3418</v>
      </c>
      <c r="H668" s="192" t="s">
        <v>1</v>
      </c>
      <c r="I668" s="194"/>
      <c r="L668" s="190"/>
      <c r="M668" s="195"/>
      <c r="N668" s="196"/>
      <c r="O668" s="196"/>
      <c r="P668" s="196"/>
      <c r="Q668" s="196"/>
      <c r="R668" s="196"/>
      <c r="S668" s="196"/>
      <c r="T668" s="197"/>
      <c r="AT668" s="192" t="s">
        <v>200</v>
      </c>
      <c r="AU668" s="192" t="s">
        <v>83</v>
      </c>
      <c r="AV668" s="12" t="s">
        <v>81</v>
      </c>
      <c r="AW668" s="12" t="s">
        <v>30</v>
      </c>
      <c r="AX668" s="12" t="s">
        <v>73</v>
      </c>
      <c r="AY668" s="192" t="s">
        <v>191</v>
      </c>
    </row>
    <row r="669" s="12" customFormat="1">
      <c r="B669" s="190"/>
      <c r="D669" s="191" t="s">
        <v>200</v>
      </c>
      <c r="E669" s="192" t="s">
        <v>1</v>
      </c>
      <c r="F669" s="193" t="s">
        <v>3419</v>
      </c>
      <c r="H669" s="192" t="s">
        <v>1</v>
      </c>
      <c r="I669" s="194"/>
      <c r="L669" s="190"/>
      <c r="M669" s="195"/>
      <c r="N669" s="196"/>
      <c r="O669" s="196"/>
      <c r="P669" s="196"/>
      <c r="Q669" s="196"/>
      <c r="R669" s="196"/>
      <c r="S669" s="196"/>
      <c r="T669" s="197"/>
      <c r="AT669" s="192" t="s">
        <v>200</v>
      </c>
      <c r="AU669" s="192" t="s">
        <v>83</v>
      </c>
      <c r="AV669" s="12" t="s">
        <v>81</v>
      </c>
      <c r="AW669" s="12" t="s">
        <v>30</v>
      </c>
      <c r="AX669" s="12" t="s">
        <v>73</v>
      </c>
      <c r="AY669" s="192" t="s">
        <v>191</v>
      </c>
    </row>
    <row r="670" s="12" customFormat="1">
      <c r="B670" s="190"/>
      <c r="D670" s="191" t="s">
        <v>200</v>
      </c>
      <c r="E670" s="192" t="s">
        <v>1</v>
      </c>
      <c r="F670" s="193" t="s">
        <v>3420</v>
      </c>
      <c r="H670" s="192" t="s">
        <v>1</v>
      </c>
      <c r="I670" s="194"/>
      <c r="L670" s="190"/>
      <c r="M670" s="195"/>
      <c r="N670" s="196"/>
      <c r="O670" s="196"/>
      <c r="P670" s="196"/>
      <c r="Q670" s="196"/>
      <c r="R670" s="196"/>
      <c r="S670" s="196"/>
      <c r="T670" s="197"/>
      <c r="AT670" s="192" t="s">
        <v>200</v>
      </c>
      <c r="AU670" s="192" t="s">
        <v>83</v>
      </c>
      <c r="AV670" s="12" t="s">
        <v>81</v>
      </c>
      <c r="AW670" s="12" t="s">
        <v>30</v>
      </c>
      <c r="AX670" s="12" t="s">
        <v>73</v>
      </c>
      <c r="AY670" s="192" t="s">
        <v>191</v>
      </c>
    </row>
    <row r="671" s="13" customFormat="1">
      <c r="B671" s="198"/>
      <c r="D671" s="191" t="s">
        <v>200</v>
      </c>
      <c r="E671" s="199" t="s">
        <v>1</v>
      </c>
      <c r="F671" s="200" t="s">
        <v>81</v>
      </c>
      <c r="H671" s="201">
        <v>1</v>
      </c>
      <c r="I671" s="202"/>
      <c r="L671" s="198"/>
      <c r="M671" s="203"/>
      <c r="N671" s="204"/>
      <c r="O671" s="204"/>
      <c r="P671" s="204"/>
      <c r="Q671" s="204"/>
      <c r="R671" s="204"/>
      <c r="S671" s="204"/>
      <c r="T671" s="205"/>
      <c r="AT671" s="199" t="s">
        <v>200</v>
      </c>
      <c r="AU671" s="199" t="s">
        <v>83</v>
      </c>
      <c r="AV671" s="13" t="s">
        <v>83</v>
      </c>
      <c r="AW671" s="13" t="s">
        <v>30</v>
      </c>
      <c r="AX671" s="13" t="s">
        <v>73</v>
      </c>
      <c r="AY671" s="199" t="s">
        <v>191</v>
      </c>
    </row>
    <row r="672" s="14" customFormat="1">
      <c r="B672" s="206"/>
      <c r="D672" s="191" t="s">
        <v>200</v>
      </c>
      <c r="E672" s="207" t="s">
        <v>1</v>
      </c>
      <c r="F672" s="208" t="s">
        <v>204</v>
      </c>
      <c r="H672" s="209">
        <v>1</v>
      </c>
      <c r="I672" s="210"/>
      <c r="L672" s="206"/>
      <c r="M672" s="211"/>
      <c r="N672" s="212"/>
      <c r="O672" s="212"/>
      <c r="P672" s="212"/>
      <c r="Q672" s="212"/>
      <c r="R672" s="212"/>
      <c r="S672" s="212"/>
      <c r="T672" s="213"/>
      <c r="AT672" s="207" t="s">
        <v>200</v>
      </c>
      <c r="AU672" s="207" t="s">
        <v>83</v>
      </c>
      <c r="AV672" s="14" t="s">
        <v>198</v>
      </c>
      <c r="AW672" s="14" t="s">
        <v>30</v>
      </c>
      <c r="AX672" s="14" t="s">
        <v>81</v>
      </c>
      <c r="AY672" s="207" t="s">
        <v>191</v>
      </c>
    </row>
    <row r="673" s="11" customFormat="1" ht="22.8" customHeight="1">
      <c r="B673" s="164"/>
      <c r="D673" s="165" t="s">
        <v>72</v>
      </c>
      <c r="E673" s="175" t="s">
        <v>271</v>
      </c>
      <c r="F673" s="175" t="s">
        <v>618</v>
      </c>
      <c r="I673" s="167"/>
      <c r="J673" s="176">
        <f>BK673</f>
        <v>0</v>
      </c>
      <c r="L673" s="164"/>
      <c r="M673" s="169"/>
      <c r="N673" s="170"/>
      <c r="O673" s="170"/>
      <c r="P673" s="171">
        <f>P674</f>
        <v>0</v>
      </c>
      <c r="Q673" s="170"/>
      <c r="R673" s="171">
        <f>R674</f>
        <v>4.2796315000000007</v>
      </c>
      <c r="S673" s="170"/>
      <c r="T673" s="172">
        <f>T674</f>
        <v>1.0820000000000001</v>
      </c>
      <c r="AR673" s="165" t="s">
        <v>81</v>
      </c>
      <c r="AT673" s="173" t="s">
        <v>72</v>
      </c>
      <c r="AU673" s="173" t="s">
        <v>81</v>
      </c>
      <c r="AY673" s="165" t="s">
        <v>191</v>
      </c>
      <c r="BK673" s="174">
        <f>BK674</f>
        <v>0</v>
      </c>
    </row>
    <row r="674" s="11" customFormat="1" ht="20.88" customHeight="1">
      <c r="B674" s="164"/>
      <c r="D674" s="165" t="s">
        <v>72</v>
      </c>
      <c r="E674" s="175" t="s">
        <v>724</v>
      </c>
      <c r="F674" s="175" t="s">
        <v>725</v>
      </c>
      <c r="I674" s="167"/>
      <c r="J674" s="176">
        <f>BK674</f>
        <v>0</v>
      </c>
      <c r="L674" s="164"/>
      <c r="M674" s="169"/>
      <c r="N674" s="170"/>
      <c r="O674" s="170"/>
      <c r="P674" s="171">
        <f>SUM(P675:P765)</f>
        <v>0</v>
      </c>
      <c r="Q674" s="170"/>
      <c r="R674" s="171">
        <f>SUM(R675:R765)</f>
        <v>4.2796315000000007</v>
      </c>
      <c r="S674" s="170"/>
      <c r="T674" s="172">
        <f>SUM(T675:T765)</f>
        <v>1.0820000000000001</v>
      </c>
      <c r="AR674" s="165" t="s">
        <v>81</v>
      </c>
      <c r="AT674" s="173" t="s">
        <v>72</v>
      </c>
      <c r="AU674" s="173" t="s">
        <v>83</v>
      </c>
      <c r="AY674" s="165" t="s">
        <v>191</v>
      </c>
      <c r="BK674" s="174">
        <f>SUM(BK675:BK765)</f>
        <v>0</v>
      </c>
    </row>
    <row r="675" s="1" customFormat="1" ht="16.5" customHeight="1">
      <c r="B675" s="177"/>
      <c r="C675" s="178" t="s">
        <v>1500</v>
      </c>
      <c r="D675" s="178" t="s">
        <v>194</v>
      </c>
      <c r="E675" s="179" t="s">
        <v>3421</v>
      </c>
      <c r="F675" s="180" t="s">
        <v>3422</v>
      </c>
      <c r="G675" s="181" t="s">
        <v>310</v>
      </c>
      <c r="H675" s="182">
        <v>10</v>
      </c>
      <c r="I675" s="183"/>
      <c r="J675" s="182">
        <f>ROUND(I675*H675,2)</f>
        <v>0</v>
      </c>
      <c r="K675" s="180" t="s">
        <v>1</v>
      </c>
      <c r="L675" s="37"/>
      <c r="M675" s="184" t="s">
        <v>1</v>
      </c>
      <c r="N675" s="185" t="s">
        <v>38</v>
      </c>
      <c r="O675" s="73"/>
      <c r="P675" s="186">
        <f>O675*H675</f>
        <v>0</v>
      </c>
      <c r="Q675" s="186">
        <v>0.00107</v>
      </c>
      <c r="R675" s="186">
        <f>Q675*H675</f>
        <v>0.010699999999999999</v>
      </c>
      <c r="S675" s="186">
        <v>0</v>
      </c>
      <c r="T675" s="187">
        <f>S675*H675</f>
        <v>0</v>
      </c>
      <c r="AR675" s="188" t="s">
        <v>198</v>
      </c>
      <c r="AT675" s="188" t="s">
        <v>194</v>
      </c>
      <c r="AU675" s="188" t="s">
        <v>211</v>
      </c>
      <c r="AY675" s="18" t="s">
        <v>191</v>
      </c>
      <c r="BE675" s="189">
        <f>IF(N675="základní",J675,0)</f>
        <v>0</v>
      </c>
      <c r="BF675" s="189">
        <f>IF(N675="snížená",J675,0)</f>
        <v>0</v>
      </c>
      <c r="BG675" s="189">
        <f>IF(N675="zákl. přenesená",J675,0)</f>
        <v>0</v>
      </c>
      <c r="BH675" s="189">
        <f>IF(N675="sníž. přenesená",J675,0)</f>
        <v>0</v>
      </c>
      <c r="BI675" s="189">
        <f>IF(N675="nulová",J675,0)</f>
        <v>0</v>
      </c>
      <c r="BJ675" s="18" t="s">
        <v>81</v>
      </c>
      <c r="BK675" s="189">
        <f>ROUND(I675*H675,2)</f>
        <v>0</v>
      </c>
      <c r="BL675" s="18" t="s">
        <v>198</v>
      </c>
      <c r="BM675" s="188" t="s">
        <v>3423</v>
      </c>
    </row>
    <row r="676" s="12" customFormat="1">
      <c r="B676" s="190"/>
      <c r="D676" s="191" t="s">
        <v>200</v>
      </c>
      <c r="E676" s="192" t="s">
        <v>1</v>
      </c>
      <c r="F676" s="193" t="s">
        <v>3424</v>
      </c>
      <c r="H676" s="192" t="s">
        <v>1</v>
      </c>
      <c r="I676" s="194"/>
      <c r="L676" s="190"/>
      <c r="M676" s="195"/>
      <c r="N676" s="196"/>
      <c r="O676" s="196"/>
      <c r="P676" s="196"/>
      <c r="Q676" s="196"/>
      <c r="R676" s="196"/>
      <c r="S676" s="196"/>
      <c r="T676" s="197"/>
      <c r="AT676" s="192" t="s">
        <v>200</v>
      </c>
      <c r="AU676" s="192" t="s">
        <v>211</v>
      </c>
      <c r="AV676" s="12" t="s">
        <v>81</v>
      </c>
      <c r="AW676" s="12" t="s">
        <v>30</v>
      </c>
      <c r="AX676" s="12" t="s">
        <v>73</v>
      </c>
      <c r="AY676" s="192" t="s">
        <v>191</v>
      </c>
    </row>
    <row r="677" s="13" customFormat="1">
      <c r="B677" s="198"/>
      <c r="D677" s="191" t="s">
        <v>200</v>
      </c>
      <c r="E677" s="199" t="s">
        <v>1</v>
      </c>
      <c r="F677" s="200" t="s">
        <v>277</v>
      </c>
      <c r="H677" s="201">
        <v>10</v>
      </c>
      <c r="I677" s="202"/>
      <c r="L677" s="198"/>
      <c r="M677" s="203"/>
      <c r="N677" s="204"/>
      <c r="O677" s="204"/>
      <c r="P677" s="204"/>
      <c r="Q677" s="204"/>
      <c r="R677" s="204"/>
      <c r="S677" s="204"/>
      <c r="T677" s="205"/>
      <c r="AT677" s="199" t="s">
        <v>200</v>
      </c>
      <c r="AU677" s="199" t="s">
        <v>211</v>
      </c>
      <c r="AV677" s="13" t="s">
        <v>83</v>
      </c>
      <c r="AW677" s="13" t="s">
        <v>30</v>
      </c>
      <c r="AX677" s="13" t="s">
        <v>73</v>
      </c>
      <c r="AY677" s="199" t="s">
        <v>191</v>
      </c>
    </row>
    <row r="678" s="14" customFormat="1">
      <c r="B678" s="206"/>
      <c r="D678" s="191" t="s">
        <v>200</v>
      </c>
      <c r="E678" s="207" t="s">
        <v>1</v>
      </c>
      <c r="F678" s="208" t="s">
        <v>204</v>
      </c>
      <c r="H678" s="209">
        <v>10</v>
      </c>
      <c r="I678" s="210"/>
      <c r="L678" s="206"/>
      <c r="M678" s="211"/>
      <c r="N678" s="212"/>
      <c r="O678" s="212"/>
      <c r="P678" s="212"/>
      <c r="Q678" s="212"/>
      <c r="R678" s="212"/>
      <c r="S678" s="212"/>
      <c r="T678" s="213"/>
      <c r="AT678" s="207" t="s">
        <v>200</v>
      </c>
      <c r="AU678" s="207" t="s">
        <v>211</v>
      </c>
      <c r="AV678" s="14" t="s">
        <v>198</v>
      </c>
      <c r="AW678" s="14" t="s">
        <v>30</v>
      </c>
      <c r="AX678" s="14" t="s">
        <v>81</v>
      </c>
      <c r="AY678" s="207" t="s">
        <v>191</v>
      </c>
    </row>
    <row r="679" s="1" customFormat="1" ht="24" customHeight="1">
      <c r="B679" s="177"/>
      <c r="C679" s="178" t="s">
        <v>1958</v>
      </c>
      <c r="D679" s="178" t="s">
        <v>194</v>
      </c>
      <c r="E679" s="179" t="s">
        <v>3425</v>
      </c>
      <c r="F679" s="180" t="s">
        <v>3426</v>
      </c>
      <c r="G679" s="181" t="s">
        <v>362</v>
      </c>
      <c r="H679" s="182">
        <v>11</v>
      </c>
      <c r="I679" s="183"/>
      <c r="J679" s="182">
        <f>ROUND(I679*H679,2)</f>
        <v>0</v>
      </c>
      <c r="K679" s="180" t="s">
        <v>274</v>
      </c>
      <c r="L679" s="37"/>
      <c r="M679" s="184" t="s">
        <v>1</v>
      </c>
      <c r="N679" s="185" t="s">
        <v>38</v>
      </c>
      <c r="O679" s="73"/>
      <c r="P679" s="186">
        <f>O679*H679</f>
        <v>0</v>
      </c>
      <c r="Q679" s="186">
        <v>0</v>
      </c>
      <c r="R679" s="186">
        <f>Q679*H679</f>
        <v>0</v>
      </c>
      <c r="S679" s="186">
        <v>0.050000000000000003</v>
      </c>
      <c r="T679" s="187">
        <f>S679*H679</f>
        <v>0.55000000000000004</v>
      </c>
      <c r="AR679" s="188" t="s">
        <v>198</v>
      </c>
      <c r="AT679" s="188" t="s">
        <v>194</v>
      </c>
      <c r="AU679" s="188" t="s">
        <v>211</v>
      </c>
      <c r="AY679" s="18" t="s">
        <v>191</v>
      </c>
      <c r="BE679" s="189">
        <f>IF(N679="základní",J679,0)</f>
        <v>0</v>
      </c>
      <c r="BF679" s="189">
        <f>IF(N679="snížená",J679,0)</f>
        <v>0</v>
      </c>
      <c r="BG679" s="189">
        <f>IF(N679="zákl. přenesená",J679,0)</f>
        <v>0</v>
      </c>
      <c r="BH679" s="189">
        <f>IF(N679="sníž. přenesená",J679,0)</f>
        <v>0</v>
      </c>
      <c r="BI679" s="189">
        <f>IF(N679="nulová",J679,0)</f>
        <v>0</v>
      </c>
      <c r="BJ679" s="18" t="s">
        <v>81</v>
      </c>
      <c r="BK679" s="189">
        <f>ROUND(I679*H679,2)</f>
        <v>0</v>
      </c>
      <c r="BL679" s="18" t="s">
        <v>198</v>
      </c>
      <c r="BM679" s="188" t="s">
        <v>3427</v>
      </c>
    </row>
    <row r="680" s="12" customFormat="1">
      <c r="B680" s="190"/>
      <c r="D680" s="191" t="s">
        <v>200</v>
      </c>
      <c r="E680" s="192" t="s">
        <v>1</v>
      </c>
      <c r="F680" s="193" t="s">
        <v>3428</v>
      </c>
      <c r="H680" s="192" t="s">
        <v>1</v>
      </c>
      <c r="I680" s="194"/>
      <c r="L680" s="190"/>
      <c r="M680" s="195"/>
      <c r="N680" s="196"/>
      <c r="O680" s="196"/>
      <c r="P680" s="196"/>
      <c r="Q680" s="196"/>
      <c r="R680" s="196"/>
      <c r="S680" s="196"/>
      <c r="T680" s="197"/>
      <c r="AT680" s="192" t="s">
        <v>200</v>
      </c>
      <c r="AU680" s="192" t="s">
        <v>211</v>
      </c>
      <c r="AV680" s="12" t="s">
        <v>81</v>
      </c>
      <c r="AW680" s="12" t="s">
        <v>30</v>
      </c>
      <c r="AX680" s="12" t="s">
        <v>73</v>
      </c>
      <c r="AY680" s="192" t="s">
        <v>191</v>
      </c>
    </row>
    <row r="681" s="12" customFormat="1">
      <c r="B681" s="190"/>
      <c r="D681" s="191" t="s">
        <v>200</v>
      </c>
      <c r="E681" s="192" t="s">
        <v>1</v>
      </c>
      <c r="F681" s="193" t="s">
        <v>3429</v>
      </c>
      <c r="H681" s="192" t="s">
        <v>1</v>
      </c>
      <c r="I681" s="194"/>
      <c r="L681" s="190"/>
      <c r="M681" s="195"/>
      <c r="N681" s="196"/>
      <c r="O681" s="196"/>
      <c r="P681" s="196"/>
      <c r="Q681" s="196"/>
      <c r="R681" s="196"/>
      <c r="S681" s="196"/>
      <c r="T681" s="197"/>
      <c r="AT681" s="192" t="s">
        <v>200</v>
      </c>
      <c r="AU681" s="192" t="s">
        <v>211</v>
      </c>
      <c r="AV681" s="12" t="s">
        <v>81</v>
      </c>
      <c r="AW681" s="12" t="s">
        <v>30</v>
      </c>
      <c r="AX681" s="12" t="s">
        <v>73</v>
      </c>
      <c r="AY681" s="192" t="s">
        <v>191</v>
      </c>
    </row>
    <row r="682" s="12" customFormat="1">
      <c r="B682" s="190"/>
      <c r="D682" s="191" t="s">
        <v>200</v>
      </c>
      <c r="E682" s="192" t="s">
        <v>1</v>
      </c>
      <c r="F682" s="193" t="s">
        <v>3430</v>
      </c>
      <c r="H682" s="192" t="s">
        <v>1</v>
      </c>
      <c r="I682" s="194"/>
      <c r="L682" s="190"/>
      <c r="M682" s="195"/>
      <c r="N682" s="196"/>
      <c r="O682" s="196"/>
      <c r="P682" s="196"/>
      <c r="Q682" s="196"/>
      <c r="R682" s="196"/>
      <c r="S682" s="196"/>
      <c r="T682" s="197"/>
      <c r="AT682" s="192" t="s">
        <v>200</v>
      </c>
      <c r="AU682" s="192" t="s">
        <v>211</v>
      </c>
      <c r="AV682" s="12" t="s">
        <v>81</v>
      </c>
      <c r="AW682" s="12" t="s">
        <v>30</v>
      </c>
      <c r="AX682" s="12" t="s">
        <v>73</v>
      </c>
      <c r="AY682" s="192" t="s">
        <v>191</v>
      </c>
    </row>
    <row r="683" s="13" customFormat="1">
      <c r="B683" s="198"/>
      <c r="D683" s="191" t="s">
        <v>200</v>
      </c>
      <c r="E683" s="199" t="s">
        <v>1</v>
      </c>
      <c r="F683" s="200" t="s">
        <v>192</v>
      </c>
      <c r="H683" s="201">
        <v>11</v>
      </c>
      <c r="I683" s="202"/>
      <c r="L683" s="198"/>
      <c r="M683" s="203"/>
      <c r="N683" s="204"/>
      <c r="O683" s="204"/>
      <c r="P683" s="204"/>
      <c r="Q683" s="204"/>
      <c r="R683" s="204"/>
      <c r="S683" s="204"/>
      <c r="T683" s="205"/>
      <c r="AT683" s="199" t="s">
        <v>200</v>
      </c>
      <c r="AU683" s="199" t="s">
        <v>211</v>
      </c>
      <c r="AV683" s="13" t="s">
        <v>83</v>
      </c>
      <c r="AW683" s="13" t="s">
        <v>30</v>
      </c>
      <c r="AX683" s="13" t="s">
        <v>73</v>
      </c>
      <c r="AY683" s="199" t="s">
        <v>191</v>
      </c>
    </row>
    <row r="684" s="14" customFormat="1">
      <c r="B684" s="206"/>
      <c r="D684" s="191" t="s">
        <v>200</v>
      </c>
      <c r="E684" s="207" t="s">
        <v>1</v>
      </c>
      <c r="F684" s="208" t="s">
        <v>204</v>
      </c>
      <c r="H684" s="209">
        <v>11</v>
      </c>
      <c r="I684" s="210"/>
      <c r="L684" s="206"/>
      <c r="M684" s="211"/>
      <c r="N684" s="212"/>
      <c r="O684" s="212"/>
      <c r="P684" s="212"/>
      <c r="Q684" s="212"/>
      <c r="R684" s="212"/>
      <c r="S684" s="212"/>
      <c r="T684" s="213"/>
      <c r="AT684" s="207" t="s">
        <v>200</v>
      </c>
      <c r="AU684" s="207" t="s">
        <v>211</v>
      </c>
      <c r="AV684" s="14" t="s">
        <v>198</v>
      </c>
      <c r="AW684" s="14" t="s">
        <v>30</v>
      </c>
      <c r="AX684" s="14" t="s">
        <v>81</v>
      </c>
      <c r="AY684" s="207" t="s">
        <v>191</v>
      </c>
    </row>
    <row r="685" s="1" customFormat="1" ht="24" customHeight="1">
      <c r="B685" s="177"/>
      <c r="C685" s="178" t="s">
        <v>3431</v>
      </c>
      <c r="D685" s="178" t="s">
        <v>194</v>
      </c>
      <c r="E685" s="179" t="s">
        <v>2840</v>
      </c>
      <c r="F685" s="180" t="s">
        <v>2841</v>
      </c>
      <c r="G685" s="181" t="s">
        <v>362</v>
      </c>
      <c r="H685" s="182">
        <v>3</v>
      </c>
      <c r="I685" s="183"/>
      <c r="J685" s="182">
        <f>ROUND(I685*H685,2)</f>
        <v>0</v>
      </c>
      <c r="K685" s="180" t="s">
        <v>274</v>
      </c>
      <c r="L685" s="37"/>
      <c r="M685" s="184" t="s">
        <v>1</v>
      </c>
      <c r="N685" s="185" t="s">
        <v>38</v>
      </c>
      <c r="O685" s="73"/>
      <c r="P685" s="186">
        <f>O685*H685</f>
        <v>0</v>
      </c>
      <c r="Q685" s="186">
        <v>0</v>
      </c>
      <c r="R685" s="186">
        <f>Q685*H685</f>
        <v>0</v>
      </c>
      <c r="S685" s="186">
        <v>0.14999999999999999</v>
      </c>
      <c r="T685" s="187">
        <f>S685*H685</f>
        <v>0.44999999999999996</v>
      </c>
      <c r="AR685" s="188" t="s">
        <v>198</v>
      </c>
      <c r="AT685" s="188" t="s">
        <v>194</v>
      </c>
      <c r="AU685" s="188" t="s">
        <v>211</v>
      </c>
      <c r="AY685" s="18" t="s">
        <v>191</v>
      </c>
      <c r="BE685" s="189">
        <f>IF(N685="základní",J685,0)</f>
        <v>0</v>
      </c>
      <c r="BF685" s="189">
        <f>IF(N685="snížená",J685,0)</f>
        <v>0</v>
      </c>
      <c r="BG685" s="189">
        <f>IF(N685="zákl. přenesená",J685,0)</f>
        <v>0</v>
      </c>
      <c r="BH685" s="189">
        <f>IF(N685="sníž. přenesená",J685,0)</f>
        <v>0</v>
      </c>
      <c r="BI685" s="189">
        <f>IF(N685="nulová",J685,0)</f>
        <v>0</v>
      </c>
      <c r="BJ685" s="18" t="s">
        <v>81</v>
      </c>
      <c r="BK685" s="189">
        <f>ROUND(I685*H685,2)</f>
        <v>0</v>
      </c>
      <c r="BL685" s="18" t="s">
        <v>198</v>
      </c>
      <c r="BM685" s="188" t="s">
        <v>3432</v>
      </c>
    </row>
    <row r="686" s="12" customFormat="1">
      <c r="B686" s="190"/>
      <c r="D686" s="191" t="s">
        <v>200</v>
      </c>
      <c r="E686" s="192" t="s">
        <v>1</v>
      </c>
      <c r="F686" s="193" t="s">
        <v>3433</v>
      </c>
      <c r="H686" s="192" t="s">
        <v>1</v>
      </c>
      <c r="I686" s="194"/>
      <c r="L686" s="190"/>
      <c r="M686" s="195"/>
      <c r="N686" s="196"/>
      <c r="O686" s="196"/>
      <c r="P686" s="196"/>
      <c r="Q686" s="196"/>
      <c r="R686" s="196"/>
      <c r="S686" s="196"/>
      <c r="T686" s="197"/>
      <c r="AT686" s="192" t="s">
        <v>200</v>
      </c>
      <c r="AU686" s="192" t="s">
        <v>211</v>
      </c>
      <c r="AV686" s="12" t="s">
        <v>81</v>
      </c>
      <c r="AW686" s="12" t="s">
        <v>30</v>
      </c>
      <c r="AX686" s="12" t="s">
        <v>73</v>
      </c>
      <c r="AY686" s="192" t="s">
        <v>191</v>
      </c>
    </row>
    <row r="687" s="12" customFormat="1">
      <c r="B687" s="190"/>
      <c r="D687" s="191" t="s">
        <v>200</v>
      </c>
      <c r="E687" s="192" t="s">
        <v>1</v>
      </c>
      <c r="F687" s="193" t="s">
        <v>2844</v>
      </c>
      <c r="H687" s="192" t="s">
        <v>1</v>
      </c>
      <c r="I687" s="194"/>
      <c r="L687" s="190"/>
      <c r="M687" s="195"/>
      <c r="N687" s="196"/>
      <c r="O687" s="196"/>
      <c r="P687" s="196"/>
      <c r="Q687" s="196"/>
      <c r="R687" s="196"/>
      <c r="S687" s="196"/>
      <c r="T687" s="197"/>
      <c r="AT687" s="192" t="s">
        <v>200</v>
      </c>
      <c r="AU687" s="192" t="s">
        <v>211</v>
      </c>
      <c r="AV687" s="12" t="s">
        <v>81</v>
      </c>
      <c r="AW687" s="12" t="s">
        <v>30</v>
      </c>
      <c r="AX687" s="12" t="s">
        <v>73</v>
      </c>
      <c r="AY687" s="192" t="s">
        <v>191</v>
      </c>
    </row>
    <row r="688" s="13" customFormat="1">
      <c r="B688" s="198"/>
      <c r="D688" s="191" t="s">
        <v>200</v>
      </c>
      <c r="E688" s="199" t="s">
        <v>1</v>
      </c>
      <c r="F688" s="200" t="s">
        <v>211</v>
      </c>
      <c r="H688" s="201">
        <v>3</v>
      </c>
      <c r="I688" s="202"/>
      <c r="L688" s="198"/>
      <c r="M688" s="203"/>
      <c r="N688" s="204"/>
      <c r="O688" s="204"/>
      <c r="P688" s="204"/>
      <c r="Q688" s="204"/>
      <c r="R688" s="204"/>
      <c r="S688" s="204"/>
      <c r="T688" s="205"/>
      <c r="AT688" s="199" t="s">
        <v>200</v>
      </c>
      <c r="AU688" s="199" t="s">
        <v>211</v>
      </c>
      <c r="AV688" s="13" t="s">
        <v>83</v>
      </c>
      <c r="AW688" s="13" t="s">
        <v>30</v>
      </c>
      <c r="AX688" s="13" t="s">
        <v>73</v>
      </c>
      <c r="AY688" s="199" t="s">
        <v>191</v>
      </c>
    </row>
    <row r="689" s="14" customFormat="1">
      <c r="B689" s="206"/>
      <c r="D689" s="191" t="s">
        <v>200</v>
      </c>
      <c r="E689" s="207" t="s">
        <v>1</v>
      </c>
      <c r="F689" s="208" t="s">
        <v>204</v>
      </c>
      <c r="H689" s="209">
        <v>3</v>
      </c>
      <c r="I689" s="210"/>
      <c r="L689" s="206"/>
      <c r="M689" s="211"/>
      <c r="N689" s="212"/>
      <c r="O689" s="212"/>
      <c r="P689" s="212"/>
      <c r="Q689" s="212"/>
      <c r="R689" s="212"/>
      <c r="S689" s="212"/>
      <c r="T689" s="213"/>
      <c r="AT689" s="207" t="s">
        <v>200</v>
      </c>
      <c r="AU689" s="207" t="s">
        <v>211</v>
      </c>
      <c r="AV689" s="14" t="s">
        <v>198</v>
      </c>
      <c r="AW689" s="14" t="s">
        <v>30</v>
      </c>
      <c r="AX689" s="14" t="s">
        <v>81</v>
      </c>
      <c r="AY689" s="207" t="s">
        <v>191</v>
      </c>
    </row>
    <row r="690" s="1" customFormat="1" ht="24" customHeight="1">
      <c r="B690" s="177"/>
      <c r="C690" s="178" t="s">
        <v>3434</v>
      </c>
      <c r="D690" s="178" t="s">
        <v>194</v>
      </c>
      <c r="E690" s="179" t="s">
        <v>2847</v>
      </c>
      <c r="F690" s="180" t="s">
        <v>2848</v>
      </c>
      <c r="G690" s="181" t="s">
        <v>362</v>
      </c>
      <c r="H690" s="182">
        <v>12</v>
      </c>
      <c r="I690" s="183"/>
      <c r="J690" s="182">
        <f>ROUND(I690*H690,2)</f>
        <v>0</v>
      </c>
      <c r="K690" s="180" t="s">
        <v>274</v>
      </c>
      <c r="L690" s="37"/>
      <c r="M690" s="184" t="s">
        <v>1</v>
      </c>
      <c r="N690" s="185" t="s">
        <v>38</v>
      </c>
      <c r="O690" s="73"/>
      <c r="P690" s="186">
        <f>O690*H690</f>
        <v>0</v>
      </c>
      <c r="Q690" s="186">
        <v>0.31108000000000002</v>
      </c>
      <c r="R690" s="186">
        <f>Q690*H690</f>
        <v>3.7329600000000003</v>
      </c>
      <c r="S690" s="186">
        <v>0</v>
      </c>
      <c r="T690" s="187">
        <f>S690*H690</f>
        <v>0</v>
      </c>
      <c r="AR690" s="188" t="s">
        <v>198</v>
      </c>
      <c r="AT690" s="188" t="s">
        <v>194</v>
      </c>
      <c r="AU690" s="188" t="s">
        <v>211</v>
      </c>
      <c r="AY690" s="18" t="s">
        <v>191</v>
      </c>
      <c r="BE690" s="189">
        <f>IF(N690="základní",J690,0)</f>
        <v>0</v>
      </c>
      <c r="BF690" s="189">
        <f>IF(N690="snížená",J690,0)</f>
        <v>0</v>
      </c>
      <c r="BG690" s="189">
        <f>IF(N690="zákl. přenesená",J690,0)</f>
        <v>0</v>
      </c>
      <c r="BH690" s="189">
        <f>IF(N690="sníž. přenesená",J690,0)</f>
        <v>0</v>
      </c>
      <c r="BI690" s="189">
        <f>IF(N690="nulová",J690,0)</f>
        <v>0</v>
      </c>
      <c r="BJ690" s="18" t="s">
        <v>81</v>
      </c>
      <c r="BK690" s="189">
        <f>ROUND(I690*H690,2)</f>
        <v>0</v>
      </c>
      <c r="BL690" s="18" t="s">
        <v>198</v>
      </c>
      <c r="BM690" s="188" t="s">
        <v>3435</v>
      </c>
    </row>
    <row r="691" s="12" customFormat="1">
      <c r="B691" s="190"/>
      <c r="D691" s="191" t="s">
        <v>200</v>
      </c>
      <c r="E691" s="192" t="s">
        <v>1</v>
      </c>
      <c r="F691" s="193" t="s">
        <v>2850</v>
      </c>
      <c r="H691" s="192" t="s">
        <v>1</v>
      </c>
      <c r="I691" s="194"/>
      <c r="L691" s="190"/>
      <c r="M691" s="195"/>
      <c r="N691" s="196"/>
      <c r="O691" s="196"/>
      <c r="P691" s="196"/>
      <c r="Q691" s="196"/>
      <c r="R691" s="196"/>
      <c r="S691" s="196"/>
      <c r="T691" s="197"/>
      <c r="AT691" s="192" t="s">
        <v>200</v>
      </c>
      <c r="AU691" s="192" t="s">
        <v>211</v>
      </c>
      <c r="AV691" s="12" t="s">
        <v>81</v>
      </c>
      <c r="AW691" s="12" t="s">
        <v>30</v>
      </c>
      <c r="AX691" s="12" t="s">
        <v>73</v>
      </c>
      <c r="AY691" s="192" t="s">
        <v>191</v>
      </c>
    </row>
    <row r="692" s="13" customFormat="1">
      <c r="B692" s="198"/>
      <c r="D692" s="191" t="s">
        <v>200</v>
      </c>
      <c r="E692" s="199" t="s">
        <v>1</v>
      </c>
      <c r="F692" s="200" t="s">
        <v>287</v>
      </c>
      <c r="H692" s="201">
        <v>12</v>
      </c>
      <c r="I692" s="202"/>
      <c r="L692" s="198"/>
      <c r="M692" s="203"/>
      <c r="N692" s="204"/>
      <c r="O692" s="204"/>
      <c r="P692" s="204"/>
      <c r="Q692" s="204"/>
      <c r="R692" s="204"/>
      <c r="S692" s="204"/>
      <c r="T692" s="205"/>
      <c r="AT692" s="199" t="s">
        <v>200</v>
      </c>
      <c r="AU692" s="199" t="s">
        <v>211</v>
      </c>
      <c r="AV692" s="13" t="s">
        <v>83</v>
      </c>
      <c r="AW692" s="13" t="s">
        <v>30</v>
      </c>
      <c r="AX692" s="13" t="s">
        <v>73</v>
      </c>
      <c r="AY692" s="199" t="s">
        <v>191</v>
      </c>
    </row>
    <row r="693" s="14" customFormat="1">
      <c r="B693" s="206"/>
      <c r="D693" s="191" t="s">
        <v>200</v>
      </c>
      <c r="E693" s="207" t="s">
        <v>1</v>
      </c>
      <c r="F693" s="208" t="s">
        <v>204</v>
      </c>
      <c r="H693" s="209">
        <v>12</v>
      </c>
      <c r="I693" s="210"/>
      <c r="L693" s="206"/>
      <c r="M693" s="211"/>
      <c r="N693" s="212"/>
      <c r="O693" s="212"/>
      <c r="P693" s="212"/>
      <c r="Q693" s="212"/>
      <c r="R693" s="212"/>
      <c r="S693" s="212"/>
      <c r="T693" s="213"/>
      <c r="AT693" s="207" t="s">
        <v>200</v>
      </c>
      <c r="AU693" s="207" t="s">
        <v>211</v>
      </c>
      <c r="AV693" s="14" t="s">
        <v>198</v>
      </c>
      <c r="AW693" s="14" t="s">
        <v>30</v>
      </c>
      <c r="AX693" s="14" t="s">
        <v>81</v>
      </c>
      <c r="AY693" s="207" t="s">
        <v>191</v>
      </c>
    </row>
    <row r="694" s="1" customFormat="1" ht="24" customHeight="1">
      <c r="B694" s="177"/>
      <c r="C694" s="178" t="s">
        <v>3436</v>
      </c>
      <c r="D694" s="178" t="s">
        <v>194</v>
      </c>
      <c r="E694" s="179" t="s">
        <v>977</v>
      </c>
      <c r="F694" s="180" t="s">
        <v>978</v>
      </c>
      <c r="G694" s="181" t="s">
        <v>362</v>
      </c>
      <c r="H694" s="182">
        <v>4</v>
      </c>
      <c r="I694" s="183"/>
      <c r="J694" s="182">
        <f>ROUND(I694*H694,2)</f>
        <v>0</v>
      </c>
      <c r="K694" s="180" t="s">
        <v>274</v>
      </c>
      <c r="L694" s="37"/>
      <c r="M694" s="184" t="s">
        <v>1</v>
      </c>
      <c r="N694" s="185" t="s">
        <v>38</v>
      </c>
      <c r="O694" s="73"/>
      <c r="P694" s="186">
        <f>O694*H694</f>
        <v>0</v>
      </c>
      <c r="Q694" s="186">
        <v>0.00069999999999999999</v>
      </c>
      <c r="R694" s="186">
        <f>Q694*H694</f>
        <v>0.0028</v>
      </c>
      <c r="S694" s="186">
        <v>0</v>
      </c>
      <c r="T694" s="187">
        <f>S694*H694</f>
        <v>0</v>
      </c>
      <c r="AR694" s="188" t="s">
        <v>198</v>
      </c>
      <c r="AT694" s="188" t="s">
        <v>194</v>
      </c>
      <c r="AU694" s="188" t="s">
        <v>211</v>
      </c>
      <c r="AY694" s="18" t="s">
        <v>191</v>
      </c>
      <c r="BE694" s="189">
        <f>IF(N694="základní",J694,0)</f>
        <v>0</v>
      </c>
      <c r="BF694" s="189">
        <f>IF(N694="snížená",J694,0)</f>
        <v>0</v>
      </c>
      <c r="BG694" s="189">
        <f>IF(N694="zákl. přenesená",J694,0)</f>
        <v>0</v>
      </c>
      <c r="BH694" s="189">
        <f>IF(N694="sníž. přenesená",J694,0)</f>
        <v>0</v>
      </c>
      <c r="BI694" s="189">
        <f>IF(N694="nulová",J694,0)</f>
        <v>0</v>
      </c>
      <c r="BJ694" s="18" t="s">
        <v>81</v>
      </c>
      <c r="BK694" s="189">
        <f>ROUND(I694*H694,2)</f>
        <v>0</v>
      </c>
      <c r="BL694" s="18" t="s">
        <v>198</v>
      </c>
      <c r="BM694" s="188" t="s">
        <v>3437</v>
      </c>
    </row>
    <row r="695" s="12" customFormat="1">
      <c r="B695" s="190"/>
      <c r="D695" s="191" t="s">
        <v>200</v>
      </c>
      <c r="E695" s="192" t="s">
        <v>1</v>
      </c>
      <c r="F695" s="193" t="s">
        <v>3438</v>
      </c>
      <c r="H695" s="192" t="s">
        <v>1</v>
      </c>
      <c r="I695" s="194"/>
      <c r="L695" s="190"/>
      <c r="M695" s="195"/>
      <c r="N695" s="196"/>
      <c r="O695" s="196"/>
      <c r="P695" s="196"/>
      <c r="Q695" s="196"/>
      <c r="R695" s="196"/>
      <c r="S695" s="196"/>
      <c r="T695" s="197"/>
      <c r="AT695" s="192" t="s">
        <v>200</v>
      </c>
      <c r="AU695" s="192" t="s">
        <v>211</v>
      </c>
      <c r="AV695" s="12" t="s">
        <v>81</v>
      </c>
      <c r="AW695" s="12" t="s">
        <v>30</v>
      </c>
      <c r="AX695" s="12" t="s">
        <v>73</v>
      </c>
      <c r="AY695" s="192" t="s">
        <v>191</v>
      </c>
    </row>
    <row r="696" s="12" customFormat="1">
      <c r="B696" s="190"/>
      <c r="D696" s="191" t="s">
        <v>200</v>
      </c>
      <c r="E696" s="192" t="s">
        <v>1</v>
      </c>
      <c r="F696" s="193" t="s">
        <v>3439</v>
      </c>
      <c r="H696" s="192" t="s">
        <v>1</v>
      </c>
      <c r="I696" s="194"/>
      <c r="L696" s="190"/>
      <c r="M696" s="195"/>
      <c r="N696" s="196"/>
      <c r="O696" s="196"/>
      <c r="P696" s="196"/>
      <c r="Q696" s="196"/>
      <c r="R696" s="196"/>
      <c r="S696" s="196"/>
      <c r="T696" s="197"/>
      <c r="AT696" s="192" t="s">
        <v>200</v>
      </c>
      <c r="AU696" s="192" t="s">
        <v>211</v>
      </c>
      <c r="AV696" s="12" t="s">
        <v>81</v>
      </c>
      <c r="AW696" s="12" t="s">
        <v>30</v>
      </c>
      <c r="AX696" s="12" t="s">
        <v>73</v>
      </c>
      <c r="AY696" s="192" t="s">
        <v>191</v>
      </c>
    </row>
    <row r="697" s="12" customFormat="1">
      <c r="B697" s="190"/>
      <c r="D697" s="191" t="s">
        <v>200</v>
      </c>
      <c r="E697" s="192" t="s">
        <v>1</v>
      </c>
      <c r="F697" s="193" t="s">
        <v>3440</v>
      </c>
      <c r="H697" s="192" t="s">
        <v>1</v>
      </c>
      <c r="I697" s="194"/>
      <c r="L697" s="190"/>
      <c r="M697" s="195"/>
      <c r="N697" s="196"/>
      <c r="O697" s="196"/>
      <c r="P697" s="196"/>
      <c r="Q697" s="196"/>
      <c r="R697" s="196"/>
      <c r="S697" s="196"/>
      <c r="T697" s="197"/>
      <c r="AT697" s="192" t="s">
        <v>200</v>
      </c>
      <c r="AU697" s="192" t="s">
        <v>211</v>
      </c>
      <c r="AV697" s="12" t="s">
        <v>81</v>
      </c>
      <c r="AW697" s="12" t="s">
        <v>30</v>
      </c>
      <c r="AX697" s="12" t="s">
        <v>73</v>
      </c>
      <c r="AY697" s="192" t="s">
        <v>191</v>
      </c>
    </row>
    <row r="698" s="12" customFormat="1">
      <c r="B698" s="190"/>
      <c r="D698" s="191" t="s">
        <v>200</v>
      </c>
      <c r="E698" s="192" t="s">
        <v>1</v>
      </c>
      <c r="F698" s="193" t="s">
        <v>2854</v>
      </c>
      <c r="H698" s="192" t="s">
        <v>1</v>
      </c>
      <c r="I698" s="194"/>
      <c r="L698" s="190"/>
      <c r="M698" s="195"/>
      <c r="N698" s="196"/>
      <c r="O698" s="196"/>
      <c r="P698" s="196"/>
      <c r="Q698" s="196"/>
      <c r="R698" s="196"/>
      <c r="S698" s="196"/>
      <c r="T698" s="197"/>
      <c r="AT698" s="192" t="s">
        <v>200</v>
      </c>
      <c r="AU698" s="192" t="s">
        <v>211</v>
      </c>
      <c r="AV698" s="12" t="s">
        <v>81</v>
      </c>
      <c r="AW698" s="12" t="s">
        <v>30</v>
      </c>
      <c r="AX698" s="12" t="s">
        <v>73</v>
      </c>
      <c r="AY698" s="192" t="s">
        <v>191</v>
      </c>
    </row>
    <row r="699" s="13" customFormat="1">
      <c r="B699" s="198"/>
      <c r="D699" s="191" t="s">
        <v>200</v>
      </c>
      <c r="E699" s="199" t="s">
        <v>1</v>
      </c>
      <c r="F699" s="200" t="s">
        <v>3441</v>
      </c>
      <c r="H699" s="201">
        <v>4</v>
      </c>
      <c r="I699" s="202"/>
      <c r="L699" s="198"/>
      <c r="M699" s="203"/>
      <c r="N699" s="204"/>
      <c r="O699" s="204"/>
      <c r="P699" s="204"/>
      <c r="Q699" s="204"/>
      <c r="R699" s="204"/>
      <c r="S699" s="204"/>
      <c r="T699" s="205"/>
      <c r="AT699" s="199" t="s">
        <v>200</v>
      </c>
      <c r="AU699" s="199" t="s">
        <v>211</v>
      </c>
      <c r="AV699" s="13" t="s">
        <v>83</v>
      </c>
      <c r="AW699" s="13" t="s">
        <v>30</v>
      </c>
      <c r="AX699" s="13" t="s">
        <v>73</v>
      </c>
      <c r="AY699" s="199" t="s">
        <v>191</v>
      </c>
    </row>
    <row r="700" s="14" customFormat="1">
      <c r="B700" s="206"/>
      <c r="D700" s="191" t="s">
        <v>200</v>
      </c>
      <c r="E700" s="207" t="s">
        <v>1</v>
      </c>
      <c r="F700" s="208" t="s">
        <v>204</v>
      </c>
      <c r="H700" s="209">
        <v>4</v>
      </c>
      <c r="I700" s="210"/>
      <c r="L700" s="206"/>
      <c r="M700" s="211"/>
      <c r="N700" s="212"/>
      <c r="O700" s="212"/>
      <c r="P700" s="212"/>
      <c r="Q700" s="212"/>
      <c r="R700" s="212"/>
      <c r="S700" s="212"/>
      <c r="T700" s="213"/>
      <c r="AT700" s="207" t="s">
        <v>200</v>
      </c>
      <c r="AU700" s="207" t="s">
        <v>211</v>
      </c>
      <c r="AV700" s="14" t="s">
        <v>198</v>
      </c>
      <c r="AW700" s="14" t="s">
        <v>30</v>
      </c>
      <c r="AX700" s="14" t="s">
        <v>81</v>
      </c>
      <c r="AY700" s="207" t="s">
        <v>191</v>
      </c>
    </row>
    <row r="701" s="1" customFormat="1" ht="24" customHeight="1">
      <c r="B701" s="177"/>
      <c r="C701" s="178" t="s">
        <v>3442</v>
      </c>
      <c r="D701" s="178" t="s">
        <v>194</v>
      </c>
      <c r="E701" s="179" t="s">
        <v>982</v>
      </c>
      <c r="F701" s="180" t="s">
        <v>983</v>
      </c>
      <c r="G701" s="181" t="s">
        <v>362</v>
      </c>
      <c r="H701" s="182">
        <v>3</v>
      </c>
      <c r="I701" s="183"/>
      <c r="J701" s="182">
        <f>ROUND(I701*H701,2)</f>
        <v>0</v>
      </c>
      <c r="K701" s="180" t="s">
        <v>274</v>
      </c>
      <c r="L701" s="37"/>
      <c r="M701" s="184" t="s">
        <v>1</v>
      </c>
      <c r="N701" s="185" t="s">
        <v>38</v>
      </c>
      <c r="O701" s="73"/>
      <c r="P701" s="186">
        <f>O701*H701</f>
        <v>0</v>
      </c>
      <c r="Q701" s="186">
        <v>0.11241</v>
      </c>
      <c r="R701" s="186">
        <f>Q701*H701</f>
        <v>0.33722999999999997</v>
      </c>
      <c r="S701" s="186">
        <v>0</v>
      </c>
      <c r="T701" s="187">
        <f>S701*H701</f>
        <v>0</v>
      </c>
      <c r="AR701" s="188" t="s">
        <v>198</v>
      </c>
      <c r="AT701" s="188" t="s">
        <v>194</v>
      </c>
      <c r="AU701" s="188" t="s">
        <v>211</v>
      </c>
      <c r="AY701" s="18" t="s">
        <v>191</v>
      </c>
      <c r="BE701" s="189">
        <f>IF(N701="základní",J701,0)</f>
        <v>0</v>
      </c>
      <c r="BF701" s="189">
        <f>IF(N701="snížená",J701,0)</f>
        <v>0</v>
      </c>
      <c r="BG701" s="189">
        <f>IF(N701="zákl. přenesená",J701,0)</f>
        <v>0</v>
      </c>
      <c r="BH701" s="189">
        <f>IF(N701="sníž. přenesená",J701,0)</f>
        <v>0</v>
      </c>
      <c r="BI701" s="189">
        <f>IF(N701="nulová",J701,0)</f>
        <v>0</v>
      </c>
      <c r="BJ701" s="18" t="s">
        <v>81</v>
      </c>
      <c r="BK701" s="189">
        <f>ROUND(I701*H701,2)</f>
        <v>0</v>
      </c>
      <c r="BL701" s="18" t="s">
        <v>198</v>
      </c>
      <c r="BM701" s="188" t="s">
        <v>3443</v>
      </c>
    </row>
    <row r="702" s="13" customFormat="1">
      <c r="B702" s="198"/>
      <c r="D702" s="191" t="s">
        <v>200</v>
      </c>
      <c r="E702" s="199" t="s">
        <v>1</v>
      </c>
      <c r="F702" s="200" t="s">
        <v>211</v>
      </c>
      <c r="H702" s="201">
        <v>3</v>
      </c>
      <c r="I702" s="202"/>
      <c r="L702" s="198"/>
      <c r="M702" s="203"/>
      <c r="N702" s="204"/>
      <c r="O702" s="204"/>
      <c r="P702" s="204"/>
      <c r="Q702" s="204"/>
      <c r="R702" s="204"/>
      <c r="S702" s="204"/>
      <c r="T702" s="205"/>
      <c r="AT702" s="199" t="s">
        <v>200</v>
      </c>
      <c r="AU702" s="199" t="s">
        <v>211</v>
      </c>
      <c r="AV702" s="13" t="s">
        <v>83</v>
      </c>
      <c r="AW702" s="13" t="s">
        <v>30</v>
      </c>
      <c r="AX702" s="13" t="s">
        <v>73</v>
      </c>
      <c r="AY702" s="199" t="s">
        <v>191</v>
      </c>
    </row>
    <row r="703" s="14" customFormat="1">
      <c r="B703" s="206"/>
      <c r="D703" s="191" t="s">
        <v>200</v>
      </c>
      <c r="E703" s="207" t="s">
        <v>1</v>
      </c>
      <c r="F703" s="208" t="s">
        <v>204</v>
      </c>
      <c r="H703" s="209">
        <v>3</v>
      </c>
      <c r="I703" s="210"/>
      <c r="L703" s="206"/>
      <c r="M703" s="211"/>
      <c r="N703" s="212"/>
      <c r="O703" s="212"/>
      <c r="P703" s="212"/>
      <c r="Q703" s="212"/>
      <c r="R703" s="212"/>
      <c r="S703" s="212"/>
      <c r="T703" s="213"/>
      <c r="AT703" s="207" t="s">
        <v>200</v>
      </c>
      <c r="AU703" s="207" t="s">
        <v>211</v>
      </c>
      <c r="AV703" s="14" t="s">
        <v>198</v>
      </c>
      <c r="AW703" s="14" t="s">
        <v>30</v>
      </c>
      <c r="AX703" s="14" t="s">
        <v>81</v>
      </c>
      <c r="AY703" s="207" t="s">
        <v>191</v>
      </c>
    </row>
    <row r="704" s="1" customFormat="1" ht="24" customHeight="1">
      <c r="B704" s="177"/>
      <c r="C704" s="178" t="s">
        <v>3444</v>
      </c>
      <c r="D704" s="178" t="s">
        <v>194</v>
      </c>
      <c r="E704" s="179" t="s">
        <v>3445</v>
      </c>
      <c r="F704" s="180" t="s">
        <v>3446</v>
      </c>
      <c r="G704" s="181" t="s">
        <v>310</v>
      </c>
      <c r="H704" s="182">
        <v>74.5</v>
      </c>
      <c r="I704" s="183"/>
      <c r="J704" s="182">
        <f>ROUND(I704*H704,2)</f>
        <v>0</v>
      </c>
      <c r="K704" s="180" t="s">
        <v>274</v>
      </c>
      <c r="L704" s="37"/>
      <c r="M704" s="184" t="s">
        <v>1</v>
      </c>
      <c r="N704" s="185" t="s">
        <v>38</v>
      </c>
      <c r="O704" s="73"/>
      <c r="P704" s="186">
        <f>O704*H704</f>
        <v>0</v>
      </c>
      <c r="Q704" s="186">
        <v>8.0000000000000007E-05</v>
      </c>
      <c r="R704" s="186">
        <f>Q704*H704</f>
        <v>0.0059600000000000009</v>
      </c>
      <c r="S704" s="186">
        <v>0</v>
      </c>
      <c r="T704" s="187">
        <f>S704*H704</f>
        <v>0</v>
      </c>
      <c r="AR704" s="188" t="s">
        <v>198</v>
      </c>
      <c r="AT704" s="188" t="s">
        <v>194</v>
      </c>
      <c r="AU704" s="188" t="s">
        <v>211</v>
      </c>
      <c r="AY704" s="18" t="s">
        <v>191</v>
      </c>
      <c r="BE704" s="189">
        <f>IF(N704="základní",J704,0)</f>
        <v>0</v>
      </c>
      <c r="BF704" s="189">
        <f>IF(N704="snížená",J704,0)</f>
        <v>0</v>
      </c>
      <c r="BG704" s="189">
        <f>IF(N704="zákl. přenesená",J704,0)</f>
        <v>0</v>
      </c>
      <c r="BH704" s="189">
        <f>IF(N704="sníž. přenesená",J704,0)</f>
        <v>0</v>
      </c>
      <c r="BI704" s="189">
        <f>IF(N704="nulová",J704,0)</f>
        <v>0</v>
      </c>
      <c r="BJ704" s="18" t="s">
        <v>81</v>
      </c>
      <c r="BK704" s="189">
        <f>ROUND(I704*H704,2)</f>
        <v>0</v>
      </c>
      <c r="BL704" s="18" t="s">
        <v>198</v>
      </c>
      <c r="BM704" s="188" t="s">
        <v>3447</v>
      </c>
    </row>
    <row r="705" s="12" customFormat="1">
      <c r="B705" s="190"/>
      <c r="D705" s="191" t="s">
        <v>200</v>
      </c>
      <c r="E705" s="192" t="s">
        <v>1</v>
      </c>
      <c r="F705" s="193" t="s">
        <v>3448</v>
      </c>
      <c r="H705" s="192" t="s">
        <v>1</v>
      </c>
      <c r="I705" s="194"/>
      <c r="L705" s="190"/>
      <c r="M705" s="195"/>
      <c r="N705" s="196"/>
      <c r="O705" s="196"/>
      <c r="P705" s="196"/>
      <c r="Q705" s="196"/>
      <c r="R705" s="196"/>
      <c r="S705" s="196"/>
      <c r="T705" s="197"/>
      <c r="AT705" s="192" t="s">
        <v>200</v>
      </c>
      <c r="AU705" s="192" t="s">
        <v>211</v>
      </c>
      <c r="AV705" s="12" t="s">
        <v>81</v>
      </c>
      <c r="AW705" s="12" t="s">
        <v>30</v>
      </c>
      <c r="AX705" s="12" t="s">
        <v>73</v>
      </c>
      <c r="AY705" s="192" t="s">
        <v>191</v>
      </c>
    </row>
    <row r="706" s="12" customFormat="1">
      <c r="B706" s="190"/>
      <c r="D706" s="191" t="s">
        <v>200</v>
      </c>
      <c r="E706" s="192" t="s">
        <v>1</v>
      </c>
      <c r="F706" s="193" t="s">
        <v>3449</v>
      </c>
      <c r="H706" s="192" t="s">
        <v>1</v>
      </c>
      <c r="I706" s="194"/>
      <c r="L706" s="190"/>
      <c r="M706" s="195"/>
      <c r="N706" s="196"/>
      <c r="O706" s="196"/>
      <c r="P706" s="196"/>
      <c r="Q706" s="196"/>
      <c r="R706" s="196"/>
      <c r="S706" s="196"/>
      <c r="T706" s="197"/>
      <c r="AT706" s="192" t="s">
        <v>200</v>
      </c>
      <c r="AU706" s="192" t="s">
        <v>211</v>
      </c>
      <c r="AV706" s="12" t="s">
        <v>81</v>
      </c>
      <c r="AW706" s="12" t="s">
        <v>30</v>
      </c>
      <c r="AX706" s="12" t="s">
        <v>73</v>
      </c>
      <c r="AY706" s="192" t="s">
        <v>191</v>
      </c>
    </row>
    <row r="707" s="13" customFormat="1">
      <c r="B707" s="198"/>
      <c r="D707" s="191" t="s">
        <v>200</v>
      </c>
      <c r="E707" s="199" t="s">
        <v>1</v>
      </c>
      <c r="F707" s="200" t="s">
        <v>3450</v>
      </c>
      <c r="H707" s="201">
        <v>74.5</v>
      </c>
      <c r="I707" s="202"/>
      <c r="L707" s="198"/>
      <c r="M707" s="203"/>
      <c r="N707" s="204"/>
      <c r="O707" s="204"/>
      <c r="P707" s="204"/>
      <c r="Q707" s="204"/>
      <c r="R707" s="204"/>
      <c r="S707" s="204"/>
      <c r="T707" s="205"/>
      <c r="AT707" s="199" t="s">
        <v>200</v>
      </c>
      <c r="AU707" s="199" t="s">
        <v>211</v>
      </c>
      <c r="AV707" s="13" t="s">
        <v>83</v>
      </c>
      <c r="AW707" s="13" t="s">
        <v>30</v>
      </c>
      <c r="AX707" s="13" t="s">
        <v>73</v>
      </c>
      <c r="AY707" s="199" t="s">
        <v>191</v>
      </c>
    </row>
    <row r="708" s="14" customFormat="1">
      <c r="B708" s="206"/>
      <c r="D708" s="191" t="s">
        <v>200</v>
      </c>
      <c r="E708" s="207" t="s">
        <v>1</v>
      </c>
      <c r="F708" s="208" t="s">
        <v>204</v>
      </c>
      <c r="H708" s="209">
        <v>74.5</v>
      </c>
      <c r="I708" s="210"/>
      <c r="L708" s="206"/>
      <c r="M708" s="211"/>
      <c r="N708" s="212"/>
      <c r="O708" s="212"/>
      <c r="P708" s="212"/>
      <c r="Q708" s="212"/>
      <c r="R708" s="212"/>
      <c r="S708" s="212"/>
      <c r="T708" s="213"/>
      <c r="AT708" s="207" t="s">
        <v>200</v>
      </c>
      <c r="AU708" s="207" t="s">
        <v>211</v>
      </c>
      <c r="AV708" s="14" t="s">
        <v>198</v>
      </c>
      <c r="AW708" s="14" t="s">
        <v>30</v>
      </c>
      <c r="AX708" s="14" t="s">
        <v>81</v>
      </c>
      <c r="AY708" s="207" t="s">
        <v>191</v>
      </c>
    </row>
    <row r="709" s="1" customFormat="1" ht="24" customHeight="1">
      <c r="B709" s="177"/>
      <c r="C709" s="178" t="s">
        <v>3451</v>
      </c>
      <c r="D709" s="178" t="s">
        <v>194</v>
      </c>
      <c r="E709" s="179" t="s">
        <v>2905</v>
      </c>
      <c r="F709" s="180" t="s">
        <v>2906</v>
      </c>
      <c r="G709" s="181" t="s">
        <v>197</v>
      </c>
      <c r="H709" s="182">
        <v>2.9500000000000002</v>
      </c>
      <c r="I709" s="183"/>
      <c r="J709" s="182">
        <f>ROUND(I709*H709,2)</f>
        <v>0</v>
      </c>
      <c r="K709" s="180" t="s">
        <v>1</v>
      </c>
      <c r="L709" s="37"/>
      <c r="M709" s="184" t="s">
        <v>1</v>
      </c>
      <c r="N709" s="185" t="s">
        <v>38</v>
      </c>
      <c r="O709" s="73"/>
      <c r="P709" s="186">
        <f>O709*H709</f>
        <v>0</v>
      </c>
      <c r="Q709" s="186">
        <v>0.0014499999999999999</v>
      </c>
      <c r="R709" s="186">
        <f>Q709*H709</f>
        <v>0.0042775000000000001</v>
      </c>
      <c r="S709" s="186">
        <v>0</v>
      </c>
      <c r="T709" s="187">
        <f>S709*H709</f>
        <v>0</v>
      </c>
      <c r="AR709" s="188" t="s">
        <v>198</v>
      </c>
      <c r="AT709" s="188" t="s">
        <v>194</v>
      </c>
      <c r="AU709" s="188" t="s">
        <v>211</v>
      </c>
      <c r="AY709" s="18" t="s">
        <v>191</v>
      </c>
      <c r="BE709" s="189">
        <f>IF(N709="základní",J709,0)</f>
        <v>0</v>
      </c>
      <c r="BF709" s="189">
        <f>IF(N709="snížená",J709,0)</f>
        <v>0</v>
      </c>
      <c r="BG709" s="189">
        <f>IF(N709="zákl. přenesená",J709,0)</f>
        <v>0</v>
      </c>
      <c r="BH709" s="189">
        <f>IF(N709="sníž. přenesená",J709,0)</f>
        <v>0</v>
      </c>
      <c r="BI709" s="189">
        <f>IF(N709="nulová",J709,0)</f>
        <v>0</v>
      </c>
      <c r="BJ709" s="18" t="s">
        <v>81</v>
      </c>
      <c r="BK709" s="189">
        <f>ROUND(I709*H709,2)</f>
        <v>0</v>
      </c>
      <c r="BL709" s="18" t="s">
        <v>198</v>
      </c>
      <c r="BM709" s="188" t="s">
        <v>3452</v>
      </c>
    </row>
    <row r="710" s="12" customFormat="1">
      <c r="B710" s="190"/>
      <c r="D710" s="191" t="s">
        <v>200</v>
      </c>
      <c r="E710" s="192" t="s">
        <v>1</v>
      </c>
      <c r="F710" s="193" t="s">
        <v>3453</v>
      </c>
      <c r="H710" s="192" t="s">
        <v>1</v>
      </c>
      <c r="I710" s="194"/>
      <c r="L710" s="190"/>
      <c r="M710" s="195"/>
      <c r="N710" s="196"/>
      <c r="O710" s="196"/>
      <c r="P710" s="196"/>
      <c r="Q710" s="196"/>
      <c r="R710" s="196"/>
      <c r="S710" s="196"/>
      <c r="T710" s="197"/>
      <c r="AT710" s="192" t="s">
        <v>200</v>
      </c>
      <c r="AU710" s="192" t="s">
        <v>211</v>
      </c>
      <c r="AV710" s="12" t="s">
        <v>81</v>
      </c>
      <c r="AW710" s="12" t="s">
        <v>30</v>
      </c>
      <c r="AX710" s="12" t="s">
        <v>73</v>
      </c>
      <c r="AY710" s="192" t="s">
        <v>191</v>
      </c>
    </row>
    <row r="711" s="12" customFormat="1">
      <c r="B711" s="190"/>
      <c r="D711" s="191" t="s">
        <v>200</v>
      </c>
      <c r="E711" s="192" t="s">
        <v>1</v>
      </c>
      <c r="F711" s="193" t="s">
        <v>3454</v>
      </c>
      <c r="H711" s="192" t="s">
        <v>1</v>
      </c>
      <c r="I711" s="194"/>
      <c r="L711" s="190"/>
      <c r="M711" s="195"/>
      <c r="N711" s="196"/>
      <c r="O711" s="196"/>
      <c r="P711" s="196"/>
      <c r="Q711" s="196"/>
      <c r="R711" s="196"/>
      <c r="S711" s="196"/>
      <c r="T711" s="197"/>
      <c r="AT711" s="192" t="s">
        <v>200</v>
      </c>
      <c r="AU711" s="192" t="s">
        <v>211</v>
      </c>
      <c r="AV711" s="12" t="s">
        <v>81</v>
      </c>
      <c r="AW711" s="12" t="s">
        <v>30</v>
      </c>
      <c r="AX711" s="12" t="s">
        <v>73</v>
      </c>
      <c r="AY711" s="192" t="s">
        <v>191</v>
      </c>
    </row>
    <row r="712" s="13" customFormat="1">
      <c r="B712" s="198"/>
      <c r="D712" s="191" t="s">
        <v>200</v>
      </c>
      <c r="E712" s="199" t="s">
        <v>1</v>
      </c>
      <c r="F712" s="200" t="s">
        <v>3455</v>
      </c>
      <c r="H712" s="201">
        <v>0.59999999999999998</v>
      </c>
      <c r="I712" s="202"/>
      <c r="L712" s="198"/>
      <c r="M712" s="203"/>
      <c r="N712" s="204"/>
      <c r="O712" s="204"/>
      <c r="P712" s="204"/>
      <c r="Q712" s="204"/>
      <c r="R712" s="204"/>
      <c r="S712" s="204"/>
      <c r="T712" s="205"/>
      <c r="AT712" s="199" t="s">
        <v>200</v>
      </c>
      <c r="AU712" s="199" t="s">
        <v>211</v>
      </c>
      <c r="AV712" s="13" t="s">
        <v>83</v>
      </c>
      <c r="AW712" s="13" t="s">
        <v>30</v>
      </c>
      <c r="AX712" s="13" t="s">
        <v>73</v>
      </c>
      <c r="AY712" s="199" t="s">
        <v>191</v>
      </c>
    </row>
    <row r="713" s="12" customFormat="1">
      <c r="B713" s="190"/>
      <c r="D713" s="191" t="s">
        <v>200</v>
      </c>
      <c r="E713" s="192" t="s">
        <v>1</v>
      </c>
      <c r="F713" s="193" t="s">
        <v>3456</v>
      </c>
      <c r="H713" s="192" t="s">
        <v>1</v>
      </c>
      <c r="I713" s="194"/>
      <c r="L713" s="190"/>
      <c r="M713" s="195"/>
      <c r="N713" s="196"/>
      <c r="O713" s="196"/>
      <c r="P713" s="196"/>
      <c r="Q713" s="196"/>
      <c r="R713" s="196"/>
      <c r="S713" s="196"/>
      <c r="T713" s="197"/>
      <c r="AT713" s="192" t="s">
        <v>200</v>
      </c>
      <c r="AU713" s="192" t="s">
        <v>211</v>
      </c>
      <c r="AV713" s="12" t="s">
        <v>81</v>
      </c>
      <c r="AW713" s="12" t="s">
        <v>30</v>
      </c>
      <c r="AX713" s="12" t="s">
        <v>73</v>
      </c>
      <c r="AY713" s="192" t="s">
        <v>191</v>
      </c>
    </row>
    <row r="714" s="13" customFormat="1">
      <c r="B714" s="198"/>
      <c r="D714" s="191" t="s">
        <v>200</v>
      </c>
      <c r="E714" s="199" t="s">
        <v>1</v>
      </c>
      <c r="F714" s="200" t="s">
        <v>3457</v>
      </c>
      <c r="H714" s="201">
        <v>2.3500000000000001</v>
      </c>
      <c r="I714" s="202"/>
      <c r="L714" s="198"/>
      <c r="M714" s="203"/>
      <c r="N714" s="204"/>
      <c r="O714" s="204"/>
      <c r="P714" s="204"/>
      <c r="Q714" s="204"/>
      <c r="R714" s="204"/>
      <c r="S714" s="204"/>
      <c r="T714" s="205"/>
      <c r="AT714" s="199" t="s">
        <v>200</v>
      </c>
      <c r="AU714" s="199" t="s">
        <v>211</v>
      </c>
      <c r="AV714" s="13" t="s">
        <v>83</v>
      </c>
      <c r="AW714" s="13" t="s">
        <v>30</v>
      </c>
      <c r="AX714" s="13" t="s">
        <v>73</v>
      </c>
      <c r="AY714" s="199" t="s">
        <v>191</v>
      </c>
    </row>
    <row r="715" s="14" customFormat="1">
      <c r="B715" s="206"/>
      <c r="D715" s="191" t="s">
        <v>200</v>
      </c>
      <c r="E715" s="207" t="s">
        <v>1</v>
      </c>
      <c r="F715" s="208" t="s">
        <v>204</v>
      </c>
      <c r="H715" s="209">
        <v>2.9500000000000002</v>
      </c>
      <c r="I715" s="210"/>
      <c r="L715" s="206"/>
      <c r="M715" s="211"/>
      <c r="N715" s="212"/>
      <c r="O715" s="212"/>
      <c r="P715" s="212"/>
      <c r="Q715" s="212"/>
      <c r="R715" s="212"/>
      <c r="S715" s="212"/>
      <c r="T715" s="213"/>
      <c r="AT715" s="207" t="s">
        <v>200</v>
      </c>
      <c r="AU715" s="207" t="s">
        <v>211</v>
      </c>
      <c r="AV715" s="14" t="s">
        <v>198</v>
      </c>
      <c r="AW715" s="14" t="s">
        <v>30</v>
      </c>
      <c r="AX715" s="14" t="s">
        <v>81</v>
      </c>
      <c r="AY715" s="207" t="s">
        <v>191</v>
      </c>
    </row>
    <row r="716" s="1" customFormat="1" ht="24" customHeight="1">
      <c r="B716" s="177"/>
      <c r="C716" s="178" t="s">
        <v>3458</v>
      </c>
      <c r="D716" s="178" t="s">
        <v>194</v>
      </c>
      <c r="E716" s="179" t="s">
        <v>3459</v>
      </c>
      <c r="F716" s="180" t="s">
        <v>3460</v>
      </c>
      <c r="G716" s="181" t="s">
        <v>197</v>
      </c>
      <c r="H716" s="182">
        <v>6.5</v>
      </c>
      <c r="I716" s="183"/>
      <c r="J716" s="182">
        <f>ROUND(I716*H716,2)</f>
        <v>0</v>
      </c>
      <c r="K716" s="180" t="s">
        <v>274</v>
      </c>
      <c r="L716" s="37"/>
      <c r="M716" s="184" t="s">
        <v>1</v>
      </c>
      <c r="N716" s="185" t="s">
        <v>38</v>
      </c>
      <c r="O716" s="73"/>
      <c r="P716" s="186">
        <f>O716*H716</f>
        <v>0</v>
      </c>
      <c r="Q716" s="186">
        <v>0.0014499999999999999</v>
      </c>
      <c r="R716" s="186">
        <f>Q716*H716</f>
        <v>0.0094249999999999994</v>
      </c>
      <c r="S716" s="186">
        <v>0</v>
      </c>
      <c r="T716" s="187">
        <f>S716*H716</f>
        <v>0</v>
      </c>
      <c r="AR716" s="188" t="s">
        <v>198</v>
      </c>
      <c r="AT716" s="188" t="s">
        <v>194</v>
      </c>
      <c r="AU716" s="188" t="s">
        <v>211</v>
      </c>
      <c r="AY716" s="18" t="s">
        <v>191</v>
      </c>
      <c r="BE716" s="189">
        <f>IF(N716="základní",J716,0)</f>
        <v>0</v>
      </c>
      <c r="BF716" s="189">
        <f>IF(N716="snížená",J716,0)</f>
        <v>0</v>
      </c>
      <c r="BG716" s="189">
        <f>IF(N716="zákl. přenesená",J716,0)</f>
        <v>0</v>
      </c>
      <c r="BH716" s="189">
        <f>IF(N716="sníž. přenesená",J716,0)</f>
        <v>0</v>
      </c>
      <c r="BI716" s="189">
        <f>IF(N716="nulová",J716,0)</f>
        <v>0</v>
      </c>
      <c r="BJ716" s="18" t="s">
        <v>81</v>
      </c>
      <c r="BK716" s="189">
        <f>ROUND(I716*H716,2)</f>
        <v>0</v>
      </c>
      <c r="BL716" s="18" t="s">
        <v>198</v>
      </c>
      <c r="BM716" s="188" t="s">
        <v>3461</v>
      </c>
    </row>
    <row r="717" s="12" customFormat="1">
      <c r="B717" s="190"/>
      <c r="D717" s="191" t="s">
        <v>200</v>
      </c>
      <c r="E717" s="192" t="s">
        <v>1</v>
      </c>
      <c r="F717" s="193" t="s">
        <v>3462</v>
      </c>
      <c r="H717" s="192" t="s">
        <v>1</v>
      </c>
      <c r="I717" s="194"/>
      <c r="L717" s="190"/>
      <c r="M717" s="195"/>
      <c r="N717" s="196"/>
      <c r="O717" s="196"/>
      <c r="P717" s="196"/>
      <c r="Q717" s="196"/>
      <c r="R717" s="196"/>
      <c r="S717" s="196"/>
      <c r="T717" s="197"/>
      <c r="AT717" s="192" t="s">
        <v>200</v>
      </c>
      <c r="AU717" s="192" t="s">
        <v>211</v>
      </c>
      <c r="AV717" s="12" t="s">
        <v>81</v>
      </c>
      <c r="AW717" s="12" t="s">
        <v>30</v>
      </c>
      <c r="AX717" s="12" t="s">
        <v>73</v>
      </c>
      <c r="AY717" s="192" t="s">
        <v>191</v>
      </c>
    </row>
    <row r="718" s="12" customFormat="1">
      <c r="B718" s="190"/>
      <c r="D718" s="191" t="s">
        <v>200</v>
      </c>
      <c r="E718" s="192" t="s">
        <v>1</v>
      </c>
      <c r="F718" s="193" t="s">
        <v>3463</v>
      </c>
      <c r="H718" s="192" t="s">
        <v>1</v>
      </c>
      <c r="I718" s="194"/>
      <c r="L718" s="190"/>
      <c r="M718" s="195"/>
      <c r="N718" s="196"/>
      <c r="O718" s="196"/>
      <c r="P718" s="196"/>
      <c r="Q718" s="196"/>
      <c r="R718" s="196"/>
      <c r="S718" s="196"/>
      <c r="T718" s="197"/>
      <c r="AT718" s="192" t="s">
        <v>200</v>
      </c>
      <c r="AU718" s="192" t="s">
        <v>211</v>
      </c>
      <c r="AV718" s="12" t="s">
        <v>81</v>
      </c>
      <c r="AW718" s="12" t="s">
        <v>30</v>
      </c>
      <c r="AX718" s="12" t="s">
        <v>73</v>
      </c>
      <c r="AY718" s="192" t="s">
        <v>191</v>
      </c>
    </row>
    <row r="719" s="13" customFormat="1">
      <c r="B719" s="198"/>
      <c r="D719" s="191" t="s">
        <v>200</v>
      </c>
      <c r="E719" s="199" t="s">
        <v>1</v>
      </c>
      <c r="F719" s="200" t="s">
        <v>3464</v>
      </c>
      <c r="H719" s="201">
        <v>6.5</v>
      </c>
      <c r="I719" s="202"/>
      <c r="L719" s="198"/>
      <c r="M719" s="203"/>
      <c r="N719" s="204"/>
      <c r="O719" s="204"/>
      <c r="P719" s="204"/>
      <c r="Q719" s="204"/>
      <c r="R719" s="204"/>
      <c r="S719" s="204"/>
      <c r="T719" s="205"/>
      <c r="AT719" s="199" t="s">
        <v>200</v>
      </c>
      <c r="AU719" s="199" t="s">
        <v>211</v>
      </c>
      <c r="AV719" s="13" t="s">
        <v>83</v>
      </c>
      <c r="AW719" s="13" t="s">
        <v>30</v>
      </c>
      <c r="AX719" s="13" t="s">
        <v>73</v>
      </c>
      <c r="AY719" s="199" t="s">
        <v>191</v>
      </c>
    </row>
    <row r="720" s="14" customFormat="1">
      <c r="B720" s="206"/>
      <c r="D720" s="191" t="s">
        <v>200</v>
      </c>
      <c r="E720" s="207" t="s">
        <v>1</v>
      </c>
      <c r="F720" s="208" t="s">
        <v>204</v>
      </c>
      <c r="H720" s="209">
        <v>6.5</v>
      </c>
      <c r="I720" s="210"/>
      <c r="L720" s="206"/>
      <c r="M720" s="211"/>
      <c r="N720" s="212"/>
      <c r="O720" s="212"/>
      <c r="P720" s="212"/>
      <c r="Q720" s="212"/>
      <c r="R720" s="212"/>
      <c r="S720" s="212"/>
      <c r="T720" s="213"/>
      <c r="AT720" s="207" t="s">
        <v>200</v>
      </c>
      <c r="AU720" s="207" t="s">
        <v>211</v>
      </c>
      <c r="AV720" s="14" t="s">
        <v>198</v>
      </c>
      <c r="AW720" s="14" t="s">
        <v>30</v>
      </c>
      <c r="AX720" s="14" t="s">
        <v>81</v>
      </c>
      <c r="AY720" s="207" t="s">
        <v>191</v>
      </c>
    </row>
    <row r="721" s="1" customFormat="1" ht="24" customHeight="1">
      <c r="B721" s="177"/>
      <c r="C721" s="178" t="s">
        <v>3465</v>
      </c>
      <c r="D721" s="178" t="s">
        <v>194</v>
      </c>
      <c r="E721" s="179" t="s">
        <v>2912</v>
      </c>
      <c r="F721" s="180" t="s">
        <v>2913</v>
      </c>
      <c r="G721" s="181" t="s">
        <v>197</v>
      </c>
      <c r="H721" s="182">
        <v>8.8499999999999996</v>
      </c>
      <c r="I721" s="183"/>
      <c r="J721" s="182">
        <f>ROUND(I721*H721,2)</f>
        <v>0</v>
      </c>
      <c r="K721" s="180" t="s">
        <v>1</v>
      </c>
      <c r="L721" s="37"/>
      <c r="M721" s="184" t="s">
        <v>1</v>
      </c>
      <c r="N721" s="185" t="s">
        <v>38</v>
      </c>
      <c r="O721" s="73"/>
      <c r="P721" s="186">
        <f>O721*H721</f>
        <v>0</v>
      </c>
      <c r="Q721" s="186">
        <v>0.0011999999999999999</v>
      </c>
      <c r="R721" s="186">
        <f>Q721*H721</f>
        <v>0.010619999999999999</v>
      </c>
      <c r="S721" s="186">
        <v>0</v>
      </c>
      <c r="T721" s="187">
        <f>S721*H721</f>
        <v>0</v>
      </c>
      <c r="AR721" s="188" t="s">
        <v>198</v>
      </c>
      <c r="AT721" s="188" t="s">
        <v>194</v>
      </c>
      <c r="AU721" s="188" t="s">
        <v>211</v>
      </c>
      <c r="AY721" s="18" t="s">
        <v>191</v>
      </c>
      <c r="BE721" s="189">
        <f>IF(N721="základní",J721,0)</f>
        <v>0</v>
      </c>
      <c r="BF721" s="189">
        <f>IF(N721="snížená",J721,0)</f>
        <v>0</v>
      </c>
      <c r="BG721" s="189">
        <f>IF(N721="zákl. přenesená",J721,0)</f>
        <v>0</v>
      </c>
      <c r="BH721" s="189">
        <f>IF(N721="sníž. přenesená",J721,0)</f>
        <v>0</v>
      </c>
      <c r="BI721" s="189">
        <f>IF(N721="nulová",J721,0)</f>
        <v>0</v>
      </c>
      <c r="BJ721" s="18" t="s">
        <v>81</v>
      </c>
      <c r="BK721" s="189">
        <f>ROUND(I721*H721,2)</f>
        <v>0</v>
      </c>
      <c r="BL721" s="18" t="s">
        <v>198</v>
      </c>
      <c r="BM721" s="188" t="s">
        <v>3466</v>
      </c>
    </row>
    <row r="722" s="12" customFormat="1">
      <c r="B722" s="190"/>
      <c r="D722" s="191" t="s">
        <v>200</v>
      </c>
      <c r="E722" s="192" t="s">
        <v>1</v>
      </c>
      <c r="F722" s="193" t="s">
        <v>3448</v>
      </c>
      <c r="H722" s="192" t="s">
        <v>1</v>
      </c>
      <c r="I722" s="194"/>
      <c r="L722" s="190"/>
      <c r="M722" s="195"/>
      <c r="N722" s="196"/>
      <c r="O722" s="196"/>
      <c r="P722" s="196"/>
      <c r="Q722" s="196"/>
      <c r="R722" s="196"/>
      <c r="S722" s="196"/>
      <c r="T722" s="197"/>
      <c r="AT722" s="192" t="s">
        <v>200</v>
      </c>
      <c r="AU722" s="192" t="s">
        <v>211</v>
      </c>
      <c r="AV722" s="12" t="s">
        <v>81</v>
      </c>
      <c r="AW722" s="12" t="s">
        <v>30</v>
      </c>
      <c r="AX722" s="12" t="s">
        <v>73</v>
      </c>
      <c r="AY722" s="192" t="s">
        <v>191</v>
      </c>
    </row>
    <row r="723" s="12" customFormat="1">
      <c r="B723" s="190"/>
      <c r="D723" s="191" t="s">
        <v>200</v>
      </c>
      <c r="E723" s="192" t="s">
        <v>1</v>
      </c>
      <c r="F723" s="193" t="s">
        <v>3463</v>
      </c>
      <c r="H723" s="192" t="s">
        <v>1</v>
      </c>
      <c r="I723" s="194"/>
      <c r="L723" s="190"/>
      <c r="M723" s="195"/>
      <c r="N723" s="196"/>
      <c r="O723" s="196"/>
      <c r="P723" s="196"/>
      <c r="Q723" s="196"/>
      <c r="R723" s="196"/>
      <c r="S723" s="196"/>
      <c r="T723" s="197"/>
      <c r="AT723" s="192" t="s">
        <v>200</v>
      </c>
      <c r="AU723" s="192" t="s">
        <v>211</v>
      </c>
      <c r="AV723" s="12" t="s">
        <v>81</v>
      </c>
      <c r="AW723" s="12" t="s">
        <v>30</v>
      </c>
      <c r="AX723" s="12" t="s">
        <v>73</v>
      </c>
      <c r="AY723" s="192" t="s">
        <v>191</v>
      </c>
    </row>
    <row r="724" s="13" customFormat="1">
      <c r="B724" s="198"/>
      <c r="D724" s="191" t="s">
        <v>200</v>
      </c>
      <c r="E724" s="199" t="s">
        <v>1</v>
      </c>
      <c r="F724" s="200" t="s">
        <v>3464</v>
      </c>
      <c r="H724" s="201">
        <v>6.5</v>
      </c>
      <c r="I724" s="202"/>
      <c r="L724" s="198"/>
      <c r="M724" s="203"/>
      <c r="N724" s="204"/>
      <c r="O724" s="204"/>
      <c r="P724" s="204"/>
      <c r="Q724" s="204"/>
      <c r="R724" s="204"/>
      <c r="S724" s="204"/>
      <c r="T724" s="205"/>
      <c r="AT724" s="199" t="s">
        <v>200</v>
      </c>
      <c r="AU724" s="199" t="s">
        <v>211</v>
      </c>
      <c r="AV724" s="13" t="s">
        <v>83</v>
      </c>
      <c r="AW724" s="13" t="s">
        <v>30</v>
      </c>
      <c r="AX724" s="13" t="s">
        <v>73</v>
      </c>
      <c r="AY724" s="199" t="s">
        <v>191</v>
      </c>
    </row>
    <row r="725" s="12" customFormat="1">
      <c r="B725" s="190"/>
      <c r="D725" s="191" t="s">
        <v>200</v>
      </c>
      <c r="E725" s="192" t="s">
        <v>1</v>
      </c>
      <c r="F725" s="193" t="s">
        <v>3454</v>
      </c>
      <c r="H725" s="192" t="s">
        <v>1</v>
      </c>
      <c r="I725" s="194"/>
      <c r="L725" s="190"/>
      <c r="M725" s="195"/>
      <c r="N725" s="196"/>
      <c r="O725" s="196"/>
      <c r="P725" s="196"/>
      <c r="Q725" s="196"/>
      <c r="R725" s="196"/>
      <c r="S725" s="196"/>
      <c r="T725" s="197"/>
      <c r="AT725" s="192" t="s">
        <v>200</v>
      </c>
      <c r="AU725" s="192" t="s">
        <v>211</v>
      </c>
      <c r="AV725" s="12" t="s">
        <v>81</v>
      </c>
      <c r="AW725" s="12" t="s">
        <v>30</v>
      </c>
      <c r="AX725" s="12" t="s">
        <v>73</v>
      </c>
      <c r="AY725" s="192" t="s">
        <v>191</v>
      </c>
    </row>
    <row r="726" s="13" customFormat="1">
      <c r="B726" s="198"/>
      <c r="D726" s="191" t="s">
        <v>200</v>
      </c>
      <c r="E726" s="199" t="s">
        <v>1</v>
      </c>
      <c r="F726" s="200" t="s">
        <v>3455</v>
      </c>
      <c r="H726" s="201">
        <v>0.59999999999999998</v>
      </c>
      <c r="I726" s="202"/>
      <c r="L726" s="198"/>
      <c r="M726" s="203"/>
      <c r="N726" s="204"/>
      <c r="O726" s="204"/>
      <c r="P726" s="204"/>
      <c r="Q726" s="204"/>
      <c r="R726" s="204"/>
      <c r="S726" s="204"/>
      <c r="T726" s="205"/>
      <c r="AT726" s="199" t="s">
        <v>200</v>
      </c>
      <c r="AU726" s="199" t="s">
        <v>211</v>
      </c>
      <c r="AV726" s="13" t="s">
        <v>83</v>
      </c>
      <c r="AW726" s="13" t="s">
        <v>30</v>
      </c>
      <c r="AX726" s="13" t="s">
        <v>73</v>
      </c>
      <c r="AY726" s="199" t="s">
        <v>191</v>
      </c>
    </row>
    <row r="727" s="12" customFormat="1">
      <c r="B727" s="190"/>
      <c r="D727" s="191" t="s">
        <v>200</v>
      </c>
      <c r="E727" s="192" t="s">
        <v>1</v>
      </c>
      <c r="F727" s="193" t="s">
        <v>3456</v>
      </c>
      <c r="H727" s="192" t="s">
        <v>1</v>
      </c>
      <c r="I727" s="194"/>
      <c r="L727" s="190"/>
      <c r="M727" s="195"/>
      <c r="N727" s="196"/>
      <c r="O727" s="196"/>
      <c r="P727" s="196"/>
      <c r="Q727" s="196"/>
      <c r="R727" s="196"/>
      <c r="S727" s="196"/>
      <c r="T727" s="197"/>
      <c r="AT727" s="192" t="s">
        <v>200</v>
      </c>
      <c r="AU727" s="192" t="s">
        <v>211</v>
      </c>
      <c r="AV727" s="12" t="s">
        <v>81</v>
      </c>
      <c r="AW727" s="12" t="s">
        <v>30</v>
      </c>
      <c r="AX727" s="12" t="s">
        <v>73</v>
      </c>
      <c r="AY727" s="192" t="s">
        <v>191</v>
      </c>
    </row>
    <row r="728" s="13" customFormat="1">
      <c r="B728" s="198"/>
      <c r="D728" s="191" t="s">
        <v>200</v>
      </c>
      <c r="E728" s="199" t="s">
        <v>1</v>
      </c>
      <c r="F728" s="200" t="s">
        <v>3467</v>
      </c>
      <c r="H728" s="201">
        <v>1.75</v>
      </c>
      <c r="I728" s="202"/>
      <c r="L728" s="198"/>
      <c r="M728" s="203"/>
      <c r="N728" s="204"/>
      <c r="O728" s="204"/>
      <c r="P728" s="204"/>
      <c r="Q728" s="204"/>
      <c r="R728" s="204"/>
      <c r="S728" s="204"/>
      <c r="T728" s="205"/>
      <c r="AT728" s="199" t="s">
        <v>200</v>
      </c>
      <c r="AU728" s="199" t="s">
        <v>211</v>
      </c>
      <c r="AV728" s="13" t="s">
        <v>83</v>
      </c>
      <c r="AW728" s="13" t="s">
        <v>30</v>
      </c>
      <c r="AX728" s="13" t="s">
        <v>73</v>
      </c>
      <c r="AY728" s="199" t="s">
        <v>191</v>
      </c>
    </row>
    <row r="729" s="14" customFormat="1">
      <c r="B729" s="206"/>
      <c r="D729" s="191" t="s">
        <v>200</v>
      </c>
      <c r="E729" s="207" t="s">
        <v>1</v>
      </c>
      <c r="F729" s="208" t="s">
        <v>204</v>
      </c>
      <c r="H729" s="209">
        <v>8.8499999999999996</v>
      </c>
      <c r="I729" s="210"/>
      <c r="L729" s="206"/>
      <c r="M729" s="211"/>
      <c r="N729" s="212"/>
      <c r="O729" s="212"/>
      <c r="P729" s="212"/>
      <c r="Q729" s="212"/>
      <c r="R729" s="212"/>
      <c r="S729" s="212"/>
      <c r="T729" s="213"/>
      <c r="AT729" s="207" t="s">
        <v>200</v>
      </c>
      <c r="AU729" s="207" t="s">
        <v>211</v>
      </c>
      <c r="AV729" s="14" t="s">
        <v>198</v>
      </c>
      <c r="AW729" s="14" t="s">
        <v>30</v>
      </c>
      <c r="AX729" s="14" t="s">
        <v>81</v>
      </c>
      <c r="AY729" s="207" t="s">
        <v>191</v>
      </c>
    </row>
    <row r="730" s="1" customFormat="1" ht="24" customHeight="1">
      <c r="B730" s="177"/>
      <c r="C730" s="178" t="s">
        <v>3468</v>
      </c>
      <c r="D730" s="178" t="s">
        <v>194</v>
      </c>
      <c r="E730" s="179" t="s">
        <v>3469</v>
      </c>
      <c r="F730" s="180" t="s">
        <v>3470</v>
      </c>
      <c r="G730" s="181" t="s">
        <v>310</v>
      </c>
      <c r="H730" s="182">
        <v>74.5</v>
      </c>
      <c r="I730" s="183"/>
      <c r="J730" s="182">
        <f>ROUND(I730*H730,2)</f>
        <v>0</v>
      </c>
      <c r="K730" s="180" t="s">
        <v>274</v>
      </c>
      <c r="L730" s="37"/>
      <c r="M730" s="184" t="s">
        <v>1</v>
      </c>
      <c r="N730" s="185" t="s">
        <v>38</v>
      </c>
      <c r="O730" s="73"/>
      <c r="P730" s="186">
        <f>O730*H730</f>
        <v>0</v>
      </c>
      <c r="Q730" s="186">
        <v>0.00033</v>
      </c>
      <c r="R730" s="186">
        <f>Q730*H730</f>
        <v>0.024584999999999999</v>
      </c>
      <c r="S730" s="186">
        <v>0</v>
      </c>
      <c r="T730" s="187">
        <f>S730*H730</f>
        <v>0</v>
      </c>
      <c r="AR730" s="188" t="s">
        <v>198</v>
      </c>
      <c r="AT730" s="188" t="s">
        <v>194</v>
      </c>
      <c r="AU730" s="188" t="s">
        <v>211</v>
      </c>
      <c r="AY730" s="18" t="s">
        <v>191</v>
      </c>
      <c r="BE730" s="189">
        <f>IF(N730="základní",J730,0)</f>
        <v>0</v>
      </c>
      <c r="BF730" s="189">
        <f>IF(N730="snížená",J730,0)</f>
        <v>0</v>
      </c>
      <c r="BG730" s="189">
        <f>IF(N730="zákl. přenesená",J730,0)</f>
        <v>0</v>
      </c>
      <c r="BH730" s="189">
        <f>IF(N730="sníž. přenesená",J730,0)</f>
        <v>0</v>
      </c>
      <c r="BI730" s="189">
        <f>IF(N730="nulová",J730,0)</f>
        <v>0</v>
      </c>
      <c r="BJ730" s="18" t="s">
        <v>81</v>
      </c>
      <c r="BK730" s="189">
        <f>ROUND(I730*H730,2)</f>
        <v>0</v>
      </c>
      <c r="BL730" s="18" t="s">
        <v>198</v>
      </c>
      <c r="BM730" s="188" t="s">
        <v>3471</v>
      </c>
    </row>
    <row r="731" s="12" customFormat="1">
      <c r="B731" s="190"/>
      <c r="D731" s="191" t="s">
        <v>200</v>
      </c>
      <c r="E731" s="192" t="s">
        <v>1</v>
      </c>
      <c r="F731" s="193" t="s">
        <v>3462</v>
      </c>
      <c r="H731" s="192" t="s">
        <v>1</v>
      </c>
      <c r="I731" s="194"/>
      <c r="L731" s="190"/>
      <c r="M731" s="195"/>
      <c r="N731" s="196"/>
      <c r="O731" s="196"/>
      <c r="P731" s="196"/>
      <c r="Q731" s="196"/>
      <c r="R731" s="196"/>
      <c r="S731" s="196"/>
      <c r="T731" s="197"/>
      <c r="AT731" s="192" t="s">
        <v>200</v>
      </c>
      <c r="AU731" s="192" t="s">
        <v>211</v>
      </c>
      <c r="AV731" s="12" t="s">
        <v>81</v>
      </c>
      <c r="AW731" s="12" t="s">
        <v>30</v>
      </c>
      <c r="AX731" s="12" t="s">
        <v>73</v>
      </c>
      <c r="AY731" s="192" t="s">
        <v>191</v>
      </c>
    </row>
    <row r="732" s="12" customFormat="1">
      <c r="B732" s="190"/>
      <c r="D732" s="191" t="s">
        <v>200</v>
      </c>
      <c r="E732" s="192" t="s">
        <v>1</v>
      </c>
      <c r="F732" s="193" t="s">
        <v>3449</v>
      </c>
      <c r="H732" s="192" t="s">
        <v>1</v>
      </c>
      <c r="I732" s="194"/>
      <c r="L732" s="190"/>
      <c r="M732" s="195"/>
      <c r="N732" s="196"/>
      <c r="O732" s="196"/>
      <c r="P732" s="196"/>
      <c r="Q732" s="196"/>
      <c r="R732" s="196"/>
      <c r="S732" s="196"/>
      <c r="T732" s="197"/>
      <c r="AT732" s="192" t="s">
        <v>200</v>
      </c>
      <c r="AU732" s="192" t="s">
        <v>211</v>
      </c>
      <c r="AV732" s="12" t="s">
        <v>81</v>
      </c>
      <c r="AW732" s="12" t="s">
        <v>30</v>
      </c>
      <c r="AX732" s="12" t="s">
        <v>73</v>
      </c>
      <c r="AY732" s="192" t="s">
        <v>191</v>
      </c>
    </row>
    <row r="733" s="13" customFormat="1">
      <c r="B733" s="198"/>
      <c r="D733" s="191" t="s">
        <v>200</v>
      </c>
      <c r="E733" s="199" t="s">
        <v>1</v>
      </c>
      <c r="F733" s="200" t="s">
        <v>3450</v>
      </c>
      <c r="H733" s="201">
        <v>74.5</v>
      </c>
      <c r="I733" s="202"/>
      <c r="L733" s="198"/>
      <c r="M733" s="203"/>
      <c r="N733" s="204"/>
      <c r="O733" s="204"/>
      <c r="P733" s="204"/>
      <c r="Q733" s="204"/>
      <c r="R733" s="204"/>
      <c r="S733" s="204"/>
      <c r="T733" s="205"/>
      <c r="AT733" s="199" t="s">
        <v>200</v>
      </c>
      <c r="AU733" s="199" t="s">
        <v>211</v>
      </c>
      <c r="AV733" s="13" t="s">
        <v>83</v>
      </c>
      <c r="AW733" s="13" t="s">
        <v>30</v>
      </c>
      <c r="AX733" s="13" t="s">
        <v>73</v>
      </c>
      <c r="AY733" s="199" t="s">
        <v>191</v>
      </c>
    </row>
    <row r="734" s="14" customFormat="1">
      <c r="B734" s="206"/>
      <c r="D734" s="191" t="s">
        <v>200</v>
      </c>
      <c r="E734" s="207" t="s">
        <v>1</v>
      </c>
      <c r="F734" s="208" t="s">
        <v>204</v>
      </c>
      <c r="H734" s="209">
        <v>74.5</v>
      </c>
      <c r="I734" s="210"/>
      <c r="L734" s="206"/>
      <c r="M734" s="211"/>
      <c r="N734" s="212"/>
      <c r="O734" s="212"/>
      <c r="P734" s="212"/>
      <c r="Q734" s="212"/>
      <c r="R734" s="212"/>
      <c r="S734" s="212"/>
      <c r="T734" s="213"/>
      <c r="AT734" s="207" t="s">
        <v>200</v>
      </c>
      <c r="AU734" s="207" t="s">
        <v>211</v>
      </c>
      <c r="AV734" s="14" t="s">
        <v>198</v>
      </c>
      <c r="AW734" s="14" t="s">
        <v>30</v>
      </c>
      <c r="AX734" s="14" t="s">
        <v>81</v>
      </c>
      <c r="AY734" s="207" t="s">
        <v>191</v>
      </c>
    </row>
    <row r="735" s="1" customFormat="1" ht="24" customHeight="1">
      <c r="B735" s="177"/>
      <c r="C735" s="178" t="s">
        <v>3472</v>
      </c>
      <c r="D735" s="178" t="s">
        <v>194</v>
      </c>
      <c r="E735" s="179" t="s">
        <v>2934</v>
      </c>
      <c r="F735" s="180" t="s">
        <v>636</v>
      </c>
      <c r="G735" s="181" t="s">
        <v>310</v>
      </c>
      <c r="H735" s="182">
        <v>136.59999999999999</v>
      </c>
      <c r="I735" s="183"/>
      <c r="J735" s="182">
        <f>ROUND(I735*H735,2)</f>
        <v>0</v>
      </c>
      <c r="K735" s="180" t="s">
        <v>1</v>
      </c>
      <c r="L735" s="37"/>
      <c r="M735" s="184" t="s">
        <v>1</v>
      </c>
      <c r="N735" s="185" t="s">
        <v>38</v>
      </c>
      <c r="O735" s="73"/>
      <c r="P735" s="186">
        <f>O735*H735</f>
        <v>0</v>
      </c>
      <c r="Q735" s="186">
        <v>1.0000000000000001E-05</v>
      </c>
      <c r="R735" s="186">
        <f>Q735*H735</f>
        <v>0.001366</v>
      </c>
      <c r="S735" s="186">
        <v>0</v>
      </c>
      <c r="T735" s="187">
        <f>S735*H735</f>
        <v>0</v>
      </c>
      <c r="AR735" s="188" t="s">
        <v>198</v>
      </c>
      <c r="AT735" s="188" t="s">
        <v>194</v>
      </c>
      <c r="AU735" s="188" t="s">
        <v>211</v>
      </c>
      <c r="AY735" s="18" t="s">
        <v>191</v>
      </c>
      <c r="BE735" s="189">
        <f>IF(N735="základní",J735,0)</f>
        <v>0</v>
      </c>
      <c r="BF735" s="189">
        <f>IF(N735="snížená",J735,0)</f>
        <v>0</v>
      </c>
      <c r="BG735" s="189">
        <f>IF(N735="zákl. přenesená",J735,0)</f>
        <v>0</v>
      </c>
      <c r="BH735" s="189">
        <f>IF(N735="sníž. přenesená",J735,0)</f>
        <v>0</v>
      </c>
      <c r="BI735" s="189">
        <f>IF(N735="nulová",J735,0)</f>
        <v>0</v>
      </c>
      <c r="BJ735" s="18" t="s">
        <v>81</v>
      </c>
      <c r="BK735" s="189">
        <f>ROUND(I735*H735,2)</f>
        <v>0</v>
      </c>
      <c r="BL735" s="18" t="s">
        <v>198</v>
      </c>
      <c r="BM735" s="188" t="s">
        <v>3473</v>
      </c>
    </row>
    <row r="736" s="12" customFormat="1">
      <c r="B736" s="190"/>
      <c r="D736" s="191" t="s">
        <v>200</v>
      </c>
      <c r="E736" s="192" t="s">
        <v>1</v>
      </c>
      <c r="F736" s="193" t="s">
        <v>3474</v>
      </c>
      <c r="H736" s="192" t="s">
        <v>1</v>
      </c>
      <c r="I736" s="194"/>
      <c r="L736" s="190"/>
      <c r="M736" s="195"/>
      <c r="N736" s="196"/>
      <c r="O736" s="196"/>
      <c r="P736" s="196"/>
      <c r="Q736" s="196"/>
      <c r="R736" s="196"/>
      <c r="S736" s="196"/>
      <c r="T736" s="197"/>
      <c r="AT736" s="192" t="s">
        <v>200</v>
      </c>
      <c r="AU736" s="192" t="s">
        <v>211</v>
      </c>
      <c r="AV736" s="12" t="s">
        <v>81</v>
      </c>
      <c r="AW736" s="12" t="s">
        <v>30</v>
      </c>
      <c r="AX736" s="12" t="s">
        <v>73</v>
      </c>
      <c r="AY736" s="192" t="s">
        <v>191</v>
      </c>
    </row>
    <row r="737" s="12" customFormat="1">
      <c r="B737" s="190"/>
      <c r="D737" s="191" t="s">
        <v>200</v>
      </c>
      <c r="E737" s="192" t="s">
        <v>1</v>
      </c>
      <c r="F737" s="193" t="s">
        <v>3475</v>
      </c>
      <c r="H737" s="192" t="s">
        <v>1</v>
      </c>
      <c r="I737" s="194"/>
      <c r="L737" s="190"/>
      <c r="M737" s="195"/>
      <c r="N737" s="196"/>
      <c r="O737" s="196"/>
      <c r="P737" s="196"/>
      <c r="Q737" s="196"/>
      <c r="R737" s="196"/>
      <c r="S737" s="196"/>
      <c r="T737" s="197"/>
      <c r="AT737" s="192" t="s">
        <v>200</v>
      </c>
      <c r="AU737" s="192" t="s">
        <v>211</v>
      </c>
      <c r="AV737" s="12" t="s">
        <v>81</v>
      </c>
      <c r="AW737" s="12" t="s">
        <v>30</v>
      </c>
      <c r="AX737" s="12" t="s">
        <v>73</v>
      </c>
      <c r="AY737" s="192" t="s">
        <v>191</v>
      </c>
    </row>
    <row r="738" s="13" customFormat="1">
      <c r="B738" s="198"/>
      <c r="D738" s="191" t="s">
        <v>200</v>
      </c>
      <c r="E738" s="199" t="s">
        <v>1</v>
      </c>
      <c r="F738" s="200" t="s">
        <v>3476</v>
      </c>
      <c r="H738" s="201">
        <v>15.199999999999999</v>
      </c>
      <c r="I738" s="202"/>
      <c r="L738" s="198"/>
      <c r="M738" s="203"/>
      <c r="N738" s="204"/>
      <c r="O738" s="204"/>
      <c r="P738" s="204"/>
      <c r="Q738" s="204"/>
      <c r="R738" s="204"/>
      <c r="S738" s="204"/>
      <c r="T738" s="205"/>
      <c r="AT738" s="199" t="s">
        <v>200</v>
      </c>
      <c r="AU738" s="199" t="s">
        <v>211</v>
      </c>
      <c r="AV738" s="13" t="s">
        <v>83</v>
      </c>
      <c r="AW738" s="13" t="s">
        <v>30</v>
      </c>
      <c r="AX738" s="13" t="s">
        <v>73</v>
      </c>
      <c r="AY738" s="199" t="s">
        <v>191</v>
      </c>
    </row>
    <row r="739" s="12" customFormat="1">
      <c r="B739" s="190"/>
      <c r="D739" s="191" t="s">
        <v>200</v>
      </c>
      <c r="E739" s="192" t="s">
        <v>1</v>
      </c>
      <c r="F739" s="193" t="s">
        <v>3477</v>
      </c>
      <c r="H739" s="192" t="s">
        <v>1</v>
      </c>
      <c r="I739" s="194"/>
      <c r="L739" s="190"/>
      <c r="M739" s="195"/>
      <c r="N739" s="196"/>
      <c r="O739" s="196"/>
      <c r="P739" s="196"/>
      <c r="Q739" s="196"/>
      <c r="R739" s="196"/>
      <c r="S739" s="196"/>
      <c r="T739" s="197"/>
      <c r="AT739" s="192" t="s">
        <v>200</v>
      </c>
      <c r="AU739" s="192" t="s">
        <v>211</v>
      </c>
      <c r="AV739" s="12" t="s">
        <v>81</v>
      </c>
      <c r="AW739" s="12" t="s">
        <v>30</v>
      </c>
      <c r="AX739" s="12" t="s">
        <v>73</v>
      </c>
      <c r="AY739" s="192" t="s">
        <v>191</v>
      </c>
    </row>
    <row r="740" s="13" customFormat="1">
      <c r="B740" s="198"/>
      <c r="D740" s="191" t="s">
        <v>200</v>
      </c>
      <c r="E740" s="199" t="s">
        <v>1</v>
      </c>
      <c r="F740" s="200" t="s">
        <v>3478</v>
      </c>
      <c r="H740" s="201">
        <v>94.900000000000006</v>
      </c>
      <c r="I740" s="202"/>
      <c r="L740" s="198"/>
      <c r="M740" s="203"/>
      <c r="N740" s="204"/>
      <c r="O740" s="204"/>
      <c r="P740" s="204"/>
      <c r="Q740" s="204"/>
      <c r="R740" s="204"/>
      <c r="S740" s="204"/>
      <c r="T740" s="205"/>
      <c r="AT740" s="199" t="s">
        <v>200</v>
      </c>
      <c r="AU740" s="199" t="s">
        <v>211</v>
      </c>
      <c r="AV740" s="13" t="s">
        <v>83</v>
      </c>
      <c r="AW740" s="13" t="s">
        <v>30</v>
      </c>
      <c r="AX740" s="13" t="s">
        <v>73</v>
      </c>
      <c r="AY740" s="199" t="s">
        <v>191</v>
      </c>
    </row>
    <row r="741" s="12" customFormat="1">
      <c r="B741" s="190"/>
      <c r="D741" s="191" t="s">
        <v>200</v>
      </c>
      <c r="E741" s="192" t="s">
        <v>1</v>
      </c>
      <c r="F741" s="193" t="s">
        <v>3479</v>
      </c>
      <c r="H741" s="192" t="s">
        <v>1</v>
      </c>
      <c r="I741" s="194"/>
      <c r="L741" s="190"/>
      <c r="M741" s="195"/>
      <c r="N741" s="196"/>
      <c r="O741" s="196"/>
      <c r="P741" s="196"/>
      <c r="Q741" s="196"/>
      <c r="R741" s="196"/>
      <c r="S741" s="196"/>
      <c r="T741" s="197"/>
      <c r="AT741" s="192" t="s">
        <v>200</v>
      </c>
      <c r="AU741" s="192" t="s">
        <v>211</v>
      </c>
      <c r="AV741" s="12" t="s">
        <v>81</v>
      </c>
      <c r="AW741" s="12" t="s">
        <v>30</v>
      </c>
      <c r="AX741" s="12" t="s">
        <v>73</v>
      </c>
      <c r="AY741" s="192" t="s">
        <v>191</v>
      </c>
    </row>
    <row r="742" s="13" customFormat="1">
      <c r="B742" s="198"/>
      <c r="D742" s="191" t="s">
        <v>200</v>
      </c>
      <c r="E742" s="199" t="s">
        <v>1</v>
      </c>
      <c r="F742" s="200" t="s">
        <v>3480</v>
      </c>
      <c r="H742" s="201">
        <v>26.5</v>
      </c>
      <c r="I742" s="202"/>
      <c r="L742" s="198"/>
      <c r="M742" s="203"/>
      <c r="N742" s="204"/>
      <c r="O742" s="204"/>
      <c r="P742" s="204"/>
      <c r="Q742" s="204"/>
      <c r="R742" s="204"/>
      <c r="S742" s="204"/>
      <c r="T742" s="205"/>
      <c r="AT742" s="199" t="s">
        <v>200</v>
      </c>
      <c r="AU742" s="199" t="s">
        <v>211</v>
      </c>
      <c r="AV742" s="13" t="s">
        <v>83</v>
      </c>
      <c r="AW742" s="13" t="s">
        <v>30</v>
      </c>
      <c r="AX742" s="13" t="s">
        <v>73</v>
      </c>
      <c r="AY742" s="199" t="s">
        <v>191</v>
      </c>
    </row>
    <row r="743" s="14" customFormat="1">
      <c r="B743" s="206"/>
      <c r="D743" s="191" t="s">
        <v>200</v>
      </c>
      <c r="E743" s="207" t="s">
        <v>1</v>
      </c>
      <c r="F743" s="208" t="s">
        <v>204</v>
      </c>
      <c r="H743" s="209">
        <v>136.60000000000002</v>
      </c>
      <c r="I743" s="210"/>
      <c r="L743" s="206"/>
      <c r="M743" s="211"/>
      <c r="N743" s="212"/>
      <c r="O743" s="212"/>
      <c r="P743" s="212"/>
      <c r="Q743" s="212"/>
      <c r="R743" s="212"/>
      <c r="S743" s="212"/>
      <c r="T743" s="213"/>
      <c r="AT743" s="207" t="s">
        <v>200</v>
      </c>
      <c r="AU743" s="207" t="s">
        <v>211</v>
      </c>
      <c r="AV743" s="14" t="s">
        <v>198</v>
      </c>
      <c r="AW743" s="14" t="s">
        <v>30</v>
      </c>
      <c r="AX743" s="14" t="s">
        <v>81</v>
      </c>
      <c r="AY743" s="207" t="s">
        <v>191</v>
      </c>
    </row>
    <row r="744" s="1" customFormat="1" ht="24" customHeight="1">
      <c r="B744" s="177"/>
      <c r="C744" s="178" t="s">
        <v>3481</v>
      </c>
      <c r="D744" s="178" t="s">
        <v>194</v>
      </c>
      <c r="E744" s="179" t="s">
        <v>2939</v>
      </c>
      <c r="F744" s="180" t="s">
        <v>2940</v>
      </c>
      <c r="G744" s="181" t="s">
        <v>310</v>
      </c>
      <c r="H744" s="182">
        <v>136.59999999999999</v>
      </c>
      <c r="I744" s="183"/>
      <c r="J744" s="182">
        <f>ROUND(I744*H744,2)</f>
        <v>0</v>
      </c>
      <c r="K744" s="180" t="s">
        <v>274</v>
      </c>
      <c r="L744" s="37"/>
      <c r="M744" s="184" t="s">
        <v>1</v>
      </c>
      <c r="N744" s="185" t="s">
        <v>38</v>
      </c>
      <c r="O744" s="73"/>
      <c r="P744" s="186">
        <f>O744*H744</f>
        <v>0</v>
      </c>
      <c r="Q744" s="186">
        <v>0.00088000000000000003</v>
      </c>
      <c r="R744" s="186">
        <f>Q744*H744</f>
        <v>0.120208</v>
      </c>
      <c r="S744" s="186">
        <v>0</v>
      </c>
      <c r="T744" s="187">
        <f>S744*H744</f>
        <v>0</v>
      </c>
      <c r="AR744" s="188" t="s">
        <v>198</v>
      </c>
      <c r="AT744" s="188" t="s">
        <v>194</v>
      </c>
      <c r="AU744" s="188" t="s">
        <v>211</v>
      </c>
      <c r="AY744" s="18" t="s">
        <v>191</v>
      </c>
      <c r="BE744" s="189">
        <f>IF(N744="základní",J744,0)</f>
        <v>0</v>
      </c>
      <c r="BF744" s="189">
        <f>IF(N744="snížená",J744,0)</f>
        <v>0</v>
      </c>
      <c r="BG744" s="189">
        <f>IF(N744="zákl. přenesená",J744,0)</f>
        <v>0</v>
      </c>
      <c r="BH744" s="189">
        <f>IF(N744="sníž. přenesená",J744,0)</f>
        <v>0</v>
      </c>
      <c r="BI744" s="189">
        <f>IF(N744="nulová",J744,0)</f>
        <v>0</v>
      </c>
      <c r="BJ744" s="18" t="s">
        <v>81</v>
      </c>
      <c r="BK744" s="189">
        <f>ROUND(I744*H744,2)</f>
        <v>0</v>
      </c>
      <c r="BL744" s="18" t="s">
        <v>198</v>
      </c>
      <c r="BM744" s="188" t="s">
        <v>3482</v>
      </c>
    </row>
    <row r="745" s="12" customFormat="1">
      <c r="B745" s="190"/>
      <c r="D745" s="191" t="s">
        <v>200</v>
      </c>
      <c r="E745" s="192" t="s">
        <v>1</v>
      </c>
      <c r="F745" s="193" t="s">
        <v>3483</v>
      </c>
      <c r="H745" s="192" t="s">
        <v>1</v>
      </c>
      <c r="I745" s="194"/>
      <c r="L745" s="190"/>
      <c r="M745" s="195"/>
      <c r="N745" s="196"/>
      <c r="O745" s="196"/>
      <c r="P745" s="196"/>
      <c r="Q745" s="196"/>
      <c r="R745" s="196"/>
      <c r="S745" s="196"/>
      <c r="T745" s="197"/>
      <c r="AT745" s="192" t="s">
        <v>200</v>
      </c>
      <c r="AU745" s="192" t="s">
        <v>211</v>
      </c>
      <c r="AV745" s="12" t="s">
        <v>81</v>
      </c>
      <c r="AW745" s="12" t="s">
        <v>30</v>
      </c>
      <c r="AX745" s="12" t="s">
        <v>73</v>
      </c>
      <c r="AY745" s="192" t="s">
        <v>191</v>
      </c>
    </row>
    <row r="746" s="12" customFormat="1">
      <c r="B746" s="190"/>
      <c r="D746" s="191" t="s">
        <v>200</v>
      </c>
      <c r="E746" s="192" t="s">
        <v>1</v>
      </c>
      <c r="F746" s="193" t="s">
        <v>3475</v>
      </c>
      <c r="H746" s="192" t="s">
        <v>1</v>
      </c>
      <c r="I746" s="194"/>
      <c r="L746" s="190"/>
      <c r="M746" s="195"/>
      <c r="N746" s="196"/>
      <c r="O746" s="196"/>
      <c r="P746" s="196"/>
      <c r="Q746" s="196"/>
      <c r="R746" s="196"/>
      <c r="S746" s="196"/>
      <c r="T746" s="197"/>
      <c r="AT746" s="192" t="s">
        <v>200</v>
      </c>
      <c r="AU746" s="192" t="s">
        <v>211</v>
      </c>
      <c r="AV746" s="12" t="s">
        <v>81</v>
      </c>
      <c r="AW746" s="12" t="s">
        <v>30</v>
      </c>
      <c r="AX746" s="12" t="s">
        <v>73</v>
      </c>
      <c r="AY746" s="192" t="s">
        <v>191</v>
      </c>
    </row>
    <row r="747" s="13" customFormat="1">
      <c r="B747" s="198"/>
      <c r="D747" s="191" t="s">
        <v>200</v>
      </c>
      <c r="E747" s="199" t="s">
        <v>1</v>
      </c>
      <c r="F747" s="200" t="s">
        <v>3476</v>
      </c>
      <c r="H747" s="201">
        <v>15.199999999999999</v>
      </c>
      <c r="I747" s="202"/>
      <c r="L747" s="198"/>
      <c r="M747" s="203"/>
      <c r="N747" s="204"/>
      <c r="O747" s="204"/>
      <c r="P747" s="204"/>
      <c r="Q747" s="204"/>
      <c r="R747" s="204"/>
      <c r="S747" s="204"/>
      <c r="T747" s="205"/>
      <c r="AT747" s="199" t="s">
        <v>200</v>
      </c>
      <c r="AU747" s="199" t="s">
        <v>211</v>
      </c>
      <c r="AV747" s="13" t="s">
        <v>83</v>
      </c>
      <c r="AW747" s="13" t="s">
        <v>30</v>
      </c>
      <c r="AX747" s="13" t="s">
        <v>73</v>
      </c>
      <c r="AY747" s="199" t="s">
        <v>191</v>
      </c>
    </row>
    <row r="748" s="12" customFormat="1">
      <c r="B748" s="190"/>
      <c r="D748" s="191" t="s">
        <v>200</v>
      </c>
      <c r="E748" s="192" t="s">
        <v>1</v>
      </c>
      <c r="F748" s="193" t="s">
        <v>3477</v>
      </c>
      <c r="H748" s="192" t="s">
        <v>1</v>
      </c>
      <c r="I748" s="194"/>
      <c r="L748" s="190"/>
      <c r="M748" s="195"/>
      <c r="N748" s="196"/>
      <c r="O748" s="196"/>
      <c r="P748" s="196"/>
      <c r="Q748" s="196"/>
      <c r="R748" s="196"/>
      <c r="S748" s="196"/>
      <c r="T748" s="197"/>
      <c r="AT748" s="192" t="s">
        <v>200</v>
      </c>
      <c r="AU748" s="192" t="s">
        <v>211</v>
      </c>
      <c r="AV748" s="12" t="s">
        <v>81</v>
      </c>
      <c r="AW748" s="12" t="s">
        <v>30</v>
      </c>
      <c r="AX748" s="12" t="s">
        <v>73</v>
      </c>
      <c r="AY748" s="192" t="s">
        <v>191</v>
      </c>
    </row>
    <row r="749" s="13" customFormat="1">
      <c r="B749" s="198"/>
      <c r="D749" s="191" t="s">
        <v>200</v>
      </c>
      <c r="E749" s="199" t="s">
        <v>1</v>
      </c>
      <c r="F749" s="200" t="s">
        <v>3478</v>
      </c>
      <c r="H749" s="201">
        <v>94.900000000000006</v>
      </c>
      <c r="I749" s="202"/>
      <c r="L749" s="198"/>
      <c r="M749" s="203"/>
      <c r="N749" s="204"/>
      <c r="O749" s="204"/>
      <c r="P749" s="204"/>
      <c r="Q749" s="204"/>
      <c r="R749" s="204"/>
      <c r="S749" s="204"/>
      <c r="T749" s="205"/>
      <c r="AT749" s="199" t="s">
        <v>200</v>
      </c>
      <c r="AU749" s="199" t="s">
        <v>211</v>
      </c>
      <c r="AV749" s="13" t="s">
        <v>83</v>
      </c>
      <c r="AW749" s="13" t="s">
        <v>30</v>
      </c>
      <c r="AX749" s="13" t="s">
        <v>73</v>
      </c>
      <c r="AY749" s="199" t="s">
        <v>191</v>
      </c>
    </row>
    <row r="750" s="12" customFormat="1">
      <c r="B750" s="190"/>
      <c r="D750" s="191" t="s">
        <v>200</v>
      </c>
      <c r="E750" s="192" t="s">
        <v>1</v>
      </c>
      <c r="F750" s="193" t="s">
        <v>2945</v>
      </c>
      <c r="H750" s="192" t="s">
        <v>1</v>
      </c>
      <c r="I750" s="194"/>
      <c r="L750" s="190"/>
      <c r="M750" s="195"/>
      <c r="N750" s="196"/>
      <c r="O750" s="196"/>
      <c r="P750" s="196"/>
      <c r="Q750" s="196"/>
      <c r="R750" s="196"/>
      <c r="S750" s="196"/>
      <c r="T750" s="197"/>
      <c r="AT750" s="192" t="s">
        <v>200</v>
      </c>
      <c r="AU750" s="192" t="s">
        <v>211</v>
      </c>
      <c r="AV750" s="12" t="s">
        <v>81</v>
      </c>
      <c r="AW750" s="12" t="s">
        <v>30</v>
      </c>
      <c r="AX750" s="12" t="s">
        <v>73</v>
      </c>
      <c r="AY750" s="192" t="s">
        <v>191</v>
      </c>
    </row>
    <row r="751" s="12" customFormat="1">
      <c r="B751" s="190"/>
      <c r="D751" s="191" t="s">
        <v>200</v>
      </c>
      <c r="E751" s="192" t="s">
        <v>1</v>
      </c>
      <c r="F751" s="193" t="s">
        <v>3479</v>
      </c>
      <c r="H751" s="192" t="s">
        <v>1</v>
      </c>
      <c r="I751" s="194"/>
      <c r="L751" s="190"/>
      <c r="M751" s="195"/>
      <c r="N751" s="196"/>
      <c r="O751" s="196"/>
      <c r="P751" s="196"/>
      <c r="Q751" s="196"/>
      <c r="R751" s="196"/>
      <c r="S751" s="196"/>
      <c r="T751" s="197"/>
      <c r="AT751" s="192" t="s">
        <v>200</v>
      </c>
      <c r="AU751" s="192" t="s">
        <v>211</v>
      </c>
      <c r="AV751" s="12" t="s">
        <v>81</v>
      </c>
      <c r="AW751" s="12" t="s">
        <v>30</v>
      </c>
      <c r="AX751" s="12" t="s">
        <v>73</v>
      </c>
      <c r="AY751" s="192" t="s">
        <v>191</v>
      </c>
    </row>
    <row r="752" s="13" customFormat="1">
      <c r="B752" s="198"/>
      <c r="D752" s="191" t="s">
        <v>200</v>
      </c>
      <c r="E752" s="199" t="s">
        <v>1</v>
      </c>
      <c r="F752" s="200" t="s">
        <v>3480</v>
      </c>
      <c r="H752" s="201">
        <v>26.5</v>
      </c>
      <c r="I752" s="202"/>
      <c r="L752" s="198"/>
      <c r="M752" s="203"/>
      <c r="N752" s="204"/>
      <c r="O752" s="204"/>
      <c r="P752" s="204"/>
      <c r="Q752" s="204"/>
      <c r="R752" s="204"/>
      <c r="S752" s="204"/>
      <c r="T752" s="205"/>
      <c r="AT752" s="199" t="s">
        <v>200</v>
      </c>
      <c r="AU752" s="199" t="s">
        <v>211</v>
      </c>
      <c r="AV752" s="13" t="s">
        <v>83</v>
      </c>
      <c r="AW752" s="13" t="s">
        <v>30</v>
      </c>
      <c r="AX752" s="13" t="s">
        <v>73</v>
      </c>
      <c r="AY752" s="199" t="s">
        <v>191</v>
      </c>
    </row>
    <row r="753" s="14" customFormat="1">
      <c r="B753" s="206"/>
      <c r="D753" s="191" t="s">
        <v>200</v>
      </c>
      <c r="E753" s="207" t="s">
        <v>1</v>
      </c>
      <c r="F753" s="208" t="s">
        <v>204</v>
      </c>
      <c r="H753" s="209">
        <v>136.60000000000002</v>
      </c>
      <c r="I753" s="210"/>
      <c r="L753" s="206"/>
      <c r="M753" s="211"/>
      <c r="N753" s="212"/>
      <c r="O753" s="212"/>
      <c r="P753" s="212"/>
      <c r="Q753" s="212"/>
      <c r="R753" s="212"/>
      <c r="S753" s="212"/>
      <c r="T753" s="213"/>
      <c r="AT753" s="207" t="s">
        <v>200</v>
      </c>
      <c r="AU753" s="207" t="s">
        <v>211</v>
      </c>
      <c r="AV753" s="14" t="s">
        <v>198</v>
      </c>
      <c r="AW753" s="14" t="s">
        <v>30</v>
      </c>
      <c r="AX753" s="14" t="s">
        <v>81</v>
      </c>
      <c r="AY753" s="207" t="s">
        <v>191</v>
      </c>
    </row>
    <row r="754" s="1" customFormat="1" ht="24" customHeight="1">
      <c r="B754" s="177"/>
      <c r="C754" s="178" t="s">
        <v>3484</v>
      </c>
      <c r="D754" s="178" t="s">
        <v>194</v>
      </c>
      <c r="E754" s="179" t="s">
        <v>991</v>
      </c>
      <c r="F754" s="180" t="s">
        <v>992</v>
      </c>
      <c r="G754" s="181" t="s">
        <v>362</v>
      </c>
      <c r="H754" s="182">
        <v>1</v>
      </c>
      <c r="I754" s="183"/>
      <c r="J754" s="182">
        <f>ROUND(I754*H754,2)</f>
        <v>0</v>
      </c>
      <c r="K754" s="180" t="s">
        <v>274</v>
      </c>
      <c r="L754" s="37"/>
      <c r="M754" s="184" t="s">
        <v>1</v>
      </c>
      <c r="N754" s="185" t="s">
        <v>38</v>
      </c>
      <c r="O754" s="73"/>
      <c r="P754" s="186">
        <f>O754*H754</f>
        <v>0</v>
      </c>
      <c r="Q754" s="186">
        <v>0</v>
      </c>
      <c r="R754" s="186">
        <f>Q754*H754</f>
        <v>0</v>
      </c>
      <c r="S754" s="186">
        <v>0.082000000000000003</v>
      </c>
      <c r="T754" s="187">
        <f>S754*H754</f>
        <v>0.082000000000000003</v>
      </c>
      <c r="AR754" s="188" t="s">
        <v>198</v>
      </c>
      <c r="AT754" s="188" t="s">
        <v>194</v>
      </c>
      <c r="AU754" s="188" t="s">
        <v>211</v>
      </c>
      <c r="AY754" s="18" t="s">
        <v>191</v>
      </c>
      <c r="BE754" s="189">
        <f>IF(N754="základní",J754,0)</f>
        <v>0</v>
      </c>
      <c r="BF754" s="189">
        <f>IF(N754="snížená",J754,0)</f>
        <v>0</v>
      </c>
      <c r="BG754" s="189">
        <f>IF(N754="zákl. přenesená",J754,0)</f>
        <v>0</v>
      </c>
      <c r="BH754" s="189">
        <f>IF(N754="sníž. přenesená",J754,0)</f>
        <v>0</v>
      </c>
      <c r="BI754" s="189">
        <f>IF(N754="nulová",J754,0)</f>
        <v>0</v>
      </c>
      <c r="BJ754" s="18" t="s">
        <v>81</v>
      </c>
      <c r="BK754" s="189">
        <f>ROUND(I754*H754,2)</f>
        <v>0</v>
      </c>
      <c r="BL754" s="18" t="s">
        <v>198</v>
      </c>
      <c r="BM754" s="188" t="s">
        <v>3485</v>
      </c>
    </row>
    <row r="755" s="12" customFormat="1">
      <c r="B755" s="190"/>
      <c r="D755" s="191" t="s">
        <v>200</v>
      </c>
      <c r="E755" s="192" t="s">
        <v>1</v>
      </c>
      <c r="F755" s="193" t="s">
        <v>3486</v>
      </c>
      <c r="H755" s="192" t="s">
        <v>1</v>
      </c>
      <c r="I755" s="194"/>
      <c r="L755" s="190"/>
      <c r="M755" s="195"/>
      <c r="N755" s="196"/>
      <c r="O755" s="196"/>
      <c r="P755" s="196"/>
      <c r="Q755" s="196"/>
      <c r="R755" s="196"/>
      <c r="S755" s="196"/>
      <c r="T755" s="197"/>
      <c r="AT755" s="192" t="s">
        <v>200</v>
      </c>
      <c r="AU755" s="192" t="s">
        <v>211</v>
      </c>
      <c r="AV755" s="12" t="s">
        <v>81</v>
      </c>
      <c r="AW755" s="12" t="s">
        <v>30</v>
      </c>
      <c r="AX755" s="12" t="s">
        <v>73</v>
      </c>
      <c r="AY755" s="192" t="s">
        <v>191</v>
      </c>
    </row>
    <row r="756" s="13" customFormat="1">
      <c r="B756" s="198"/>
      <c r="D756" s="191" t="s">
        <v>200</v>
      </c>
      <c r="E756" s="199" t="s">
        <v>1</v>
      </c>
      <c r="F756" s="200" t="s">
        <v>81</v>
      </c>
      <c r="H756" s="201">
        <v>1</v>
      </c>
      <c r="I756" s="202"/>
      <c r="L756" s="198"/>
      <c r="M756" s="203"/>
      <c r="N756" s="204"/>
      <c r="O756" s="204"/>
      <c r="P756" s="204"/>
      <c r="Q756" s="204"/>
      <c r="R756" s="204"/>
      <c r="S756" s="204"/>
      <c r="T756" s="205"/>
      <c r="AT756" s="199" t="s">
        <v>200</v>
      </c>
      <c r="AU756" s="199" t="s">
        <v>211</v>
      </c>
      <c r="AV756" s="13" t="s">
        <v>83</v>
      </c>
      <c r="AW756" s="13" t="s">
        <v>30</v>
      </c>
      <c r="AX756" s="13" t="s">
        <v>73</v>
      </c>
      <c r="AY756" s="199" t="s">
        <v>191</v>
      </c>
    </row>
    <row r="757" s="14" customFormat="1">
      <c r="B757" s="206"/>
      <c r="D757" s="191" t="s">
        <v>200</v>
      </c>
      <c r="E757" s="207" t="s">
        <v>1</v>
      </c>
      <c r="F757" s="208" t="s">
        <v>204</v>
      </c>
      <c r="H757" s="209">
        <v>1</v>
      </c>
      <c r="I757" s="210"/>
      <c r="L757" s="206"/>
      <c r="M757" s="211"/>
      <c r="N757" s="212"/>
      <c r="O757" s="212"/>
      <c r="P757" s="212"/>
      <c r="Q757" s="212"/>
      <c r="R757" s="212"/>
      <c r="S757" s="212"/>
      <c r="T757" s="213"/>
      <c r="AT757" s="207" t="s">
        <v>200</v>
      </c>
      <c r="AU757" s="207" t="s">
        <v>211</v>
      </c>
      <c r="AV757" s="14" t="s">
        <v>198</v>
      </c>
      <c r="AW757" s="14" t="s">
        <v>30</v>
      </c>
      <c r="AX757" s="14" t="s">
        <v>81</v>
      </c>
      <c r="AY757" s="207" t="s">
        <v>191</v>
      </c>
    </row>
    <row r="758" s="1" customFormat="1" ht="16.5" customHeight="1">
      <c r="B758" s="177"/>
      <c r="C758" s="214" t="s">
        <v>3487</v>
      </c>
      <c r="D758" s="214" t="s">
        <v>335</v>
      </c>
      <c r="E758" s="215" t="s">
        <v>3488</v>
      </c>
      <c r="F758" s="216" t="s">
        <v>3489</v>
      </c>
      <c r="G758" s="217" t="s">
        <v>362</v>
      </c>
      <c r="H758" s="218">
        <v>2</v>
      </c>
      <c r="I758" s="219"/>
      <c r="J758" s="218">
        <f>ROUND(I758*H758,2)</f>
        <v>0</v>
      </c>
      <c r="K758" s="216" t="s">
        <v>1</v>
      </c>
      <c r="L758" s="220"/>
      <c r="M758" s="221" t="s">
        <v>1</v>
      </c>
      <c r="N758" s="222" t="s">
        <v>38</v>
      </c>
      <c r="O758" s="73"/>
      <c r="P758" s="186">
        <f>O758*H758</f>
        <v>0</v>
      </c>
      <c r="Q758" s="186">
        <v>0</v>
      </c>
      <c r="R758" s="186">
        <f>Q758*H758</f>
        <v>0</v>
      </c>
      <c r="S758" s="186">
        <v>0</v>
      </c>
      <c r="T758" s="187">
        <f>S758*H758</f>
        <v>0</v>
      </c>
      <c r="AR758" s="188" t="s">
        <v>254</v>
      </c>
      <c r="AT758" s="188" t="s">
        <v>335</v>
      </c>
      <c r="AU758" s="188" t="s">
        <v>211</v>
      </c>
      <c r="AY758" s="18" t="s">
        <v>191</v>
      </c>
      <c r="BE758" s="189">
        <f>IF(N758="základní",J758,0)</f>
        <v>0</v>
      </c>
      <c r="BF758" s="189">
        <f>IF(N758="snížená",J758,0)</f>
        <v>0</v>
      </c>
      <c r="BG758" s="189">
        <f>IF(N758="zákl. přenesená",J758,0)</f>
        <v>0</v>
      </c>
      <c r="BH758" s="189">
        <f>IF(N758="sníž. přenesená",J758,0)</f>
        <v>0</v>
      </c>
      <c r="BI758" s="189">
        <f>IF(N758="nulová",J758,0)</f>
        <v>0</v>
      </c>
      <c r="BJ758" s="18" t="s">
        <v>81</v>
      </c>
      <c r="BK758" s="189">
        <f>ROUND(I758*H758,2)</f>
        <v>0</v>
      </c>
      <c r="BL758" s="18" t="s">
        <v>198</v>
      </c>
      <c r="BM758" s="188" t="s">
        <v>3490</v>
      </c>
    </row>
    <row r="759" s="12" customFormat="1">
      <c r="B759" s="190"/>
      <c r="D759" s="191" t="s">
        <v>200</v>
      </c>
      <c r="E759" s="192" t="s">
        <v>1</v>
      </c>
      <c r="F759" s="193" t="s">
        <v>3491</v>
      </c>
      <c r="H759" s="192" t="s">
        <v>1</v>
      </c>
      <c r="I759" s="194"/>
      <c r="L759" s="190"/>
      <c r="M759" s="195"/>
      <c r="N759" s="196"/>
      <c r="O759" s="196"/>
      <c r="P759" s="196"/>
      <c r="Q759" s="196"/>
      <c r="R759" s="196"/>
      <c r="S759" s="196"/>
      <c r="T759" s="197"/>
      <c r="AT759" s="192" t="s">
        <v>200</v>
      </c>
      <c r="AU759" s="192" t="s">
        <v>211</v>
      </c>
      <c r="AV759" s="12" t="s">
        <v>81</v>
      </c>
      <c r="AW759" s="12" t="s">
        <v>30</v>
      </c>
      <c r="AX759" s="12" t="s">
        <v>73</v>
      </c>
      <c r="AY759" s="192" t="s">
        <v>191</v>
      </c>
    </row>
    <row r="760" s="13" customFormat="1">
      <c r="B760" s="198"/>
      <c r="D760" s="191" t="s">
        <v>200</v>
      </c>
      <c r="E760" s="199" t="s">
        <v>1</v>
      </c>
      <c r="F760" s="200" t="s">
        <v>981</v>
      </c>
      <c r="H760" s="201">
        <v>2</v>
      </c>
      <c r="I760" s="202"/>
      <c r="L760" s="198"/>
      <c r="M760" s="203"/>
      <c r="N760" s="204"/>
      <c r="O760" s="204"/>
      <c r="P760" s="204"/>
      <c r="Q760" s="204"/>
      <c r="R760" s="204"/>
      <c r="S760" s="204"/>
      <c r="T760" s="205"/>
      <c r="AT760" s="199" t="s">
        <v>200</v>
      </c>
      <c r="AU760" s="199" t="s">
        <v>211</v>
      </c>
      <c r="AV760" s="13" t="s">
        <v>83</v>
      </c>
      <c r="AW760" s="13" t="s">
        <v>30</v>
      </c>
      <c r="AX760" s="13" t="s">
        <v>73</v>
      </c>
      <c r="AY760" s="199" t="s">
        <v>191</v>
      </c>
    </row>
    <row r="761" s="14" customFormat="1">
      <c r="B761" s="206"/>
      <c r="D761" s="191" t="s">
        <v>200</v>
      </c>
      <c r="E761" s="207" t="s">
        <v>1</v>
      </c>
      <c r="F761" s="208" t="s">
        <v>204</v>
      </c>
      <c r="H761" s="209">
        <v>2</v>
      </c>
      <c r="I761" s="210"/>
      <c r="L761" s="206"/>
      <c r="M761" s="211"/>
      <c r="N761" s="212"/>
      <c r="O761" s="212"/>
      <c r="P761" s="212"/>
      <c r="Q761" s="212"/>
      <c r="R761" s="212"/>
      <c r="S761" s="212"/>
      <c r="T761" s="213"/>
      <c r="AT761" s="207" t="s">
        <v>200</v>
      </c>
      <c r="AU761" s="207" t="s">
        <v>211</v>
      </c>
      <c r="AV761" s="14" t="s">
        <v>198</v>
      </c>
      <c r="AW761" s="14" t="s">
        <v>30</v>
      </c>
      <c r="AX761" s="14" t="s">
        <v>81</v>
      </c>
      <c r="AY761" s="207" t="s">
        <v>191</v>
      </c>
    </row>
    <row r="762" s="1" customFormat="1" ht="16.5" customHeight="1">
      <c r="B762" s="177"/>
      <c r="C762" s="214" t="s">
        <v>3492</v>
      </c>
      <c r="D762" s="214" t="s">
        <v>335</v>
      </c>
      <c r="E762" s="215" t="s">
        <v>988</v>
      </c>
      <c r="F762" s="216" t="s">
        <v>989</v>
      </c>
      <c r="G762" s="217" t="s">
        <v>362</v>
      </c>
      <c r="H762" s="218">
        <v>3</v>
      </c>
      <c r="I762" s="219"/>
      <c r="J762" s="218">
        <f>ROUND(I762*H762,2)</f>
        <v>0</v>
      </c>
      <c r="K762" s="216" t="s">
        <v>274</v>
      </c>
      <c r="L762" s="220"/>
      <c r="M762" s="221" t="s">
        <v>1</v>
      </c>
      <c r="N762" s="222" t="s">
        <v>38</v>
      </c>
      <c r="O762" s="73"/>
      <c r="P762" s="186">
        <f>O762*H762</f>
        <v>0</v>
      </c>
      <c r="Q762" s="186">
        <v>0.0064999999999999997</v>
      </c>
      <c r="R762" s="186">
        <f>Q762*H762</f>
        <v>0.0195</v>
      </c>
      <c r="S762" s="186">
        <v>0</v>
      </c>
      <c r="T762" s="187">
        <f>S762*H762</f>
        <v>0</v>
      </c>
      <c r="AR762" s="188" t="s">
        <v>254</v>
      </c>
      <c r="AT762" s="188" t="s">
        <v>335</v>
      </c>
      <c r="AU762" s="188" t="s">
        <v>211</v>
      </c>
      <c r="AY762" s="18" t="s">
        <v>191</v>
      </c>
      <c r="BE762" s="189">
        <f>IF(N762="základní",J762,0)</f>
        <v>0</v>
      </c>
      <c r="BF762" s="189">
        <f>IF(N762="snížená",J762,0)</f>
        <v>0</v>
      </c>
      <c r="BG762" s="189">
        <f>IF(N762="zákl. přenesená",J762,0)</f>
        <v>0</v>
      </c>
      <c r="BH762" s="189">
        <f>IF(N762="sníž. přenesená",J762,0)</f>
        <v>0</v>
      </c>
      <c r="BI762" s="189">
        <f>IF(N762="nulová",J762,0)</f>
        <v>0</v>
      </c>
      <c r="BJ762" s="18" t="s">
        <v>81</v>
      </c>
      <c r="BK762" s="189">
        <f>ROUND(I762*H762,2)</f>
        <v>0</v>
      </c>
      <c r="BL762" s="18" t="s">
        <v>198</v>
      </c>
      <c r="BM762" s="188" t="s">
        <v>3493</v>
      </c>
    </row>
    <row r="763" s="12" customFormat="1">
      <c r="B763" s="190"/>
      <c r="D763" s="191" t="s">
        <v>200</v>
      </c>
      <c r="E763" s="192" t="s">
        <v>1</v>
      </c>
      <c r="F763" s="193" t="s">
        <v>3494</v>
      </c>
      <c r="H763" s="192" t="s">
        <v>1</v>
      </c>
      <c r="I763" s="194"/>
      <c r="L763" s="190"/>
      <c r="M763" s="195"/>
      <c r="N763" s="196"/>
      <c r="O763" s="196"/>
      <c r="P763" s="196"/>
      <c r="Q763" s="196"/>
      <c r="R763" s="196"/>
      <c r="S763" s="196"/>
      <c r="T763" s="197"/>
      <c r="AT763" s="192" t="s">
        <v>200</v>
      </c>
      <c r="AU763" s="192" t="s">
        <v>211</v>
      </c>
      <c r="AV763" s="12" t="s">
        <v>81</v>
      </c>
      <c r="AW763" s="12" t="s">
        <v>30</v>
      </c>
      <c r="AX763" s="12" t="s">
        <v>73</v>
      </c>
      <c r="AY763" s="192" t="s">
        <v>191</v>
      </c>
    </row>
    <row r="764" s="13" customFormat="1">
      <c r="B764" s="198"/>
      <c r="D764" s="191" t="s">
        <v>200</v>
      </c>
      <c r="E764" s="199" t="s">
        <v>1</v>
      </c>
      <c r="F764" s="200" t="s">
        <v>211</v>
      </c>
      <c r="H764" s="201">
        <v>3</v>
      </c>
      <c r="I764" s="202"/>
      <c r="L764" s="198"/>
      <c r="M764" s="203"/>
      <c r="N764" s="204"/>
      <c r="O764" s="204"/>
      <c r="P764" s="204"/>
      <c r="Q764" s="204"/>
      <c r="R764" s="204"/>
      <c r="S764" s="204"/>
      <c r="T764" s="205"/>
      <c r="AT764" s="199" t="s">
        <v>200</v>
      </c>
      <c r="AU764" s="199" t="s">
        <v>211</v>
      </c>
      <c r="AV764" s="13" t="s">
        <v>83</v>
      </c>
      <c r="AW764" s="13" t="s">
        <v>30</v>
      </c>
      <c r="AX764" s="13" t="s">
        <v>73</v>
      </c>
      <c r="AY764" s="199" t="s">
        <v>191</v>
      </c>
    </row>
    <row r="765" s="14" customFormat="1">
      <c r="B765" s="206"/>
      <c r="D765" s="191" t="s">
        <v>200</v>
      </c>
      <c r="E765" s="207" t="s">
        <v>1</v>
      </c>
      <c r="F765" s="208" t="s">
        <v>204</v>
      </c>
      <c r="H765" s="209">
        <v>3</v>
      </c>
      <c r="I765" s="210"/>
      <c r="L765" s="206"/>
      <c r="M765" s="223"/>
      <c r="N765" s="224"/>
      <c r="O765" s="224"/>
      <c r="P765" s="224"/>
      <c r="Q765" s="224"/>
      <c r="R765" s="224"/>
      <c r="S765" s="224"/>
      <c r="T765" s="225"/>
      <c r="AT765" s="207" t="s">
        <v>200</v>
      </c>
      <c r="AU765" s="207" t="s">
        <v>211</v>
      </c>
      <c r="AV765" s="14" t="s">
        <v>198</v>
      </c>
      <c r="AW765" s="14" t="s">
        <v>30</v>
      </c>
      <c r="AX765" s="14" t="s">
        <v>81</v>
      </c>
      <c r="AY765" s="207" t="s">
        <v>191</v>
      </c>
    </row>
    <row r="766" s="1" customFormat="1" ht="6.96" customHeight="1">
      <c r="B766" s="56"/>
      <c r="C766" s="57"/>
      <c r="D766" s="57"/>
      <c r="E766" s="57"/>
      <c r="F766" s="57"/>
      <c r="G766" s="57"/>
      <c r="H766" s="57"/>
      <c r="I766" s="139"/>
      <c r="J766" s="57"/>
      <c r="K766" s="57"/>
      <c r="L766" s="37"/>
    </row>
  </sheetData>
  <autoFilter ref="C123:K76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134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3495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ROUND(J121,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ROUND((SUM(BE121:BE342)),  2)</f>
        <v>0</v>
      </c>
      <c r="I33" s="127">
        <v>0.20999999999999999</v>
      </c>
      <c r="J33" s="126">
        <f>ROUND(((SUM(BE121:BE342))*I33),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ROUND((SUM(BF121:BF342)),  2)</f>
        <v>0</v>
      </c>
      <c r="I34" s="127">
        <v>0.14999999999999999</v>
      </c>
      <c r="J34" s="126">
        <f>ROUND(((SUM(BF121:BF342))*I34),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ROUND((SUM(BG121:BG342)),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ROUND((SUM(BH121:BH342)),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ROUND((SUM(BI121:BI342)),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18-91.1 - ÚPRAVA KOMUNIKACE PAVLOVOVA (SEVER)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J121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J122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J123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J245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J246</f>
        <v>0</v>
      </c>
      <c r="L100" s="150"/>
    </row>
    <row r="101" s="9" customFormat="1" ht="14.88" customHeight="1">
      <c r="B101" s="150"/>
      <c r="D101" s="151" t="s">
        <v>171</v>
      </c>
      <c r="E101" s="152"/>
      <c r="F101" s="152"/>
      <c r="G101" s="152"/>
      <c r="H101" s="152"/>
      <c r="I101" s="153"/>
      <c r="J101" s="154">
        <f>J313</f>
        <v>0</v>
      </c>
      <c r="L101" s="150"/>
    </row>
    <row r="102" s="1" customFormat="1" ht="21.84" customHeight="1">
      <c r="B102" s="37"/>
      <c r="I102" s="118"/>
      <c r="L102" s="37"/>
    </row>
    <row r="103" s="1" customFormat="1" ht="6.96" customHeight="1">
      <c r="B103" s="56"/>
      <c r="C103" s="57"/>
      <c r="D103" s="57"/>
      <c r="E103" s="57"/>
      <c r="F103" s="57"/>
      <c r="G103" s="57"/>
      <c r="H103" s="57"/>
      <c r="I103" s="139"/>
      <c r="J103" s="57"/>
      <c r="K103" s="57"/>
      <c r="L103" s="37"/>
    </row>
    <row r="107" s="1" customFormat="1" ht="6.96" customHeight="1">
      <c r="B107" s="58"/>
      <c r="C107" s="59"/>
      <c r="D107" s="59"/>
      <c r="E107" s="59"/>
      <c r="F107" s="59"/>
      <c r="G107" s="59"/>
      <c r="H107" s="59"/>
      <c r="I107" s="140"/>
      <c r="J107" s="59"/>
      <c r="K107" s="59"/>
      <c r="L107" s="37"/>
    </row>
    <row r="108" s="1" customFormat="1" ht="24.96" customHeight="1">
      <c r="B108" s="37"/>
      <c r="C108" s="22" t="s">
        <v>176</v>
      </c>
      <c r="I108" s="118"/>
      <c r="L108" s="37"/>
    </row>
    <row r="109" s="1" customFormat="1" ht="6.96" customHeight="1">
      <c r="B109" s="37"/>
      <c r="I109" s="118"/>
      <c r="L109" s="37"/>
    </row>
    <row r="110" s="1" customFormat="1" ht="12" customHeight="1">
      <c r="B110" s="37"/>
      <c r="C110" s="31" t="s">
        <v>15</v>
      </c>
      <c r="I110" s="118"/>
      <c r="L110" s="37"/>
    </row>
    <row r="111" s="1" customFormat="1" ht="16.5" customHeight="1">
      <c r="B111" s="37"/>
      <c r="E111" s="117" t="str">
        <f>E7</f>
        <v>Rekonstrukce TT na ul. PAvlova vč. zastávky Rodimcevova</v>
      </c>
      <c r="F111" s="31"/>
      <c r="G111" s="31"/>
      <c r="H111" s="31"/>
      <c r="I111" s="118"/>
      <c r="L111" s="37"/>
    </row>
    <row r="112" s="1" customFormat="1" ht="12" customHeight="1">
      <c r="B112" s="37"/>
      <c r="C112" s="31" t="s">
        <v>160</v>
      </c>
      <c r="I112" s="118"/>
      <c r="L112" s="37"/>
    </row>
    <row r="113" s="1" customFormat="1" ht="16.5" customHeight="1">
      <c r="B113" s="37"/>
      <c r="E113" s="63" t="str">
        <f>E9</f>
        <v>SO 18-91.1 - ÚPRAVA KOMUNIKACE PAVLOVOVA (SEVER)</v>
      </c>
      <c r="F113" s="1"/>
      <c r="G113" s="1"/>
      <c r="H113" s="1"/>
      <c r="I113" s="118"/>
      <c r="L113" s="37"/>
    </row>
    <row r="114" s="1" customFormat="1" ht="6.96" customHeight="1">
      <c r="B114" s="37"/>
      <c r="I114" s="118"/>
      <c r="L114" s="37"/>
    </row>
    <row r="115" s="1" customFormat="1" ht="12" customHeight="1">
      <c r="B115" s="37"/>
      <c r="C115" s="31" t="s">
        <v>19</v>
      </c>
      <c r="F115" s="26" t="str">
        <f>F12</f>
        <v>Ostrava</v>
      </c>
      <c r="I115" s="119" t="s">
        <v>21</v>
      </c>
      <c r="J115" s="65" t="str">
        <f>IF(J12="","",J12)</f>
        <v>19. 11. 2019</v>
      </c>
      <c r="L115" s="37"/>
    </row>
    <row r="116" s="1" customFormat="1" ht="6.96" customHeight="1">
      <c r="B116" s="37"/>
      <c r="I116" s="118"/>
      <c r="L116" s="37"/>
    </row>
    <row r="117" s="1" customFormat="1" ht="15.15" customHeight="1">
      <c r="B117" s="37"/>
      <c r="C117" s="31" t="s">
        <v>23</v>
      </c>
      <c r="F117" s="26" t="str">
        <f>E15</f>
        <v xml:space="preserve"> </v>
      </c>
      <c r="I117" s="119" t="s">
        <v>29</v>
      </c>
      <c r="J117" s="35" t="str">
        <f>E21</f>
        <v xml:space="preserve"> </v>
      </c>
      <c r="L117" s="37"/>
    </row>
    <row r="118" s="1" customFormat="1" ht="15.15" customHeight="1">
      <c r="B118" s="37"/>
      <c r="C118" s="31" t="s">
        <v>27</v>
      </c>
      <c r="F118" s="26" t="str">
        <f>IF(E18="","",E18)</f>
        <v>Vyplň údaj</v>
      </c>
      <c r="I118" s="119" t="s">
        <v>31</v>
      </c>
      <c r="J118" s="35" t="str">
        <f>E24</f>
        <v xml:space="preserve"> </v>
      </c>
      <c r="L118" s="37"/>
    </row>
    <row r="119" s="1" customFormat="1" ht="10.32" customHeight="1">
      <c r="B119" s="37"/>
      <c r="I119" s="118"/>
      <c r="L119" s="37"/>
    </row>
    <row r="120" s="10" customFormat="1" ht="29.28" customHeight="1">
      <c r="B120" s="155"/>
      <c r="C120" s="156" t="s">
        <v>177</v>
      </c>
      <c r="D120" s="157" t="s">
        <v>58</v>
      </c>
      <c r="E120" s="157" t="s">
        <v>54</v>
      </c>
      <c r="F120" s="157" t="s">
        <v>55</v>
      </c>
      <c r="G120" s="157" t="s">
        <v>178</v>
      </c>
      <c r="H120" s="157" t="s">
        <v>179</v>
      </c>
      <c r="I120" s="158" t="s">
        <v>180</v>
      </c>
      <c r="J120" s="157" t="s">
        <v>164</v>
      </c>
      <c r="K120" s="159" t="s">
        <v>181</v>
      </c>
      <c r="L120" s="155"/>
      <c r="M120" s="82" t="s">
        <v>1</v>
      </c>
      <c r="N120" s="83" t="s">
        <v>37</v>
      </c>
      <c r="O120" s="83" t="s">
        <v>182</v>
      </c>
      <c r="P120" s="83" t="s">
        <v>183</v>
      </c>
      <c r="Q120" s="83" t="s">
        <v>184</v>
      </c>
      <c r="R120" s="83" t="s">
        <v>185</v>
      </c>
      <c r="S120" s="83" t="s">
        <v>186</v>
      </c>
      <c r="T120" s="84" t="s">
        <v>187</v>
      </c>
    </row>
    <row r="121" s="1" customFormat="1" ht="22.8" customHeight="1">
      <c r="B121" s="37"/>
      <c r="C121" s="87" t="s">
        <v>188</v>
      </c>
      <c r="I121" s="118"/>
      <c r="J121" s="160">
        <f>BK121</f>
        <v>0</v>
      </c>
      <c r="L121" s="37"/>
      <c r="M121" s="85"/>
      <c r="N121" s="69"/>
      <c r="O121" s="69"/>
      <c r="P121" s="161">
        <f>P122</f>
        <v>0</v>
      </c>
      <c r="Q121" s="69"/>
      <c r="R121" s="161">
        <f>R122</f>
        <v>9.0352042400000006</v>
      </c>
      <c r="S121" s="69"/>
      <c r="T121" s="162">
        <f>T122</f>
        <v>18.5534</v>
      </c>
      <c r="AT121" s="18" t="s">
        <v>72</v>
      </c>
      <c r="AU121" s="18" t="s">
        <v>166</v>
      </c>
      <c r="BK121" s="163">
        <f>BK122</f>
        <v>0</v>
      </c>
    </row>
    <row r="122" s="11" customFormat="1" ht="25.92" customHeight="1">
      <c r="B122" s="164"/>
      <c r="D122" s="165" t="s">
        <v>72</v>
      </c>
      <c r="E122" s="166" t="s">
        <v>189</v>
      </c>
      <c r="F122" s="166" t="s">
        <v>190</v>
      </c>
      <c r="I122" s="167"/>
      <c r="J122" s="168">
        <f>BK122</f>
        <v>0</v>
      </c>
      <c r="L122" s="164"/>
      <c r="M122" s="169"/>
      <c r="N122" s="170"/>
      <c r="O122" s="170"/>
      <c r="P122" s="171">
        <f>P123+P245</f>
        <v>0</v>
      </c>
      <c r="Q122" s="170"/>
      <c r="R122" s="171">
        <f>R123+R245</f>
        <v>9.0352042400000006</v>
      </c>
      <c r="S122" s="170"/>
      <c r="T122" s="172">
        <f>T123+T245</f>
        <v>18.5534</v>
      </c>
      <c r="AR122" s="165" t="s">
        <v>81</v>
      </c>
      <c r="AT122" s="173" t="s">
        <v>72</v>
      </c>
      <c r="AU122" s="173" t="s">
        <v>73</v>
      </c>
      <c r="AY122" s="165" t="s">
        <v>191</v>
      </c>
      <c r="BK122" s="174">
        <f>BK123+BK245</f>
        <v>0</v>
      </c>
    </row>
    <row r="123" s="11" customFormat="1" ht="22.8" customHeight="1">
      <c r="B123" s="164"/>
      <c r="D123" s="165" t="s">
        <v>72</v>
      </c>
      <c r="E123" s="175" t="s">
        <v>192</v>
      </c>
      <c r="F123" s="175" t="s">
        <v>193</v>
      </c>
      <c r="I123" s="167"/>
      <c r="J123" s="176">
        <f>BK123</f>
        <v>0</v>
      </c>
      <c r="L123" s="164"/>
      <c r="M123" s="169"/>
      <c r="N123" s="170"/>
      <c r="O123" s="170"/>
      <c r="P123" s="171">
        <f>SUM(P124:P244)</f>
        <v>0</v>
      </c>
      <c r="Q123" s="170"/>
      <c r="R123" s="171">
        <f>SUM(R124:R244)</f>
        <v>0.093149999999999997</v>
      </c>
      <c r="S123" s="170"/>
      <c r="T123" s="172">
        <f>SUM(T124:T244)</f>
        <v>18.5534</v>
      </c>
      <c r="AR123" s="165" t="s">
        <v>81</v>
      </c>
      <c r="AT123" s="173" t="s">
        <v>72</v>
      </c>
      <c r="AU123" s="173" t="s">
        <v>81</v>
      </c>
      <c r="AY123" s="165" t="s">
        <v>191</v>
      </c>
      <c r="BK123" s="174">
        <f>SUM(BK124:BK244)</f>
        <v>0</v>
      </c>
    </row>
    <row r="124" s="1" customFormat="1" ht="36" customHeight="1">
      <c r="B124" s="177"/>
      <c r="C124" s="178" t="s">
        <v>81</v>
      </c>
      <c r="D124" s="178" t="s">
        <v>194</v>
      </c>
      <c r="E124" s="179" t="s">
        <v>3496</v>
      </c>
      <c r="F124" s="180" t="s">
        <v>3497</v>
      </c>
      <c r="G124" s="181" t="s">
        <v>197</v>
      </c>
      <c r="H124" s="182">
        <v>8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0.29499999999999998</v>
      </c>
      <c r="T124" s="187">
        <f>S124*H124</f>
        <v>2.3599999999999999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3498</v>
      </c>
    </row>
    <row r="125" s="12" customFormat="1">
      <c r="B125" s="190"/>
      <c r="D125" s="191" t="s">
        <v>200</v>
      </c>
      <c r="E125" s="192" t="s">
        <v>1</v>
      </c>
      <c r="F125" s="193" t="s">
        <v>3499</v>
      </c>
      <c r="H125" s="192" t="s">
        <v>1</v>
      </c>
      <c r="I125" s="194"/>
      <c r="L125" s="190"/>
      <c r="M125" s="195"/>
      <c r="N125" s="196"/>
      <c r="O125" s="196"/>
      <c r="P125" s="196"/>
      <c r="Q125" s="196"/>
      <c r="R125" s="196"/>
      <c r="S125" s="196"/>
      <c r="T125" s="197"/>
      <c r="AT125" s="192" t="s">
        <v>200</v>
      </c>
      <c r="AU125" s="192" t="s">
        <v>83</v>
      </c>
      <c r="AV125" s="12" t="s">
        <v>81</v>
      </c>
      <c r="AW125" s="12" t="s">
        <v>30</v>
      </c>
      <c r="AX125" s="12" t="s">
        <v>73</v>
      </c>
      <c r="AY125" s="192" t="s">
        <v>191</v>
      </c>
    </row>
    <row r="126" s="13" customFormat="1">
      <c r="B126" s="198"/>
      <c r="D126" s="191" t="s">
        <v>200</v>
      </c>
      <c r="E126" s="199" t="s">
        <v>1</v>
      </c>
      <c r="F126" s="200" t="s">
        <v>254</v>
      </c>
      <c r="H126" s="201">
        <v>8</v>
      </c>
      <c r="I126" s="202"/>
      <c r="L126" s="198"/>
      <c r="M126" s="203"/>
      <c r="N126" s="204"/>
      <c r="O126" s="204"/>
      <c r="P126" s="204"/>
      <c r="Q126" s="204"/>
      <c r="R126" s="204"/>
      <c r="S126" s="204"/>
      <c r="T126" s="205"/>
      <c r="AT126" s="199" t="s">
        <v>200</v>
      </c>
      <c r="AU126" s="199" t="s">
        <v>83</v>
      </c>
      <c r="AV126" s="13" t="s">
        <v>83</v>
      </c>
      <c r="AW126" s="13" t="s">
        <v>30</v>
      </c>
      <c r="AX126" s="13" t="s">
        <v>73</v>
      </c>
      <c r="AY126" s="199" t="s">
        <v>191</v>
      </c>
    </row>
    <row r="127" s="14" customFormat="1">
      <c r="B127" s="206"/>
      <c r="D127" s="191" t="s">
        <v>200</v>
      </c>
      <c r="E127" s="207" t="s">
        <v>1</v>
      </c>
      <c r="F127" s="208" t="s">
        <v>204</v>
      </c>
      <c r="H127" s="209">
        <v>8</v>
      </c>
      <c r="I127" s="210"/>
      <c r="L127" s="206"/>
      <c r="M127" s="211"/>
      <c r="N127" s="212"/>
      <c r="O127" s="212"/>
      <c r="P127" s="212"/>
      <c r="Q127" s="212"/>
      <c r="R127" s="212"/>
      <c r="S127" s="212"/>
      <c r="T127" s="213"/>
      <c r="AT127" s="207" t="s">
        <v>200</v>
      </c>
      <c r="AU127" s="207" t="s">
        <v>83</v>
      </c>
      <c r="AV127" s="14" t="s">
        <v>198</v>
      </c>
      <c r="AW127" s="14" t="s">
        <v>30</v>
      </c>
      <c r="AX127" s="14" t="s">
        <v>81</v>
      </c>
      <c r="AY127" s="207" t="s">
        <v>191</v>
      </c>
    </row>
    <row r="128" s="1" customFormat="1" ht="24" customHeight="1">
      <c r="B128" s="177"/>
      <c r="C128" s="178" t="s">
        <v>83</v>
      </c>
      <c r="D128" s="178" t="s">
        <v>194</v>
      </c>
      <c r="E128" s="179" t="s">
        <v>2533</v>
      </c>
      <c r="F128" s="180" t="s">
        <v>2534</v>
      </c>
      <c r="G128" s="181" t="s">
        <v>197</v>
      </c>
      <c r="H128" s="182">
        <v>3.6000000000000001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0.29499999999999998</v>
      </c>
      <c r="T128" s="187">
        <f>S128*H128</f>
        <v>1.0620000000000001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3500</v>
      </c>
    </row>
    <row r="129" s="12" customFormat="1">
      <c r="B129" s="190"/>
      <c r="D129" s="191" t="s">
        <v>200</v>
      </c>
      <c r="E129" s="192" t="s">
        <v>1</v>
      </c>
      <c r="F129" s="193" t="s">
        <v>3501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83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3502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3" customFormat="1">
      <c r="B131" s="198"/>
      <c r="D131" s="191" t="s">
        <v>200</v>
      </c>
      <c r="E131" s="199" t="s">
        <v>1</v>
      </c>
      <c r="F131" s="200" t="s">
        <v>3503</v>
      </c>
      <c r="H131" s="201">
        <v>3.6000000000000001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200</v>
      </c>
      <c r="AU131" s="199" t="s">
        <v>83</v>
      </c>
      <c r="AV131" s="13" t="s">
        <v>83</v>
      </c>
      <c r="AW131" s="13" t="s">
        <v>30</v>
      </c>
      <c r="AX131" s="13" t="s">
        <v>73</v>
      </c>
      <c r="AY131" s="199" t="s">
        <v>191</v>
      </c>
    </row>
    <row r="132" s="14" customFormat="1">
      <c r="B132" s="206"/>
      <c r="D132" s="191" t="s">
        <v>200</v>
      </c>
      <c r="E132" s="207" t="s">
        <v>1</v>
      </c>
      <c r="F132" s="208" t="s">
        <v>204</v>
      </c>
      <c r="H132" s="209">
        <v>3.6000000000000001</v>
      </c>
      <c r="I132" s="210"/>
      <c r="L132" s="206"/>
      <c r="M132" s="211"/>
      <c r="N132" s="212"/>
      <c r="O132" s="212"/>
      <c r="P132" s="212"/>
      <c r="Q132" s="212"/>
      <c r="R132" s="212"/>
      <c r="S132" s="212"/>
      <c r="T132" s="213"/>
      <c r="AT132" s="207" t="s">
        <v>200</v>
      </c>
      <c r="AU132" s="207" t="s">
        <v>83</v>
      </c>
      <c r="AV132" s="14" t="s">
        <v>198</v>
      </c>
      <c r="AW132" s="14" t="s">
        <v>30</v>
      </c>
      <c r="AX132" s="14" t="s">
        <v>81</v>
      </c>
      <c r="AY132" s="207" t="s">
        <v>191</v>
      </c>
    </row>
    <row r="133" s="1" customFormat="1" ht="36" customHeight="1">
      <c r="B133" s="177"/>
      <c r="C133" s="178" t="s">
        <v>211</v>
      </c>
      <c r="D133" s="178" t="s">
        <v>194</v>
      </c>
      <c r="E133" s="179" t="s">
        <v>195</v>
      </c>
      <c r="F133" s="180" t="s">
        <v>2976</v>
      </c>
      <c r="G133" s="181" t="s">
        <v>197</v>
      </c>
      <c r="H133" s="182">
        <v>9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0.41699999999999998</v>
      </c>
      <c r="T133" s="187">
        <f>S133*H133</f>
        <v>3.7529999999999997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3504</v>
      </c>
    </row>
    <row r="134" s="12" customFormat="1">
      <c r="B134" s="190"/>
      <c r="D134" s="191" t="s">
        <v>200</v>
      </c>
      <c r="E134" s="192" t="s">
        <v>1</v>
      </c>
      <c r="F134" s="193" t="s">
        <v>3505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83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2" customFormat="1">
      <c r="B135" s="190"/>
      <c r="D135" s="191" t="s">
        <v>200</v>
      </c>
      <c r="E135" s="192" t="s">
        <v>1</v>
      </c>
      <c r="F135" s="193" t="s">
        <v>3506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3507</v>
      </c>
      <c r="H136" s="201">
        <v>3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73</v>
      </c>
      <c r="AY136" s="199" t="s">
        <v>191</v>
      </c>
    </row>
    <row r="137" s="12" customFormat="1">
      <c r="B137" s="190"/>
      <c r="D137" s="191" t="s">
        <v>200</v>
      </c>
      <c r="E137" s="192" t="s">
        <v>1</v>
      </c>
      <c r="F137" s="193" t="s">
        <v>3508</v>
      </c>
      <c r="H137" s="192" t="s">
        <v>1</v>
      </c>
      <c r="I137" s="194"/>
      <c r="L137" s="190"/>
      <c r="M137" s="195"/>
      <c r="N137" s="196"/>
      <c r="O137" s="196"/>
      <c r="P137" s="196"/>
      <c r="Q137" s="196"/>
      <c r="R137" s="196"/>
      <c r="S137" s="196"/>
      <c r="T137" s="197"/>
      <c r="AT137" s="192" t="s">
        <v>200</v>
      </c>
      <c r="AU137" s="192" t="s">
        <v>83</v>
      </c>
      <c r="AV137" s="12" t="s">
        <v>81</v>
      </c>
      <c r="AW137" s="12" t="s">
        <v>30</v>
      </c>
      <c r="AX137" s="12" t="s">
        <v>73</v>
      </c>
      <c r="AY137" s="192" t="s">
        <v>191</v>
      </c>
    </row>
    <row r="138" s="12" customFormat="1">
      <c r="B138" s="190"/>
      <c r="D138" s="191" t="s">
        <v>200</v>
      </c>
      <c r="E138" s="192" t="s">
        <v>1</v>
      </c>
      <c r="F138" s="193" t="s">
        <v>3509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3" customFormat="1">
      <c r="B139" s="198"/>
      <c r="D139" s="191" t="s">
        <v>200</v>
      </c>
      <c r="E139" s="199" t="s">
        <v>1</v>
      </c>
      <c r="F139" s="200" t="s">
        <v>3510</v>
      </c>
      <c r="H139" s="201">
        <v>6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200</v>
      </c>
      <c r="AU139" s="199" t="s">
        <v>83</v>
      </c>
      <c r="AV139" s="13" t="s">
        <v>83</v>
      </c>
      <c r="AW139" s="13" t="s">
        <v>30</v>
      </c>
      <c r="AX139" s="13" t="s">
        <v>73</v>
      </c>
      <c r="AY139" s="199" t="s">
        <v>191</v>
      </c>
    </row>
    <row r="140" s="14" customFormat="1">
      <c r="B140" s="206"/>
      <c r="D140" s="191" t="s">
        <v>200</v>
      </c>
      <c r="E140" s="207" t="s">
        <v>1</v>
      </c>
      <c r="F140" s="208" t="s">
        <v>204</v>
      </c>
      <c r="H140" s="209">
        <v>9</v>
      </c>
      <c r="I140" s="210"/>
      <c r="L140" s="206"/>
      <c r="M140" s="211"/>
      <c r="N140" s="212"/>
      <c r="O140" s="212"/>
      <c r="P140" s="212"/>
      <c r="Q140" s="212"/>
      <c r="R140" s="212"/>
      <c r="S140" s="212"/>
      <c r="T140" s="213"/>
      <c r="AT140" s="207" t="s">
        <v>200</v>
      </c>
      <c r="AU140" s="207" t="s">
        <v>83</v>
      </c>
      <c r="AV140" s="14" t="s">
        <v>198</v>
      </c>
      <c r="AW140" s="14" t="s">
        <v>30</v>
      </c>
      <c r="AX140" s="14" t="s">
        <v>81</v>
      </c>
      <c r="AY140" s="207" t="s">
        <v>191</v>
      </c>
    </row>
    <row r="141" s="1" customFormat="1" ht="16.5" customHeight="1">
      <c r="B141" s="177"/>
      <c r="C141" s="178" t="s">
        <v>198</v>
      </c>
      <c r="D141" s="178" t="s">
        <v>194</v>
      </c>
      <c r="E141" s="179" t="s">
        <v>212</v>
      </c>
      <c r="F141" s="180" t="s">
        <v>213</v>
      </c>
      <c r="G141" s="181" t="s">
        <v>214</v>
      </c>
      <c r="H141" s="182">
        <v>2.2200000000000002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0.22</v>
      </c>
      <c r="T141" s="187">
        <f>S141*H141</f>
        <v>0.48840000000000006</v>
      </c>
      <c r="AR141" s="188" t="s">
        <v>198</v>
      </c>
      <c r="AT141" s="188" t="s">
        <v>194</v>
      </c>
      <c r="AU141" s="188" t="s">
        <v>83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3511</v>
      </c>
    </row>
    <row r="142" s="12" customFormat="1">
      <c r="B142" s="190"/>
      <c r="D142" s="191" t="s">
        <v>200</v>
      </c>
      <c r="E142" s="192" t="s">
        <v>1</v>
      </c>
      <c r="F142" s="193" t="s">
        <v>3512</v>
      </c>
      <c r="H142" s="192" t="s">
        <v>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2" t="s">
        <v>200</v>
      </c>
      <c r="AU142" s="192" t="s">
        <v>83</v>
      </c>
      <c r="AV142" s="12" t="s">
        <v>81</v>
      </c>
      <c r="AW142" s="12" t="s">
        <v>30</v>
      </c>
      <c r="AX142" s="12" t="s">
        <v>73</v>
      </c>
      <c r="AY142" s="192" t="s">
        <v>191</v>
      </c>
    </row>
    <row r="143" s="12" customFormat="1">
      <c r="B143" s="190"/>
      <c r="D143" s="191" t="s">
        <v>200</v>
      </c>
      <c r="E143" s="192" t="s">
        <v>1</v>
      </c>
      <c r="F143" s="193" t="s">
        <v>3513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3" customFormat="1">
      <c r="B144" s="198"/>
      <c r="D144" s="191" t="s">
        <v>200</v>
      </c>
      <c r="E144" s="199" t="s">
        <v>1</v>
      </c>
      <c r="F144" s="200" t="s">
        <v>3514</v>
      </c>
      <c r="H144" s="201">
        <v>1.0800000000000001</v>
      </c>
      <c r="I144" s="202"/>
      <c r="L144" s="198"/>
      <c r="M144" s="203"/>
      <c r="N144" s="204"/>
      <c r="O144" s="204"/>
      <c r="P144" s="204"/>
      <c r="Q144" s="204"/>
      <c r="R144" s="204"/>
      <c r="S144" s="204"/>
      <c r="T144" s="205"/>
      <c r="AT144" s="199" t="s">
        <v>200</v>
      </c>
      <c r="AU144" s="199" t="s">
        <v>83</v>
      </c>
      <c r="AV144" s="13" t="s">
        <v>83</v>
      </c>
      <c r="AW144" s="13" t="s">
        <v>30</v>
      </c>
      <c r="AX144" s="13" t="s">
        <v>73</v>
      </c>
      <c r="AY144" s="199" t="s">
        <v>191</v>
      </c>
    </row>
    <row r="145" s="12" customFormat="1">
      <c r="B145" s="190"/>
      <c r="D145" s="191" t="s">
        <v>200</v>
      </c>
      <c r="E145" s="192" t="s">
        <v>1</v>
      </c>
      <c r="F145" s="193" t="s">
        <v>3515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200</v>
      </c>
      <c r="AU145" s="192" t="s">
        <v>83</v>
      </c>
      <c r="AV145" s="12" t="s">
        <v>81</v>
      </c>
      <c r="AW145" s="12" t="s">
        <v>30</v>
      </c>
      <c r="AX145" s="12" t="s">
        <v>73</v>
      </c>
      <c r="AY145" s="192" t="s">
        <v>191</v>
      </c>
    </row>
    <row r="146" s="13" customFormat="1">
      <c r="B146" s="198"/>
      <c r="D146" s="191" t="s">
        <v>200</v>
      </c>
      <c r="E146" s="199" t="s">
        <v>1</v>
      </c>
      <c r="F146" s="200" t="s">
        <v>3516</v>
      </c>
      <c r="H146" s="201">
        <v>1.1399999999999999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200</v>
      </c>
      <c r="AU146" s="199" t="s">
        <v>83</v>
      </c>
      <c r="AV146" s="13" t="s">
        <v>83</v>
      </c>
      <c r="AW146" s="13" t="s">
        <v>30</v>
      </c>
      <c r="AX146" s="13" t="s">
        <v>73</v>
      </c>
      <c r="AY146" s="199" t="s">
        <v>191</v>
      </c>
    </row>
    <row r="147" s="14" customFormat="1">
      <c r="B147" s="206"/>
      <c r="D147" s="191" t="s">
        <v>200</v>
      </c>
      <c r="E147" s="207" t="s">
        <v>1</v>
      </c>
      <c r="F147" s="208" t="s">
        <v>204</v>
      </c>
      <c r="H147" s="209">
        <v>2.2199999999999998</v>
      </c>
      <c r="I147" s="210"/>
      <c r="L147" s="206"/>
      <c r="M147" s="211"/>
      <c r="N147" s="212"/>
      <c r="O147" s="212"/>
      <c r="P147" s="212"/>
      <c r="Q147" s="212"/>
      <c r="R147" s="212"/>
      <c r="S147" s="212"/>
      <c r="T147" s="213"/>
      <c r="AT147" s="207" t="s">
        <v>200</v>
      </c>
      <c r="AU147" s="207" t="s">
        <v>83</v>
      </c>
      <c r="AV147" s="14" t="s">
        <v>198</v>
      </c>
      <c r="AW147" s="14" t="s">
        <v>30</v>
      </c>
      <c r="AX147" s="14" t="s">
        <v>81</v>
      </c>
      <c r="AY147" s="207" t="s">
        <v>191</v>
      </c>
    </row>
    <row r="148" s="1" customFormat="1" ht="16.5" customHeight="1">
      <c r="B148" s="177"/>
      <c r="C148" s="178" t="s">
        <v>228</v>
      </c>
      <c r="D148" s="178" t="s">
        <v>194</v>
      </c>
      <c r="E148" s="179" t="s">
        <v>856</v>
      </c>
      <c r="F148" s="180" t="s">
        <v>219</v>
      </c>
      <c r="G148" s="181" t="s">
        <v>214</v>
      </c>
      <c r="H148" s="182">
        <v>7.8600000000000003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0.5</v>
      </c>
      <c r="T148" s="187">
        <f>S148*H148</f>
        <v>3.9300000000000002</v>
      </c>
      <c r="AR148" s="188" t="s">
        <v>198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3517</v>
      </c>
    </row>
    <row r="149" s="12" customFormat="1">
      <c r="B149" s="190"/>
      <c r="D149" s="191" t="s">
        <v>200</v>
      </c>
      <c r="E149" s="192" t="s">
        <v>1</v>
      </c>
      <c r="F149" s="193" t="s">
        <v>3518</v>
      </c>
      <c r="H149" s="192" t="s">
        <v>1</v>
      </c>
      <c r="I149" s="194"/>
      <c r="L149" s="190"/>
      <c r="M149" s="195"/>
      <c r="N149" s="196"/>
      <c r="O149" s="196"/>
      <c r="P149" s="196"/>
      <c r="Q149" s="196"/>
      <c r="R149" s="196"/>
      <c r="S149" s="196"/>
      <c r="T149" s="197"/>
      <c r="AT149" s="192" t="s">
        <v>200</v>
      </c>
      <c r="AU149" s="192" t="s">
        <v>83</v>
      </c>
      <c r="AV149" s="12" t="s">
        <v>81</v>
      </c>
      <c r="AW149" s="12" t="s">
        <v>30</v>
      </c>
      <c r="AX149" s="12" t="s">
        <v>73</v>
      </c>
      <c r="AY149" s="192" t="s">
        <v>191</v>
      </c>
    </row>
    <row r="150" s="12" customFormat="1">
      <c r="B150" s="190"/>
      <c r="D150" s="191" t="s">
        <v>200</v>
      </c>
      <c r="E150" s="192" t="s">
        <v>1</v>
      </c>
      <c r="F150" s="193" t="s">
        <v>3513</v>
      </c>
      <c r="H150" s="192" t="s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2" t="s">
        <v>200</v>
      </c>
      <c r="AU150" s="192" t="s">
        <v>83</v>
      </c>
      <c r="AV150" s="12" t="s">
        <v>81</v>
      </c>
      <c r="AW150" s="12" t="s">
        <v>30</v>
      </c>
      <c r="AX150" s="12" t="s">
        <v>73</v>
      </c>
      <c r="AY150" s="192" t="s">
        <v>191</v>
      </c>
    </row>
    <row r="151" s="13" customFormat="1">
      <c r="B151" s="198"/>
      <c r="D151" s="191" t="s">
        <v>200</v>
      </c>
      <c r="E151" s="199" t="s">
        <v>1</v>
      </c>
      <c r="F151" s="200" t="s">
        <v>3519</v>
      </c>
      <c r="H151" s="201">
        <v>2.9399999999999999</v>
      </c>
      <c r="I151" s="202"/>
      <c r="L151" s="198"/>
      <c r="M151" s="203"/>
      <c r="N151" s="204"/>
      <c r="O151" s="204"/>
      <c r="P151" s="204"/>
      <c r="Q151" s="204"/>
      <c r="R151" s="204"/>
      <c r="S151" s="204"/>
      <c r="T151" s="205"/>
      <c r="AT151" s="199" t="s">
        <v>200</v>
      </c>
      <c r="AU151" s="199" t="s">
        <v>83</v>
      </c>
      <c r="AV151" s="13" t="s">
        <v>83</v>
      </c>
      <c r="AW151" s="13" t="s">
        <v>30</v>
      </c>
      <c r="AX151" s="13" t="s">
        <v>73</v>
      </c>
      <c r="AY151" s="199" t="s">
        <v>191</v>
      </c>
    </row>
    <row r="152" s="12" customFormat="1">
      <c r="B152" s="190"/>
      <c r="D152" s="191" t="s">
        <v>200</v>
      </c>
      <c r="E152" s="192" t="s">
        <v>1</v>
      </c>
      <c r="F152" s="193" t="s">
        <v>3520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3521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3" customFormat="1">
      <c r="B154" s="198"/>
      <c r="D154" s="191" t="s">
        <v>200</v>
      </c>
      <c r="E154" s="199" t="s">
        <v>1</v>
      </c>
      <c r="F154" s="200" t="s">
        <v>3522</v>
      </c>
      <c r="H154" s="201">
        <v>0.14000000000000001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200</v>
      </c>
      <c r="AU154" s="199" t="s">
        <v>83</v>
      </c>
      <c r="AV154" s="13" t="s">
        <v>83</v>
      </c>
      <c r="AW154" s="13" t="s">
        <v>30</v>
      </c>
      <c r="AX154" s="13" t="s">
        <v>73</v>
      </c>
      <c r="AY154" s="199" t="s">
        <v>191</v>
      </c>
    </row>
    <row r="155" s="12" customFormat="1">
      <c r="B155" s="190"/>
      <c r="D155" s="191" t="s">
        <v>200</v>
      </c>
      <c r="E155" s="192" t="s">
        <v>1</v>
      </c>
      <c r="F155" s="193" t="s">
        <v>3523</v>
      </c>
      <c r="H155" s="192" t="s">
        <v>1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2" t="s">
        <v>200</v>
      </c>
      <c r="AU155" s="192" t="s">
        <v>83</v>
      </c>
      <c r="AV155" s="12" t="s">
        <v>81</v>
      </c>
      <c r="AW155" s="12" t="s">
        <v>30</v>
      </c>
      <c r="AX155" s="12" t="s">
        <v>73</v>
      </c>
      <c r="AY155" s="192" t="s">
        <v>191</v>
      </c>
    </row>
    <row r="156" s="12" customFormat="1">
      <c r="B156" s="190"/>
      <c r="D156" s="191" t="s">
        <v>200</v>
      </c>
      <c r="E156" s="192" t="s">
        <v>1</v>
      </c>
      <c r="F156" s="193" t="s">
        <v>3524</v>
      </c>
      <c r="H156" s="192" t="s">
        <v>1</v>
      </c>
      <c r="I156" s="194"/>
      <c r="L156" s="190"/>
      <c r="M156" s="195"/>
      <c r="N156" s="196"/>
      <c r="O156" s="196"/>
      <c r="P156" s="196"/>
      <c r="Q156" s="196"/>
      <c r="R156" s="196"/>
      <c r="S156" s="196"/>
      <c r="T156" s="197"/>
      <c r="AT156" s="192" t="s">
        <v>200</v>
      </c>
      <c r="AU156" s="192" t="s">
        <v>83</v>
      </c>
      <c r="AV156" s="12" t="s">
        <v>81</v>
      </c>
      <c r="AW156" s="12" t="s">
        <v>30</v>
      </c>
      <c r="AX156" s="12" t="s">
        <v>73</v>
      </c>
      <c r="AY156" s="192" t="s">
        <v>191</v>
      </c>
    </row>
    <row r="157" s="13" customFormat="1">
      <c r="B157" s="198"/>
      <c r="D157" s="191" t="s">
        <v>200</v>
      </c>
      <c r="E157" s="199" t="s">
        <v>1</v>
      </c>
      <c r="F157" s="200" t="s">
        <v>3525</v>
      </c>
      <c r="H157" s="201">
        <v>1.0800000000000001</v>
      </c>
      <c r="I157" s="202"/>
      <c r="L157" s="198"/>
      <c r="M157" s="203"/>
      <c r="N157" s="204"/>
      <c r="O157" s="204"/>
      <c r="P157" s="204"/>
      <c r="Q157" s="204"/>
      <c r="R157" s="204"/>
      <c r="S157" s="204"/>
      <c r="T157" s="205"/>
      <c r="AT157" s="199" t="s">
        <v>200</v>
      </c>
      <c r="AU157" s="199" t="s">
        <v>83</v>
      </c>
      <c r="AV157" s="13" t="s">
        <v>83</v>
      </c>
      <c r="AW157" s="13" t="s">
        <v>30</v>
      </c>
      <c r="AX157" s="13" t="s">
        <v>73</v>
      </c>
      <c r="AY157" s="199" t="s">
        <v>191</v>
      </c>
    </row>
    <row r="158" s="12" customFormat="1">
      <c r="B158" s="190"/>
      <c r="D158" s="191" t="s">
        <v>200</v>
      </c>
      <c r="E158" s="192" t="s">
        <v>1</v>
      </c>
      <c r="F158" s="193" t="s">
        <v>3526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3527</v>
      </c>
      <c r="H159" s="201">
        <v>1.6000000000000001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73</v>
      </c>
      <c r="AY159" s="199" t="s">
        <v>191</v>
      </c>
    </row>
    <row r="160" s="12" customFormat="1">
      <c r="B160" s="190"/>
      <c r="D160" s="191" t="s">
        <v>200</v>
      </c>
      <c r="E160" s="192" t="s">
        <v>1</v>
      </c>
      <c r="F160" s="193" t="s">
        <v>3528</v>
      </c>
      <c r="H160" s="192" t="s">
        <v>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2" t="s">
        <v>200</v>
      </c>
      <c r="AU160" s="192" t="s">
        <v>83</v>
      </c>
      <c r="AV160" s="12" t="s">
        <v>81</v>
      </c>
      <c r="AW160" s="12" t="s">
        <v>30</v>
      </c>
      <c r="AX160" s="12" t="s">
        <v>73</v>
      </c>
      <c r="AY160" s="192" t="s">
        <v>191</v>
      </c>
    </row>
    <row r="161" s="13" customFormat="1">
      <c r="B161" s="198"/>
      <c r="D161" s="191" t="s">
        <v>200</v>
      </c>
      <c r="E161" s="199" t="s">
        <v>1</v>
      </c>
      <c r="F161" s="200" t="s">
        <v>3529</v>
      </c>
      <c r="H161" s="201">
        <v>2.1000000000000001</v>
      </c>
      <c r="I161" s="202"/>
      <c r="L161" s="198"/>
      <c r="M161" s="203"/>
      <c r="N161" s="204"/>
      <c r="O161" s="204"/>
      <c r="P161" s="204"/>
      <c r="Q161" s="204"/>
      <c r="R161" s="204"/>
      <c r="S161" s="204"/>
      <c r="T161" s="205"/>
      <c r="AT161" s="199" t="s">
        <v>200</v>
      </c>
      <c r="AU161" s="199" t="s">
        <v>83</v>
      </c>
      <c r="AV161" s="13" t="s">
        <v>83</v>
      </c>
      <c r="AW161" s="13" t="s">
        <v>30</v>
      </c>
      <c r="AX161" s="13" t="s">
        <v>73</v>
      </c>
      <c r="AY161" s="199" t="s">
        <v>191</v>
      </c>
    </row>
    <row r="162" s="14" customFormat="1">
      <c r="B162" s="206"/>
      <c r="D162" s="191" t="s">
        <v>200</v>
      </c>
      <c r="E162" s="207" t="s">
        <v>1</v>
      </c>
      <c r="F162" s="208" t="s">
        <v>204</v>
      </c>
      <c r="H162" s="209">
        <v>7.8599999999999994</v>
      </c>
      <c r="I162" s="210"/>
      <c r="L162" s="206"/>
      <c r="M162" s="211"/>
      <c r="N162" s="212"/>
      <c r="O162" s="212"/>
      <c r="P162" s="212"/>
      <c r="Q162" s="212"/>
      <c r="R162" s="212"/>
      <c r="S162" s="212"/>
      <c r="T162" s="213"/>
      <c r="AT162" s="207" t="s">
        <v>200</v>
      </c>
      <c r="AU162" s="207" t="s">
        <v>83</v>
      </c>
      <c r="AV162" s="14" t="s">
        <v>198</v>
      </c>
      <c r="AW162" s="14" t="s">
        <v>30</v>
      </c>
      <c r="AX162" s="14" t="s">
        <v>81</v>
      </c>
      <c r="AY162" s="207" t="s">
        <v>191</v>
      </c>
    </row>
    <row r="163" s="1" customFormat="1" ht="24" customHeight="1">
      <c r="B163" s="177"/>
      <c r="C163" s="178" t="s">
        <v>237</v>
      </c>
      <c r="D163" s="178" t="s">
        <v>194</v>
      </c>
      <c r="E163" s="179" t="s">
        <v>3009</v>
      </c>
      <c r="F163" s="180" t="s">
        <v>3010</v>
      </c>
      <c r="G163" s="181" t="s">
        <v>310</v>
      </c>
      <c r="H163" s="182">
        <v>12</v>
      </c>
      <c r="I163" s="183"/>
      <c r="J163" s="182">
        <f>ROUND(I163*H163,2)</f>
        <v>0</v>
      </c>
      <c r="K163" s="180" t="s">
        <v>1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0.28999999999999998</v>
      </c>
      <c r="T163" s="187">
        <f>S163*H163</f>
        <v>3.4799999999999995</v>
      </c>
      <c r="AR163" s="188" t="s">
        <v>198</v>
      </c>
      <c r="AT163" s="188" t="s">
        <v>194</v>
      </c>
      <c r="AU163" s="188" t="s">
        <v>83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198</v>
      </c>
      <c r="BM163" s="188" t="s">
        <v>3530</v>
      </c>
    </row>
    <row r="164" s="12" customFormat="1">
      <c r="B164" s="190"/>
      <c r="D164" s="191" t="s">
        <v>200</v>
      </c>
      <c r="E164" s="192" t="s">
        <v>1</v>
      </c>
      <c r="F164" s="193" t="s">
        <v>3531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200</v>
      </c>
      <c r="AU164" s="192" t="s">
        <v>83</v>
      </c>
      <c r="AV164" s="12" t="s">
        <v>81</v>
      </c>
      <c r="AW164" s="12" t="s">
        <v>30</v>
      </c>
      <c r="AX164" s="12" t="s">
        <v>73</v>
      </c>
      <c r="AY164" s="192" t="s">
        <v>191</v>
      </c>
    </row>
    <row r="165" s="13" customFormat="1">
      <c r="B165" s="198"/>
      <c r="D165" s="191" t="s">
        <v>200</v>
      </c>
      <c r="E165" s="199" t="s">
        <v>1</v>
      </c>
      <c r="F165" s="200" t="s">
        <v>287</v>
      </c>
      <c r="H165" s="201">
        <v>12</v>
      </c>
      <c r="I165" s="202"/>
      <c r="L165" s="198"/>
      <c r="M165" s="203"/>
      <c r="N165" s="204"/>
      <c r="O165" s="204"/>
      <c r="P165" s="204"/>
      <c r="Q165" s="204"/>
      <c r="R165" s="204"/>
      <c r="S165" s="204"/>
      <c r="T165" s="205"/>
      <c r="AT165" s="199" t="s">
        <v>200</v>
      </c>
      <c r="AU165" s="199" t="s">
        <v>83</v>
      </c>
      <c r="AV165" s="13" t="s">
        <v>83</v>
      </c>
      <c r="AW165" s="13" t="s">
        <v>30</v>
      </c>
      <c r="AX165" s="13" t="s">
        <v>73</v>
      </c>
      <c r="AY165" s="199" t="s">
        <v>191</v>
      </c>
    </row>
    <row r="166" s="14" customFormat="1">
      <c r="B166" s="206"/>
      <c r="D166" s="191" t="s">
        <v>200</v>
      </c>
      <c r="E166" s="207" t="s">
        <v>1</v>
      </c>
      <c r="F166" s="208" t="s">
        <v>204</v>
      </c>
      <c r="H166" s="209">
        <v>12</v>
      </c>
      <c r="I166" s="210"/>
      <c r="L166" s="206"/>
      <c r="M166" s="211"/>
      <c r="N166" s="212"/>
      <c r="O166" s="212"/>
      <c r="P166" s="212"/>
      <c r="Q166" s="212"/>
      <c r="R166" s="212"/>
      <c r="S166" s="212"/>
      <c r="T166" s="213"/>
      <c r="AT166" s="207" t="s">
        <v>200</v>
      </c>
      <c r="AU166" s="207" t="s">
        <v>83</v>
      </c>
      <c r="AV166" s="14" t="s">
        <v>198</v>
      </c>
      <c r="AW166" s="14" t="s">
        <v>30</v>
      </c>
      <c r="AX166" s="14" t="s">
        <v>81</v>
      </c>
      <c r="AY166" s="207" t="s">
        <v>191</v>
      </c>
    </row>
    <row r="167" s="1" customFormat="1" ht="24" customHeight="1">
      <c r="B167" s="177"/>
      <c r="C167" s="178" t="s">
        <v>243</v>
      </c>
      <c r="D167" s="178" t="s">
        <v>194</v>
      </c>
      <c r="E167" s="179" t="s">
        <v>3532</v>
      </c>
      <c r="F167" s="180" t="s">
        <v>3533</v>
      </c>
      <c r="G167" s="181" t="s">
        <v>310</v>
      </c>
      <c r="H167" s="182">
        <v>12</v>
      </c>
      <c r="I167" s="183"/>
      <c r="J167" s="182">
        <f>ROUND(I167*H167,2)</f>
        <v>0</v>
      </c>
      <c r="K167" s="180" t="s">
        <v>1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0.28999999999999998</v>
      </c>
      <c r="T167" s="187">
        <f>S167*H167</f>
        <v>3.4799999999999995</v>
      </c>
      <c r="AR167" s="188" t="s">
        <v>198</v>
      </c>
      <c r="AT167" s="188" t="s">
        <v>194</v>
      </c>
      <c r="AU167" s="188" t="s">
        <v>83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3534</v>
      </c>
    </row>
    <row r="168" s="12" customFormat="1">
      <c r="B168" s="190"/>
      <c r="D168" s="191" t="s">
        <v>200</v>
      </c>
      <c r="E168" s="192" t="s">
        <v>1</v>
      </c>
      <c r="F168" s="193" t="s">
        <v>3535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2" customFormat="1">
      <c r="B169" s="190"/>
      <c r="D169" s="191" t="s">
        <v>200</v>
      </c>
      <c r="E169" s="192" t="s">
        <v>1</v>
      </c>
      <c r="F169" s="193" t="s">
        <v>3513</v>
      </c>
      <c r="H169" s="192" t="s">
        <v>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2" t="s">
        <v>200</v>
      </c>
      <c r="AU169" s="192" t="s">
        <v>83</v>
      </c>
      <c r="AV169" s="12" t="s">
        <v>81</v>
      </c>
      <c r="AW169" s="12" t="s">
        <v>30</v>
      </c>
      <c r="AX169" s="12" t="s">
        <v>73</v>
      </c>
      <c r="AY169" s="192" t="s">
        <v>191</v>
      </c>
    </row>
    <row r="170" s="13" customFormat="1">
      <c r="B170" s="198"/>
      <c r="D170" s="191" t="s">
        <v>200</v>
      </c>
      <c r="E170" s="199" t="s">
        <v>1</v>
      </c>
      <c r="F170" s="200" t="s">
        <v>287</v>
      </c>
      <c r="H170" s="201">
        <v>12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200</v>
      </c>
      <c r="AU170" s="199" t="s">
        <v>83</v>
      </c>
      <c r="AV170" s="13" t="s">
        <v>83</v>
      </c>
      <c r="AW170" s="13" t="s">
        <v>30</v>
      </c>
      <c r="AX170" s="13" t="s">
        <v>73</v>
      </c>
      <c r="AY170" s="199" t="s">
        <v>191</v>
      </c>
    </row>
    <row r="171" s="14" customFormat="1">
      <c r="B171" s="206"/>
      <c r="D171" s="191" t="s">
        <v>200</v>
      </c>
      <c r="E171" s="207" t="s">
        <v>1</v>
      </c>
      <c r="F171" s="208" t="s">
        <v>204</v>
      </c>
      <c r="H171" s="209">
        <v>12</v>
      </c>
      <c r="I171" s="210"/>
      <c r="L171" s="206"/>
      <c r="M171" s="211"/>
      <c r="N171" s="212"/>
      <c r="O171" s="212"/>
      <c r="P171" s="212"/>
      <c r="Q171" s="212"/>
      <c r="R171" s="212"/>
      <c r="S171" s="212"/>
      <c r="T171" s="213"/>
      <c r="AT171" s="207" t="s">
        <v>200</v>
      </c>
      <c r="AU171" s="207" t="s">
        <v>83</v>
      </c>
      <c r="AV171" s="14" t="s">
        <v>198</v>
      </c>
      <c r="AW171" s="14" t="s">
        <v>30</v>
      </c>
      <c r="AX171" s="14" t="s">
        <v>81</v>
      </c>
      <c r="AY171" s="207" t="s">
        <v>191</v>
      </c>
    </row>
    <row r="172" s="1" customFormat="1" ht="16.5" customHeight="1">
      <c r="B172" s="177"/>
      <c r="C172" s="178" t="s">
        <v>254</v>
      </c>
      <c r="D172" s="178" t="s">
        <v>194</v>
      </c>
      <c r="E172" s="179" t="s">
        <v>3040</v>
      </c>
      <c r="F172" s="180" t="s">
        <v>3041</v>
      </c>
      <c r="G172" s="181" t="s">
        <v>214</v>
      </c>
      <c r="H172" s="182">
        <v>2.3999999999999999</v>
      </c>
      <c r="I172" s="183"/>
      <c r="J172" s="182">
        <f>ROUND(I172*H172,2)</f>
        <v>0</v>
      </c>
      <c r="K172" s="180" t="s">
        <v>1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198</v>
      </c>
      <c r="AT172" s="188" t="s">
        <v>194</v>
      </c>
      <c r="AU172" s="188" t="s">
        <v>83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198</v>
      </c>
      <c r="BM172" s="188" t="s">
        <v>3536</v>
      </c>
    </row>
    <row r="173" s="12" customFormat="1">
      <c r="B173" s="190"/>
      <c r="D173" s="191" t="s">
        <v>200</v>
      </c>
      <c r="E173" s="192" t="s">
        <v>1</v>
      </c>
      <c r="F173" s="193" t="s">
        <v>3537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200</v>
      </c>
      <c r="AU173" s="192" t="s">
        <v>83</v>
      </c>
      <c r="AV173" s="12" t="s">
        <v>81</v>
      </c>
      <c r="AW173" s="12" t="s">
        <v>30</v>
      </c>
      <c r="AX173" s="12" t="s">
        <v>73</v>
      </c>
      <c r="AY173" s="192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3538</v>
      </c>
      <c r="H174" s="201">
        <v>2.3999999999999999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73</v>
      </c>
      <c r="AY174" s="199" t="s">
        <v>191</v>
      </c>
    </row>
    <row r="175" s="14" customFormat="1">
      <c r="B175" s="206"/>
      <c r="D175" s="191" t="s">
        <v>200</v>
      </c>
      <c r="E175" s="207" t="s">
        <v>1</v>
      </c>
      <c r="F175" s="208" t="s">
        <v>204</v>
      </c>
      <c r="H175" s="209">
        <v>2.3999999999999999</v>
      </c>
      <c r="I175" s="210"/>
      <c r="L175" s="206"/>
      <c r="M175" s="211"/>
      <c r="N175" s="212"/>
      <c r="O175" s="212"/>
      <c r="P175" s="212"/>
      <c r="Q175" s="212"/>
      <c r="R175" s="212"/>
      <c r="S175" s="212"/>
      <c r="T175" s="213"/>
      <c r="AT175" s="207" t="s">
        <v>200</v>
      </c>
      <c r="AU175" s="207" t="s">
        <v>83</v>
      </c>
      <c r="AV175" s="14" t="s">
        <v>198</v>
      </c>
      <c r="AW175" s="14" t="s">
        <v>30</v>
      </c>
      <c r="AX175" s="14" t="s">
        <v>81</v>
      </c>
      <c r="AY175" s="207" t="s">
        <v>191</v>
      </c>
    </row>
    <row r="176" s="1" customFormat="1" ht="24" customHeight="1">
      <c r="B176" s="177"/>
      <c r="C176" s="178" t="s">
        <v>271</v>
      </c>
      <c r="D176" s="178" t="s">
        <v>194</v>
      </c>
      <c r="E176" s="179" t="s">
        <v>3045</v>
      </c>
      <c r="F176" s="180" t="s">
        <v>861</v>
      </c>
      <c r="G176" s="181" t="s">
        <v>214</v>
      </c>
      <c r="H176" s="182">
        <v>11.5</v>
      </c>
      <c r="I176" s="183"/>
      <c r="J176" s="182">
        <f>ROUND(I176*H176,2)</f>
        <v>0</v>
      </c>
      <c r="K176" s="180" t="s">
        <v>1</v>
      </c>
      <c r="L176" s="37"/>
      <c r="M176" s="184" t="s">
        <v>1</v>
      </c>
      <c r="N176" s="185" t="s">
        <v>38</v>
      </c>
      <c r="O176" s="73"/>
      <c r="P176" s="186">
        <f>O176*H176</f>
        <v>0</v>
      </c>
      <c r="Q176" s="186">
        <v>0</v>
      </c>
      <c r="R176" s="186">
        <f>Q176*H176</f>
        <v>0</v>
      </c>
      <c r="S176" s="186">
        <v>0</v>
      </c>
      <c r="T176" s="187">
        <f>S176*H176</f>
        <v>0</v>
      </c>
      <c r="AR176" s="188" t="s">
        <v>198</v>
      </c>
      <c r="AT176" s="188" t="s">
        <v>194</v>
      </c>
      <c r="AU176" s="188" t="s">
        <v>83</v>
      </c>
      <c r="AY176" s="18" t="s">
        <v>191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81</v>
      </c>
      <c r="BK176" s="189">
        <f>ROUND(I176*H176,2)</f>
        <v>0</v>
      </c>
      <c r="BL176" s="18" t="s">
        <v>198</v>
      </c>
      <c r="BM176" s="188" t="s">
        <v>3539</v>
      </c>
    </row>
    <row r="177" s="12" customFormat="1">
      <c r="B177" s="190"/>
      <c r="D177" s="191" t="s">
        <v>200</v>
      </c>
      <c r="E177" s="192" t="s">
        <v>1</v>
      </c>
      <c r="F177" s="193" t="s">
        <v>3540</v>
      </c>
      <c r="H177" s="192" t="s">
        <v>1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2" t="s">
        <v>200</v>
      </c>
      <c r="AU177" s="192" t="s">
        <v>83</v>
      </c>
      <c r="AV177" s="12" t="s">
        <v>81</v>
      </c>
      <c r="AW177" s="12" t="s">
        <v>30</v>
      </c>
      <c r="AX177" s="12" t="s">
        <v>73</v>
      </c>
      <c r="AY177" s="192" t="s">
        <v>191</v>
      </c>
    </row>
    <row r="178" s="12" customFormat="1">
      <c r="B178" s="190"/>
      <c r="D178" s="191" t="s">
        <v>200</v>
      </c>
      <c r="E178" s="192" t="s">
        <v>1</v>
      </c>
      <c r="F178" s="193" t="s">
        <v>3541</v>
      </c>
      <c r="H178" s="192" t="s">
        <v>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2" t="s">
        <v>200</v>
      </c>
      <c r="AU178" s="192" t="s">
        <v>83</v>
      </c>
      <c r="AV178" s="12" t="s">
        <v>81</v>
      </c>
      <c r="AW178" s="12" t="s">
        <v>30</v>
      </c>
      <c r="AX178" s="12" t="s">
        <v>73</v>
      </c>
      <c r="AY178" s="192" t="s">
        <v>191</v>
      </c>
    </row>
    <row r="179" s="13" customFormat="1">
      <c r="B179" s="198"/>
      <c r="D179" s="191" t="s">
        <v>200</v>
      </c>
      <c r="E179" s="199" t="s">
        <v>1</v>
      </c>
      <c r="F179" s="200" t="s">
        <v>3542</v>
      </c>
      <c r="H179" s="201">
        <v>0.78000000000000003</v>
      </c>
      <c r="I179" s="202"/>
      <c r="L179" s="198"/>
      <c r="M179" s="203"/>
      <c r="N179" s="204"/>
      <c r="O179" s="204"/>
      <c r="P179" s="204"/>
      <c r="Q179" s="204"/>
      <c r="R179" s="204"/>
      <c r="S179" s="204"/>
      <c r="T179" s="205"/>
      <c r="AT179" s="199" t="s">
        <v>200</v>
      </c>
      <c r="AU179" s="199" t="s">
        <v>83</v>
      </c>
      <c r="AV179" s="13" t="s">
        <v>83</v>
      </c>
      <c r="AW179" s="13" t="s">
        <v>30</v>
      </c>
      <c r="AX179" s="13" t="s">
        <v>73</v>
      </c>
      <c r="AY179" s="199" t="s">
        <v>191</v>
      </c>
    </row>
    <row r="180" s="12" customFormat="1">
      <c r="B180" s="190"/>
      <c r="D180" s="191" t="s">
        <v>200</v>
      </c>
      <c r="E180" s="192" t="s">
        <v>1</v>
      </c>
      <c r="F180" s="193" t="s">
        <v>3543</v>
      </c>
      <c r="H180" s="192" t="s">
        <v>1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2" t="s">
        <v>200</v>
      </c>
      <c r="AU180" s="192" t="s">
        <v>83</v>
      </c>
      <c r="AV180" s="12" t="s">
        <v>81</v>
      </c>
      <c r="AW180" s="12" t="s">
        <v>30</v>
      </c>
      <c r="AX180" s="12" t="s">
        <v>73</v>
      </c>
      <c r="AY180" s="192" t="s">
        <v>191</v>
      </c>
    </row>
    <row r="181" s="13" customFormat="1">
      <c r="B181" s="198"/>
      <c r="D181" s="191" t="s">
        <v>200</v>
      </c>
      <c r="E181" s="199" t="s">
        <v>1</v>
      </c>
      <c r="F181" s="200" t="s">
        <v>3544</v>
      </c>
      <c r="H181" s="201">
        <v>1.1200000000000001</v>
      </c>
      <c r="I181" s="202"/>
      <c r="L181" s="198"/>
      <c r="M181" s="203"/>
      <c r="N181" s="204"/>
      <c r="O181" s="204"/>
      <c r="P181" s="204"/>
      <c r="Q181" s="204"/>
      <c r="R181" s="204"/>
      <c r="S181" s="204"/>
      <c r="T181" s="205"/>
      <c r="AT181" s="199" t="s">
        <v>200</v>
      </c>
      <c r="AU181" s="199" t="s">
        <v>83</v>
      </c>
      <c r="AV181" s="13" t="s">
        <v>83</v>
      </c>
      <c r="AW181" s="13" t="s">
        <v>30</v>
      </c>
      <c r="AX181" s="13" t="s">
        <v>73</v>
      </c>
      <c r="AY181" s="199" t="s">
        <v>191</v>
      </c>
    </row>
    <row r="182" s="12" customFormat="1">
      <c r="B182" s="190"/>
      <c r="D182" s="191" t="s">
        <v>200</v>
      </c>
      <c r="E182" s="192" t="s">
        <v>1</v>
      </c>
      <c r="F182" s="193" t="s">
        <v>3545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200</v>
      </c>
      <c r="AU182" s="192" t="s">
        <v>83</v>
      </c>
      <c r="AV182" s="12" t="s">
        <v>81</v>
      </c>
      <c r="AW182" s="12" t="s">
        <v>30</v>
      </c>
      <c r="AX182" s="12" t="s">
        <v>73</v>
      </c>
      <c r="AY182" s="192" t="s">
        <v>191</v>
      </c>
    </row>
    <row r="183" s="13" customFormat="1">
      <c r="B183" s="198"/>
      <c r="D183" s="191" t="s">
        <v>200</v>
      </c>
      <c r="E183" s="199" t="s">
        <v>1</v>
      </c>
      <c r="F183" s="200" t="s">
        <v>3546</v>
      </c>
      <c r="H183" s="201">
        <v>9.5999999999999996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200</v>
      </c>
      <c r="AU183" s="199" t="s">
        <v>83</v>
      </c>
      <c r="AV183" s="13" t="s">
        <v>83</v>
      </c>
      <c r="AW183" s="13" t="s">
        <v>30</v>
      </c>
      <c r="AX183" s="13" t="s">
        <v>73</v>
      </c>
      <c r="AY183" s="199" t="s">
        <v>191</v>
      </c>
    </row>
    <row r="184" s="14" customFormat="1">
      <c r="B184" s="206"/>
      <c r="D184" s="191" t="s">
        <v>200</v>
      </c>
      <c r="E184" s="207" t="s">
        <v>1</v>
      </c>
      <c r="F184" s="208" t="s">
        <v>204</v>
      </c>
      <c r="H184" s="209">
        <v>11.5</v>
      </c>
      <c r="I184" s="210"/>
      <c r="L184" s="206"/>
      <c r="M184" s="211"/>
      <c r="N184" s="212"/>
      <c r="O184" s="212"/>
      <c r="P184" s="212"/>
      <c r="Q184" s="212"/>
      <c r="R184" s="212"/>
      <c r="S184" s="212"/>
      <c r="T184" s="213"/>
      <c r="AT184" s="207" t="s">
        <v>200</v>
      </c>
      <c r="AU184" s="207" t="s">
        <v>83</v>
      </c>
      <c r="AV184" s="14" t="s">
        <v>198</v>
      </c>
      <c r="AW184" s="14" t="s">
        <v>30</v>
      </c>
      <c r="AX184" s="14" t="s">
        <v>81</v>
      </c>
      <c r="AY184" s="207" t="s">
        <v>191</v>
      </c>
    </row>
    <row r="185" s="1" customFormat="1" ht="24" customHeight="1">
      <c r="B185" s="177"/>
      <c r="C185" s="178" t="s">
        <v>277</v>
      </c>
      <c r="D185" s="178" t="s">
        <v>194</v>
      </c>
      <c r="E185" s="179" t="s">
        <v>2596</v>
      </c>
      <c r="F185" s="180" t="s">
        <v>282</v>
      </c>
      <c r="G185" s="181" t="s">
        <v>214</v>
      </c>
      <c r="H185" s="182">
        <v>0.78000000000000003</v>
      </c>
      <c r="I185" s="183"/>
      <c r="J185" s="182">
        <f>ROUND(I185*H185,2)</f>
        <v>0</v>
      </c>
      <c r="K185" s="180" t="s">
        <v>1</v>
      </c>
      <c r="L185" s="37"/>
      <c r="M185" s="184" t="s">
        <v>1</v>
      </c>
      <c r="N185" s="185" t="s">
        <v>38</v>
      </c>
      <c r="O185" s="73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AR185" s="188" t="s">
        <v>198</v>
      </c>
      <c r="AT185" s="188" t="s">
        <v>194</v>
      </c>
      <c r="AU185" s="188" t="s">
        <v>83</v>
      </c>
      <c r="AY185" s="18" t="s">
        <v>191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81</v>
      </c>
      <c r="BK185" s="189">
        <f>ROUND(I185*H185,2)</f>
        <v>0</v>
      </c>
      <c r="BL185" s="18" t="s">
        <v>198</v>
      </c>
      <c r="BM185" s="188" t="s">
        <v>3547</v>
      </c>
    </row>
    <row r="186" s="12" customFormat="1">
      <c r="B186" s="190"/>
      <c r="D186" s="191" t="s">
        <v>200</v>
      </c>
      <c r="E186" s="192" t="s">
        <v>1</v>
      </c>
      <c r="F186" s="193" t="s">
        <v>3548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200</v>
      </c>
      <c r="AU186" s="192" t="s">
        <v>83</v>
      </c>
      <c r="AV186" s="12" t="s">
        <v>81</v>
      </c>
      <c r="AW186" s="12" t="s">
        <v>30</v>
      </c>
      <c r="AX186" s="12" t="s">
        <v>73</v>
      </c>
      <c r="AY186" s="192" t="s">
        <v>191</v>
      </c>
    </row>
    <row r="187" s="12" customFormat="1">
      <c r="B187" s="190"/>
      <c r="D187" s="191" t="s">
        <v>200</v>
      </c>
      <c r="E187" s="192" t="s">
        <v>1</v>
      </c>
      <c r="F187" s="193" t="s">
        <v>3549</v>
      </c>
      <c r="H187" s="192" t="s">
        <v>1</v>
      </c>
      <c r="I187" s="194"/>
      <c r="L187" s="190"/>
      <c r="M187" s="195"/>
      <c r="N187" s="196"/>
      <c r="O187" s="196"/>
      <c r="P187" s="196"/>
      <c r="Q187" s="196"/>
      <c r="R187" s="196"/>
      <c r="S187" s="196"/>
      <c r="T187" s="197"/>
      <c r="AT187" s="192" t="s">
        <v>200</v>
      </c>
      <c r="AU187" s="192" t="s">
        <v>83</v>
      </c>
      <c r="AV187" s="12" t="s">
        <v>81</v>
      </c>
      <c r="AW187" s="12" t="s">
        <v>30</v>
      </c>
      <c r="AX187" s="12" t="s">
        <v>73</v>
      </c>
      <c r="AY187" s="192" t="s">
        <v>191</v>
      </c>
    </row>
    <row r="188" s="13" customFormat="1">
      <c r="B188" s="198"/>
      <c r="D188" s="191" t="s">
        <v>200</v>
      </c>
      <c r="E188" s="199" t="s">
        <v>1</v>
      </c>
      <c r="F188" s="200" t="s">
        <v>3542</v>
      </c>
      <c r="H188" s="201">
        <v>0.78000000000000003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200</v>
      </c>
      <c r="AU188" s="199" t="s">
        <v>83</v>
      </c>
      <c r="AV188" s="13" t="s">
        <v>83</v>
      </c>
      <c r="AW188" s="13" t="s">
        <v>30</v>
      </c>
      <c r="AX188" s="13" t="s">
        <v>73</v>
      </c>
      <c r="AY188" s="199" t="s">
        <v>191</v>
      </c>
    </row>
    <row r="189" s="14" customFormat="1">
      <c r="B189" s="206"/>
      <c r="D189" s="191" t="s">
        <v>200</v>
      </c>
      <c r="E189" s="207" t="s">
        <v>1</v>
      </c>
      <c r="F189" s="208" t="s">
        <v>204</v>
      </c>
      <c r="H189" s="209">
        <v>0.78000000000000003</v>
      </c>
      <c r="I189" s="210"/>
      <c r="L189" s="206"/>
      <c r="M189" s="211"/>
      <c r="N189" s="212"/>
      <c r="O189" s="212"/>
      <c r="P189" s="212"/>
      <c r="Q189" s="212"/>
      <c r="R189" s="212"/>
      <c r="S189" s="212"/>
      <c r="T189" s="213"/>
      <c r="AT189" s="207" t="s">
        <v>200</v>
      </c>
      <c r="AU189" s="207" t="s">
        <v>83</v>
      </c>
      <c r="AV189" s="14" t="s">
        <v>198</v>
      </c>
      <c r="AW189" s="14" t="s">
        <v>30</v>
      </c>
      <c r="AX189" s="14" t="s">
        <v>81</v>
      </c>
      <c r="AY189" s="207" t="s">
        <v>191</v>
      </c>
    </row>
    <row r="190" s="1" customFormat="1" ht="16.5" customHeight="1">
      <c r="B190" s="177"/>
      <c r="C190" s="178" t="s">
        <v>192</v>
      </c>
      <c r="D190" s="178" t="s">
        <v>194</v>
      </c>
      <c r="E190" s="179" t="s">
        <v>288</v>
      </c>
      <c r="F190" s="180" t="s">
        <v>289</v>
      </c>
      <c r="G190" s="181" t="s">
        <v>197</v>
      </c>
      <c r="H190" s="182">
        <v>62.799999999999997</v>
      </c>
      <c r="I190" s="183"/>
      <c r="J190" s="182">
        <f>ROUND(I190*H190,2)</f>
        <v>0</v>
      </c>
      <c r="K190" s="180" t="s">
        <v>1</v>
      </c>
      <c r="L190" s="37"/>
      <c r="M190" s="184" t="s">
        <v>1</v>
      </c>
      <c r="N190" s="185" t="s">
        <v>38</v>
      </c>
      <c r="O190" s="73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AR190" s="188" t="s">
        <v>198</v>
      </c>
      <c r="AT190" s="188" t="s">
        <v>194</v>
      </c>
      <c r="AU190" s="188" t="s">
        <v>83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198</v>
      </c>
      <c r="BM190" s="188" t="s">
        <v>3550</v>
      </c>
    </row>
    <row r="191" s="12" customFormat="1">
      <c r="B191" s="190"/>
      <c r="D191" s="191" t="s">
        <v>200</v>
      </c>
      <c r="E191" s="192" t="s">
        <v>1</v>
      </c>
      <c r="F191" s="193" t="s">
        <v>3551</v>
      </c>
      <c r="H191" s="192" t="s">
        <v>1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2" t="s">
        <v>200</v>
      </c>
      <c r="AU191" s="192" t="s">
        <v>83</v>
      </c>
      <c r="AV191" s="12" t="s">
        <v>81</v>
      </c>
      <c r="AW191" s="12" t="s">
        <v>30</v>
      </c>
      <c r="AX191" s="12" t="s">
        <v>73</v>
      </c>
      <c r="AY191" s="192" t="s">
        <v>191</v>
      </c>
    </row>
    <row r="192" s="13" customFormat="1">
      <c r="B192" s="198"/>
      <c r="D192" s="191" t="s">
        <v>200</v>
      </c>
      <c r="E192" s="199" t="s">
        <v>1</v>
      </c>
      <c r="F192" s="200" t="s">
        <v>3552</v>
      </c>
      <c r="H192" s="201">
        <v>19.399999999999999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200</v>
      </c>
      <c r="AU192" s="199" t="s">
        <v>83</v>
      </c>
      <c r="AV192" s="13" t="s">
        <v>83</v>
      </c>
      <c r="AW192" s="13" t="s">
        <v>30</v>
      </c>
      <c r="AX192" s="13" t="s">
        <v>73</v>
      </c>
      <c r="AY192" s="199" t="s">
        <v>191</v>
      </c>
    </row>
    <row r="193" s="12" customFormat="1">
      <c r="B193" s="190"/>
      <c r="D193" s="191" t="s">
        <v>200</v>
      </c>
      <c r="E193" s="192" t="s">
        <v>1</v>
      </c>
      <c r="F193" s="193" t="s">
        <v>3553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83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3554</v>
      </c>
      <c r="H194" s="201">
        <v>43.399999999999999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83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1</v>
      </c>
      <c r="F195" s="208" t="s">
        <v>204</v>
      </c>
      <c r="H195" s="209">
        <v>62.799999999999997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83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16.5" customHeight="1">
      <c r="B196" s="177"/>
      <c r="C196" s="178" t="s">
        <v>287</v>
      </c>
      <c r="D196" s="178" t="s">
        <v>194</v>
      </c>
      <c r="E196" s="179" t="s">
        <v>3555</v>
      </c>
      <c r="F196" s="180" t="s">
        <v>3556</v>
      </c>
      <c r="G196" s="181" t="s">
        <v>197</v>
      </c>
      <c r="H196" s="182">
        <v>6.21</v>
      </c>
      <c r="I196" s="183"/>
      <c r="J196" s="182">
        <f>ROUND(I196*H196,2)</f>
        <v>0</v>
      </c>
      <c r="K196" s="180" t="s">
        <v>1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0.014999999999999999</v>
      </c>
      <c r="R196" s="186">
        <f>Q196*H196</f>
        <v>0.093149999999999997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83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3557</v>
      </c>
    </row>
    <row r="197" s="12" customFormat="1">
      <c r="B197" s="190"/>
      <c r="D197" s="191" t="s">
        <v>200</v>
      </c>
      <c r="E197" s="192" t="s">
        <v>1</v>
      </c>
      <c r="F197" s="193" t="s">
        <v>3558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83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3" customFormat="1">
      <c r="B198" s="198"/>
      <c r="D198" s="191" t="s">
        <v>200</v>
      </c>
      <c r="E198" s="199" t="s">
        <v>1</v>
      </c>
      <c r="F198" s="200" t="s">
        <v>3559</v>
      </c>
      <c r="H198" s="201">
        <v>6.21</v>
      </c>
      <c r="I198" s="202"/>
      <c r="L198" s="198"/>
      <c r="M198" s="203"/>
      <c r="N198" s="204"/>
      <c r="O198" s="204"/>
      <c r="P198" s="204"/>
      <c r="Q198" s="204"/>
      <c r="R198" s="204"/>
      <c r="S198" s="204"/>
      <c r="T198" s="205"/>
      <c r="AT198" s="199" t="s">
        <v>200</v>
      </c>
      <c r="AU198" s="199" t="s">
        <v>83</v>
      </c>
      <c r="AV198" s="13" t="s">
        <v>83</v>
      </c>
      <c r="AW198" s="13" t="s">
        <v>30</v>
      </c>
      <c r="AX198" s="13" t="s">
        <v>73</v>
      </c>
      <c r="AY198" s="199" t="s">
        <v>191</v>
      </c>
    </row>
    <row r="199" s="14" customFormat="1">
      <c r="B199" s="206"/>
      <c r="D199" s="191" t="s">
        <v>200</v>
      </c>
      <c r="E199" s="207" t="s">
        <v>1</v>
      </c>
      <c r="F199" s="208" t="s">
        <v>204</v>
      </c>
      <c r="H199" s="209">
        <v>6.21</v>
      </c>
      <c r="I199" s="210"/>
      <c r="L199" s="206"/>
      <c r="M199" s="211"/>
      <c r="N199" s="212"/>
      <c r="O199" s="212"/>
      <c r="P199" s="212"/>
      <c r="Q199" s="212"/>
      <c r="R199" s="212"/>
      <c r="S199" s="212"/>
      <c r="T199" s="213"/>
      <c r="AT199" s="207" t="s">
        <v>200</v>
      </c>
      <c r="AU199" s="207" t="s">
        <v>83</v>
      </c>
      <c r="AV199" s="14" t="s">
        <v>198</v>
      </c>
      <c r="AW199" s="14" t="s">
        <v>30</v>
      </c>
      <c r="AX199" s="14" t="s">
        <v>81</v>
      </c>
      <c r="AY199" s="207" t="s">
        <v>191</v>
      </c>
    </row>
    <row r="200" s="1" customFormat="1" ht="16.5" customHeight="1">
      <c r="B200" s="177"/>
      <c r="C200" s="178" t="s">
        <v>295</v>
      </c>
      <c r="D200" s="178" t="s">
        <v>194</v>
      </c>
      <c r="E200" s="179" t="s">
        <v>3560</v>
      </c>
      <c r="F200" s="180" t="s">
        <v>3561</v>
      </c>
      <c r="G200" s="181" t="s">
        <v>310</v>
      </c>
      <c r="H200" s="182">
        <v>12</v>
      </c>
      <c r="I200" s="183"/>
      <c r="J200" s="182">
        <f>ROUND(I200*H200,2)</f>
        <v>0</v>
      </c>
      <c r="K200" s="180" t="s">
        <v>274</v>
      </c>
      <c r="L200" s="37"/>
      <c r="M200" s="184" t="s">
        <v>1</v>
      </c>
      <c r="N200" s="185" t="s">
        <v>38</v>
      </c>
      <c r="O200" s="73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AR200" s="188" t="s">
        <v>198</v>
      </c>
      <c r="AT200" s="188" t="s">
        <v>194</v>
      </c>
      <c r="AU200" s="188" t="s">
        <v>83</v>
      </c>
      <c r="AY200" s="18" t="s">
        <v>191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8" t="s">
        <v>81</v>
      </c>
      <c r="BK200" s="189">
        <f>ROUND(I200*H200,2)</f>
        <v>0</v>
      </c>
      <c r="BL200" s="18" t="s">
        <v>198</v>
      </c>
      <c r="BM200" s="188" t="s">
        <v>3562</v>
      </c>
    </row>
    <row r="201" s="12" customFormat="1">
      <c r="B201" s="190"/>
      <c r="D201" s="191" t="s">
        <v>200</v>
      </c>
      <c r="E201" s="192" t="s">
        <v>1</v>
      </c>
      <c r="F201" s="193" t="s">
        <v>3563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200</v>
      </c>
      <c r="AU201" s="192" t="s">
        <v>83</v>
      </c>
      <c r="AV201" s="12" t="s">
        <v>81</v>
      </c>
      <c r="AW201" s="12" t="s">
        <v>30</v>
      </c>
      <c r="AX201" s="12" t="s">
        <v>73</v>
      </c>
      <c r="AY201" s="192" t="s">
        <v>191</v>
      </c>
    </row>
    <row r="202" s="13" customFormat="1">
      <c r="B202" s="198"/>
      <c r="D202" s="191" t="s">
        <v>200</v>
      </c>
      <c r="E202" s="199" t="s">
        <v>1</v>
      </c>
      <c r="F202" s="200" t="s">
        <v>287</v>
      </c>
      <c r="H202" s="201">
        <v>12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83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4" customFormat="1">
      <c r="B203" s="206"/>
      <c r="D203" s="191" t="s">
        <v>200</v>
      </c>
      <c r="E203" s="207" t="s">
        <v>1</v>
      </c>
      <c r="F203" s="208" t="s">
        <v>204</v>
      </c>
      <c r="H203" s="209">
        <v>12</v>
      </c>
      <c r="I203" s="210"/>
      <c r="L203" s="206"/>
      <c r="M203" s="211"/>
      <c r="N203" s="212"/>
      <c r="O203" s="212"/>
      <c r="P203" s="212"/>
      <c r="Q203" s="212"/>
      <c r="R203" s="212"/>
      <c r="S203" s="212"/>
      <c r="T203" s="213"/>
      <c r="AT203" s="207" t="s">
        <v>200</v>
      </c>
      <c r="AU203" s="207" t="s">
        <v>83</v>
      </c>
      <c r="AV203" s="14" t="s">
        <v>198</v>
      </c>
      <c r="AW203" s="14" t="s">
        <v>30</v>
      </c>
      <c r="AX203" s="14" t="s">
        <v>81</v>
      </c>
      <c r="AY203" s="207" t="s">
        <v>191</v>
      </c>
    </row>
    <row r="204" s="1" customFormat="1" ht="16.5" customHeight="1">
      <c r="B204" s="177"/>
      <c r="C204" s="178" t="s">
        <v>301</v>
      </c>
      <c r="D204" s="178" t="s">
        <v>194</v>
      </c>
      <c r="E204" s="179" t="s">
        <v>3564</v>
      </c>
      <c r="F204" s="180" t="s">
        <v>3565</v>
      </c>
      <c r="G204" s="181" t="s">
        <v>310</v>
      </c>
      <c r="H204" s="182">
        <v>12</v>
      </c>
      <c r="I204" s="183"/>
      <c r="J204" s="182">
        <f>ROUND(I204*H204,2)</f>
        <v>0</v>
      </c>
      <c r="K204" s="180" t="s">
        <v>274</v>
      </c>
      <c r="L204" s="37"/>
      <c r="M204" s="184" t="s">
        <v>1</v>
      </c>
      <c r="N204" s="185" t="s">
        <v>38</v>
      </c>
      <c r="O204" s="73"/>
      <c r="P204" s="186">
        <f>O204*H204</f>
        <v>0</v>
      </c>
      <c r="Q204" s="186">
        <v>0</v>
      </c>
      <c r="R204" s="186">
        <f>Q204*H204</f>
        <v>0</v>
      </c>
      <c r="S204" s="186">
        <v>0</v>
      </c>
      <c r="T204" s="187">
        <f>S204*H204</f>
        <v>0</v>
      </c>
      <c r="AR204" s="188" t="s">
        <v>198</v>
      </c>
      <c r="AT204" s="188" t="s">
        <v>194</v>
      </c>
      <c r="AU204" s="188" t="s">
        <v>83</v>
      </c>
      <c r="AY204" s="18" t="s">
        <v>191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81</v>
      </c>
      <c r="BK204" s="189">
        <f>ROUND(I204*H204,2)</f>
        <v>0</v>
      </c>
      <c r="BL204" s="18" t="s">
        <v>198</v>
      </c>
      <c r="BM204" s="188" t="s">
        <v>3566</v>
      </c>
    </row>
    <row r="205" s="12" customFormat="1">
      <c r="B205" s="190"/>
      <c r="D205" s="191" t="s">
        <v>200</v>
      </c>
      <c r="E205" s="192" t="s">
        <v>1</v>
      </c>
      <c r="F205" s="193" t="s">
        <v>3567</v>
      </c>
      <c r="H205" s="192" t="s">
        <v>1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2" t="s">
        <v>200</v>
      </c>
      <c r="AU205" s="192" t="s">
        <v>83</v>
      </c>
      <c r="AV205" s="12" t="s">
        <v>81</v>
      </c>
      <c r="AW205" s="12" t="s">
        <v>30</v>
      </c>
      <c r="AX205" s="12" t="s">
        <v>73</v>
      </c>
      <c r="AY205" s="192" t="s">
        <v>191</v>
      </c>
    </row>
    <row r="206" s="12" customFormat="1">
      <c r="B206" s="190"/>
      <c r="D206" s="191" t="s">
        <v>200</v>
      </c>
      <c r="E206" s="192" t="s">
        <v>1</v>
      </c>
      <c r="F206" s="193" t="s">
        <v>3568</v>
      </c>
      <c r="H206" s="192" t="s">
        <v>1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2" t="s">
        <v>200</v>
      </c>
      <c r="AU206" s="192" t="s">
        <v>83</v>
      </c>
      <c r="AV206" s="12" t="s">
        <v>81</v>
      </c>
      <c r="AW206" s="12" t="s">
        <v>30</v>
      </c>
      <c r="AX206" s="12" t="s">
        <v>73</v>
      </c>
      <c r="AY206" s="192" t="s">
        <v>191</v>
      </c>
    </row>
    <row r="207" s="13" customFormat="1">
      <c r="B207" s="198"/>
      <c r="D207" s="191" t="s">
        <v>200</v>
      </c>
      <c r="E207" s="199" t="s">
        <v>1</v>
      </c>
      <c r="F207" s="200" t="s">
        <v>287</v>
      </c>
      <c r="H207" s="201">
        <v>12</v>
      </c>
      <c r="I207" s="202"/>
      <c r="L207" s="198"/>
      <c r="M207" s="203"/>
      <c r="N207" s="204"/>
      <c r="O207" s="204"/>
      <c r="P207" s="204"/>
      <c r="Q207" s="204"/>
      <c r="R207" s="204"/>
      <c r="S207" s="204"/>
      <c r="T207" s="205"/>
      <c r="AT207" s="199" t="s">
        <v>200</v>
      </c>
      <c r="AU207" s="199" t="s">
        <v>83</v>
      </c>
      <c r="AV207" s="13" t="s">
        <v>83</v>
      </c>
      <c r="AW207" s="13" t="s">
        <v>30</v>
      </c>
      <c r="AX207" s="13" t="s">
        <v>73</v>
      </c>
      <c r="AY207" s="199" t="s">
        <v>191</v>
      </c>
    </row>
    <row r="208" s="14" customFormat="1">
      <c r="B208" s="206"/>
      <c r="D208" s="191" t="s">
        <v>200</v>
      </c>
      <c r="E208" s="207" t="s">
        <v>1</v>
      </c>
      <c r="F208" s="208" t="s">
        <v>204</v>
      </c>
      <c r="H208" s="209">
        <v>12</v>
      </c>
      <c r="I208" s="210"/>
      <c r="L208" s="206"/>
      <c r="M208" s="211"/>
      <c r="N208" s="212"/>
      <c r="O208" s="212"/>
      <c r="P208" s="212"/>
      <c r="Q208" s="212"/>
      <c r="R208" s="212"/>
      <c r="S208" s="212"/>
      <c r="T208" s="213"/>
      <c r="AT208" s="207" t="s">
        <v>200</v>
      </c>
      <c r="AU208" s="207" t="s">
        <v>83</v>
      </c>
      <c r="AV208" s="14" t="s">
        <v>198</v>
      </c>
      <c r="AW208" s="14" t="s">
        <v>30</v>
      </c>
      <c r="AX208" s="14" t="s">
        <v>81</v>
      </c>
      <c r="AY208" s="207" t="s">
        <v>191</v>
      </c>
    </row>
    <row r="209" s="1" customFormat="1" ht="24" customHeight="1">
      <c r="B209" s="177"/>
      <c r="C209" s="178" t="s">
        <v>8</v>
      </c>
      <c r="D209" s="178" t="s">
        <v>194</v>
      </c>
      <c r="E209" s="179" t="s">
        <v>875</v>
      </c>
      <c r="F209" s="180" t="s">
        <v>876</v>
      </c>
      <c r="G209" s="181" t="s">
        <v>343</v>
      </c>
      <c r="H209" s="182">
        <v>14.23</v>
      </c>
      <c r="I209" s="183"/>
      <c r="J209" s="182">
        <f>ROUND(I209*H209,2)</f>
        <v>0</v>
      </c>
      <c r="K209" s="180" t="s">
        <v>274</v>
      </c>
      <c r="L209" s="37"/>
      <c r="M209" s="184" t="s">
        <v>1</v>
      </c>
      <c r="N209" s="185" t="s">
        <v>38</v>
      </c>
      <c r="O209" s="73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AR209" s="188" t="s">
        <v>198</v>
      </c>
      <c r="AT209" s="188" t="s">
        <v>194</v>
      </c>
      <c r="AU209" s="188" t="s">
        <v>83</v>
      </c>
      <c r="AY209" s="18" t="s">
        <v>191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81</v>
      </c>
      <c r="BK209" s="189">
        <f>ROUND(I209*H209,2)</f>
        <v>0</v>
      </c>
      <c r="BL209" s="18" t="s">
        <v>198</v>
      </c>
      <c r="BM209" s="188" t="s">
        <v>3569</v>
      </c>
    </row>
    <row r="210" s="12" customFormat="1">
      <c r="B210" s="190"/>
      <c r="D210" s="191" t="s">
        <v>200</v>
      </c>
      <c r="E210" s="192" t="s">
        <v>1</v>
      </c>
      <c r="F210" s="193" t="s">
        <v>3570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200</v>
      </c>
      <c r="AU210" s="192" t="s">
        <v>83</v>
      </c>
      <c r="AV210" s="12" t="s">
        <v>81</v>
      </c>
      <c r="AW210" s="12" t="s">
        <v>30</v>
      </c>
      <c r="AX210" s="12" t="s">
        <v>73</v>
      </c>
      <c r="AY210" s="192" t="s">
        <v>191</v>
      </c>
    </row>
    <row r="211" s="13" customFormat="1">
      <c r="B211" s="198"/>
      <c r="D211" s="191" t="s">
        <v>200</v>
      </c>
      <c r="E211" s="199" t="s">
        <v>1</v>
      </c>
      <c r="F211" s="200" t="s">
        <v>3571</v>
      </c>
      <c r="H211" s="201">
        <v>6.9000000000000004</v>
      </c>
      <c r="I211" s="202"/>
      <c r="L211" s="198"/>
      <c r="M211" s="203"/>
      <c r="N211" s="204"/>
      <c r="O211" s="204"/>
      <c r="P211" s="204"/>
      <c r="Q211" s="204"/>
      <c r="R211" s="204"/>
      <c r="S211" s="204"/>
      <c r="T211" s="205"/>
      <c r="AT211" s="199" t="s">
        <v>200</v>
      </c>
      <c r="AU211" s="199" t="s">
        <v>83</v>
      </c>
      <c r="AV211" s="13" t="s">
        <v>83</v>
      </c>
      <c r="AW211" s="13" t="s">
        <v>30</v>
      </c>
      <c r="AX211" s="13" t="s">
        <v>73</v>
      </c>
      <c r="AY211" s="199" t="s">
        <v>191</v>
      </c>
    </row>
    <row r="212" s="12" customFormat="1">
      <c r="B212" s="190"/>
      <c r="D212" s="191" t="s">
        <v>200</v>
      </c>
      <c r="E212" s="192" t="s">
        <v>1</v>
      </c>
      <c r="F212" s="193" t="s">
        <v>3572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200</v>
      </c>
      <c r="AU212" s="192" t="s">
        <v>83</v>
      </c>
      <c r="AV212" s="12" t="s">
        <v>81</v>
      </c>
      <c r="AW212" s="12" t="s">
        <v>30</v>
      </c>
      <c r="AX212" s="12" t="s">
        <v>73</v>
      </c>
      <c r="AY212" s="192" t="s">
        <v>191</v>
      </c>
    </row>
    <row r="213" s="13" customFormat="1">
      <c r="B213" s="198"/>
      <c r="D213" s="191" t="s">
        <v>200</v>
      </c>
      <c r="E213" s="199" t="s">
        <v>1</v>
      </c>
      <c r="F213" s="200" t="s">
        <v>3573</v>
      </c>
      <c r="H213" s="201">
        <v>6.9000000000000004</v>
      </c>
      <c r="I213" s="202"/>
      <c r="L213" s="198"/>
      <c r="M213" s="203"/>
      <c r="N213" s="204"/>
      <c r="O213" s="204"/>
      <c r="P213" s="204"/>
      <c r="Q213" s="204"/>
      <c r="R213" s="204"/>
      <c r="S213" s="204"/>
      <c r="T213" s="205"/>
      <c r="AT213" s="199" t="s">
        <v>200</v>
      </c>
      <c r="AU213" s="199" t="s">
        <v>83</v>
      </c>
      <c r="AV213" s="13" t="s">
        <v>83</v>
      </c>
      <c r="AW213" s="13" t="s">
        <v>30</v>
      </c>
      <c r="AX213" s="13" t="s">
        <v>73</v>
      </c>
      <c r="AY213" s="199" t="s">
        <v>191</v>
      </c>
    </row>
    <row r="214" s="12" customFormat="1">
      <c r="B214" s="190"/>
      <c r="D214" s="191" t="s">
        <v>200</v>
      </c>
      <c r="E214" s="192" t="s">
        <v>1</v>
      </c>
      <c r="F214" s="193" t="s">
        <v>3574</v>
      </c>
      <c r="H214" s="192" t="s">
        <v>1</v>
      </c>
      <c r="I214" s="194"/>
      <c r="L214" s="190"/>
      <c r="M214" s="195"/>
      <c r="N214" s="196"/>
      <c r="O214" s="196"/>
      <c r="P214" s="196"/>
      <c r="Q214" s="196"/>
      <c r="R214" s="196"/>
      <c r="S214" s="196"/>
      <c r="T214" s="197"/>
      <c r="AT214" s="192" t="s">
        <v>200</v>
      </c>
      <c r="AU214" s="192" t="s">
        <v>83</v>
      </c>
      <c r="AV214" s="12" t="s">
        <v>81</v>
      </c>
      <c r="AW214" s="12" t="s">
        <v>30</v>
      </c>
      <c r="AX214" s="12" t="s">
        <v>73</v>
      </c>
      <c r="AY214" s="192" t="s">
        <v>191</v>
      </c>
    </row>
    <row r="215" s="13" customFormat="1">
      <c r="B215" s="198"/>
      <c r="D215" s="191" t="s">
        <v>200</v>
      </c>
      <c r="E215" s="199" t="s">
        <v>1</v>
      </c>
      <c r="F215" s="200" t="s">
        <v>3575</v>
      </c>
      <c r="H215" s="201">
        <v>0.42999999999999999</v>
      </c>
      <c r="I215" s="202"/>
      <c r="L215" s="198"/>
      <c r="M215" s="203"/>
      <c r="N215" s="204"/>
      <c r="O215" s="204"/>
      <c r="P215" s="204"/>
      <c r="Q215" s="204"/>
      <c r="R215" s="204"/>
      <c r="S215" s="204"/>
      <c r="T215" s="205"/>
      <c r="AT215" s="199" t="s">
        <v>200</v>
      </c>
      <c r="AU215" s="199" t="s">
        <v>83</v>
      </c>
      <c r="AV215" s="13" t="s">
        <v>83</v>
      </c>
      <c r="AW215" s="13" t="s">
        <v>30</v>
      </c>
      <c r="AX215" s="13" t="s">
        <v>73</v>
      </c>
      <c r="AY215" s="199" t="s">
        <v>191</v>
      </c>
    </row>
    <row r="216" s="14" customFormat="1">
      <c r="B216" s="206"/>
      <c r="D216" s="191" t="s">
        <v>200</v>
      </c>
      <c r="E216" s="207" t="s">
        <v>1</v>
      </c>
      <c r="F216" s="208" t="s">
        <v>204</v>
      </c>
      <c r="H216" s="209">
        <v>14.23</v>
      </c>
      <c r="I216" s="210"/>
      <c r="L216" s="206"/>
      <c r="M216" s="211"/>
      <c r="N216" s="212"/>
      <c r="O216" s="212"/>
      <c r="P216" s="212"/>
      <c r="Q216" s="212"/>
      <c r="R216" s="212"/>
      <c r="S216" s="212"/>
      <c r="T216" s="213"/>
      <c r="AT216" s="207" t="s">
        <v>200</v>
      </c>
      <c r="AU216" s="207" t="s">
        <v>83</v>
      </c>
      <c r="AV216" s="14" t="s">
        <v>198</v>
      </c>
      <c r="AW216" s="14" t="s">
        <v>30</v>
      </c>
      <c r="AX216" s="14" t="s">
        <v>81</v>
      </c>
      <c r="AY216" s="207" t="s">
        <v>191</v>
      </c>
    </row>
    <row r="217" s="1" customFormat="1" ht="24" customHeight="1">
      <c r="B217" s="177"/>
      <c r="C217" s="178" t="s">
        <v>314</v>
      </c>
      <c r="D217" s="178" t="s">
        <v>194</v>
      </c>
      <c r="E217" s="179" t="s">
        <v>880</v>
      </c>
      <c r="F217" s="180" t="s">
        <v>700</v>
      </c>
      <c r="G217" s="181" t="s">
        <v>343</v>
      </c>
      <c r="H217" s="182">
        <v>5.3300000000000001</v>
      </c>
      <c r="I217" s="183"/>
      <c r="J217" s="182">
        <f>ROUND(I217*H217,2)</f>
        <v>0</v>
      </c>
      <c r="K217" s="180" t="s">
        <v>274</v>
      </c>
      <c r="L217" s="37"/>
      <c r="M217" s="184" t="s">
        <v>1</v>
      </c>
      <c r="N217" s="185" t="s">
        <v>38</v>
      </c>
      <c r="O217" s="73"/>
      <c r="P217" s="186">
        <f>O217*H217</f>
        <v>0</v>
      </c>
      <c r="Q217" s="186">
        <v>0</v>
      </c>
      <c r="R217" s="186">
        <f>Q217*H217</f>
        <v>0</v>
      </c>
      <c r="S217" s="186">
        <v>0</v>
      </c>
      <c r="T217" s="187">
        <f>S217*H217</f>
        <v>0</v>
      </c>
      <c r="AR217" s="188" t="s">
        <v>198</v>
      </c>
      <c r="AT217" s="188" t="s">
        <v>194</v>
      </c>
      <c r="AU217" s="188" t="s">
        <v>83</v>
      </c>
      <c r="AY217" s="18" t="s">
        <v>191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8" t="s">
        <v>81</v>
      </c>
      <c r="BK217" s="189">
        <f>ROUND(I217*H217,2)</f>
        <v>0</v>
      </c>
      <c r="BL217" s="18" t="s">
        <v>198</v>
      </c>
      <c r="BM217" s="188" t="s">
        <v>3576</v>
      </c>
    </row>
    <row r="218" s="12" customFormat="1">
      <c r="B218" s="190"/>
      <c r="D218" s="191" t="s">
        <v>200</v>
      </c>
      <c r="E218" s="192" t="s">
        <v>1</v>
      </c>
      <c r="F218" s="193" t="s">
        <v>3577</v>
      </c>
      <c r="H218" s="192" t="s">
        <v>1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2" t="s">
        <v>200</v>
      </c>
      <c r="AU218" s="192" t="s">
        <v>83</v>
      </c>
      <c r="AV218" s="12" t="s">
        <v>81</v>
      </c>
      <c r="AW218" s="12" t="s">
        <v>30</v>
      </c>
      <c r="AX218" s="12" t="s">
        <v>73</v>
      </c>
      <c r="AY218" s="192" t="s">
        <v>191</v>
      </c>
    </row>
    <row r="219" s="13" customFormat="1">
      <c r="B219" s="198"/>
      <c r="D219" s="191" t="s">
        <v>200</v>
      </c>
      <c r="E219" s="199" t="s">
        <v>1</v>
      </c>
      <c r="F219" s="200" t="s">
        <v>3578</v>
      </c>
      <c r="H219" s="201">
        <v>2.7400000000000002</v>
      </c>
      <c r="I219" s="202"/>
      <c r="L219" s="198"/>
      <c r="M219" s="203"/>
      <c r="N219" s="204"/>
      <c r="O219" s="204"/>
      <c r="P219" s="204"/>
      <c r="Q219" s="204"/>
      <c r="R219" s="204"/>
      <c r="S219" s="204"/>
      <c r="T219" s="205"/>
      <c r="AT219" s="199" t="s">
        <v>200</v>
      </c>
      <c r="AU219" s="199" t="s">
        <v>83</v>
      </c>
      <c r="AV219" s="13" t="s">
        <v>83</v>
      </c>
      <c r="AW219" s="13" t="s">
        <v>30</v>
      </c>
      <c r="AX219" s="13" t="s">
        <v>73</v>
      </c>
      <c r="AY219" s="199" t="s">
        <v>191</v>
      </c>
    </row>
    <row r="220" s="12" customFormat="1">
      <c r="B220" s="190"/>
      <c r="D220" s="191" t="s">
        <v>200</v>
      </c>
      <c r="E220" s="192" t="s">
        <v>1</v>
      </c>
      <c r="F220" s="193" t="s">
        <v>3579</v>
      </c>
      <c r="H220" s="192" t="s">
        <v>1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2" t="s">
        <v>200</v>
      </c>
      <c r="AU220" s="192" t="s">
        <v>83</v>
      </c>
      <c r="AV220" s="12" t="s">
        <v>81</v>
      </c>
      <c r="AW220" s="12" t="s">
        <v>30</v>
      </c>
      <c r="AX220" s="12" t="s">
        <v>73</v>
      </c>
      <c r="AY220" s="192" t="s">
        <v>191</v>
      </c>
    </row>
    <row r="221" s="13" customFormat="1">
      <c r="B221" s="198"/>
      <c r="D221" s="191" t="s">
        <v>200</v>
      </c>
      <c r="E221" s="199" t="s">
        <v>1</v>
      </c>
      <c r="F221" s="200" t="s">
        <v>3580</v>
      </c>
      <c r="H221" s="201">
        <v>2.5899999999999999</v>
      </c>
      <c r="I221" s="202"/>
      <c r="L221" s="198"/>
      <c r="M221" s="203"/>
      <c r="N221" s="204"/>
      <c r="O221" s="204"/>
      <c r="P221" s="204"/>
      <c r="Q221" s="204"/>
      <c r="R221" s="204"/>
      <c r="S221" s="204"/>
      <c r="T221" s="205"/>
      <c r="AT221" s="199" t="s">
        <v>200</v>
      </c>
      <c r="AU221" s="199" t="s">
        <v>83</v>
      </c>
      <c r="AV221" s="13" t="s">
        <v>83</v>
      </c>
      <c r="AW221" s="13" t="s">
        <v>30</v>
      </c>
      <c r="AX221" s="13" t="s">
        <v>73</v>
      </c>
      <c r="AY221" s="199" t="s">
        <v>191</v>
      </c>
    </row>
    <row r="222" s="14" customFormat="1">
      <c r="B222" s="206"/>
      <c r="D222" s="191" t="s">
        <v>200</v>
      </c>
      <c r="E222" s="207" t="s">
        <v>1</v>
      </c>
      <c r="F222" s="208" t="s">
        <v>204</v>
      </c>
      <c r="H222" s="209">
        <v>5.3300000000000001</v>
      </c>
      <c r="I222" s="210"/>
      <c r="L222" s="206"/>
      <c r="M222" s="211"/>
      <c r="N222" s="212"/>
      <c r="O222" s="212"/>
      <c r="P222" s="212"/>
      <c r="Q222" s="212"/>
      <c r="R222" s="212"/>
      <c r="S222" s="212"/>
      <c r="T222" s="213"/>
      <c r="AT222" s="207" t="s">
        <v>200</v>
      </c>
      <c r="AU222" s="207" t="s">
        <v>83</v>
      </c>
      <c r="AV222" s="14" t="s">
        <v>198</v>
      </c>
      <c r="AW222" s="14" t="s">
        <v>30</v>
      </c>
      <c r="AX222" s="14" t="s">
        <v>81</v>
      </c>
      <c r="AY222" s="207" t="s">
        <v>191</v>
      </c>
    </row>
    <row r="223" s="1" customFormat="1" ht="24" customHeight="1">
      <c r="B223" s="177"/>
      <c r="C223" s="178" t="s">
        <v>322</v>
      </c>
      <c r="D223" s="178" t="s">
        <v>194</v>
      </c>
      <c r="E223" s="179" t="s">
        <v>706</v>
      </c>
      <c r="F223" s="180" t="s">
        <v>707</v>
      </c>
      <c r="G223" s="181" t="s">
        <v>343</v>
      </c>
      <c r="H223" s="182">
        <v>39.009999999999998</v>
      </c>
      <c r="I223" s="183"/>
      <c r="J223" s="182">
        <f>ROUND(I223*H223,2)</f>
        <v>0</v>
      </c>
      <c r="K223" s="180" t="s">
        <v>274</v>
      </c>
      <c r="L223" s="37"/>
      <c r="M223" s="184" t="s">
        <v>1</v>
      </c>
      <c r="N223" s="185" t="s">
        <v>38</v>
      </c>
      <c r="O223" s="73"/>
      <c r="P223" s="186">
        <f>O223*H223</f>
        <v>0</v>
      </c>
      <c r="Q223" s="186">
        <v>0</v>
      </c>
      <c r="R223" s="186">
        <f>Q223*H223</f>
        <v>0</v>
      </c>
      <c r="S223" s="186">
        <v>0</v>
      </c>
      <c r="T223" s="187">
        <f>S223*H223</f>
        <v>0</v>
      </c>
      <c r="AR223" s="188" t="s">
        <v>198</v>
      </c>
      <c r="AT223" s="188" t="s">
        <v>194</v>
      </c>
      <c r="AU223" s="188" t="s">
        <v>83</v>
      </c>
      <c r="AY223" s="18" t="s">
        <v>191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8" t="s">
        <v>81</v>
      </c>
      <c r="BK223" s="189">
        <f>ROUND(I223*H223,2)</f>
        <v>0</v>
      </c>
      <c r="BL223" s="18" t="s">
        <v>198</v>
      </c>
      <c r="BM223" s="188" t="s">
        <v>3581</v>
      </c>
    </row>
    <row r="224" s="12" customFormat="1">
      <c r="B224" s="190"/>
      <c r="D224" s="191" t="s">
        <v>200</v>
      </c>
      <c r="E224" s="192" t="s">
        <v>1</v>
      </c>
      <c r="F224" s="193" t="s">
        <v>3582</v>
      </c>
      <c r="H224" s="192" t="s">
        <v>1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2" t="s">
        <v>200</v>
      </c>
      <c r="AU224" s="192" t="s">
        <v>83</v>
      </c>
      <c r="AV224" s="12" t="s">
        <v>81</v>
      </c>
      <c r="AW224" s="12" t="s">
        <v>30</v>
      </c>
      <c r="AX224" s="12" t="s">
        <v>73</v>
      </c>
      <c r="AY224" s="192" t="s">
        <v>191</v>
      </c>
    </row>
    <row r="225" s="13" customFormat="1">
      <c r="B225" s="198"/>
      <c r="D225" s="191" t="s">
        <v>200</v>
      </c>
      <c r="E225" s="199" t="s">
        <v>1</v>
      </c>
      <c r="F225" s="200" t="s">
        <v>3583</v>
      </c>
      <c r="H225" s="201">
        <v>4.5599999999999996</v>
      </c>
      <c r="I225" s="202"/>
      <c r="L225" s="198"/>
      <c r="M225" s="203"/>
      <c r="N225" s="204"/>
      <c r="O225" s="204"/>
      <c r="P225" s="204"/>
      <c r="Q225" s="204"/>
      <c r="R225" s="204"/>
      <c r="S225" s="204"/>
      <c r="T225" s="205"/>
      <c r="AT225" s="199" t="s">
        <v>200</v>
      </c>
      <c r="AU225" s="199" t="s">
        <v>83</v>
      </c>
      <c r="AV225" s="13" t="s">
        <v>83</v>
      </c>
      <c r="AW225" s="13" t="s">
        <v>30</v>
      </c>
      <c r="AX225" s="13" t="s">
        <v>73</v>
      </c>
      <c r="AY225" s="199" t="s">
        <v>191</v>
      </c>
    </row>
    <row r="226" s="12" customFormat="1">
      <c r="B226" s="190"/>
      <c r="D226" s="191" t="s">
        <v>200</v>
      </c>
      <c r="E226" s="192" t="s">
        <v>1</v>
      </c>
      <c r="F226" s="193" t="s">
        <v>3584</v>
      </c>
      <c r="H226" s="192" t="s">
        <v>1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2" t="s">
        <v>200</v>
      </c>
      <c r="AU226" s="192" t="s">
        <v>83</v>
      </c>
      <c r="AV226" s="12" t="s">
        <v>81</v>
      </c>
      <c r="AW226" s="12" t="s">
        <v>30</v>
      </c>
      <c r="AX226" s="12" t="s">
        <v>73</v>
      </c>
      <c r="AY226" s="192" t="s">
        <v>191</v>
      </c>
    </row>
    <row r="227" s="13" customFormat="1">
      <c r="B227" s="198"/>
      <c r="D227" s="191" t="s">
        <v>200</v>
      </c>
      <c r="E227" s="199" t="s">
        <v>1</v>
      </c>
      <c r="F227" s="200" t="s">
        <v>3585</v>
      </c>
      <c r="H227" s="201">
        <v>3.04</v>
      </c>
      <c r="I227" s="202"/>
      <c r="L227" s="198"/>
      <c r="M227" s="203"/>
      <c r="N227" s="204"/>
      <c r="O227" s="204"/>
      <c r="P227" s="204"/>
      <c r="Q227" s="204"/>
      <c r="R227" s="204"/>
      <c r="S227" s="204"/>
      <c r="T227" s="205"/>
      <c r="AT227" s="199" t="s">
        <v>200</v>
      </c>
      <c r="AU227" s="199" t="s">
        <v>83</v>
      </c>
      <c r="AV227" s="13" t="s">
        <v>83</v>
      </c>
      <c r="AW227" s="13" t="s">
        <v>30</v>
      </c>
      <c r="AX227" s="13" t="s">
        <v>73</v>
      </c>
      <c r="AY227" s="199" t="s">
        <v>191</v>
      </c>
    </row>
    <row r="228" s="12" customFormat="1">
      <c r="B228" s="190"/>
      <c r="D228" s="191" t="s">
        <v>200</v>
      </c>
      <c r="E228" s="192" t="s">
        <v>1</v>
      </c>
      <c r="F228" s="193" t="s">
        <v>3586</v>
      </c>
      <c r="H228" s="192" t="s">
        <v>1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2" t="s">
        <v>200</v>
      </c>
      <c r="AU228" s="192" t="s">
        <v>83</v>
      </c>
      <c r="AV228" s="12" t="s">
        <v>81</v>
      </c>
      <c r="AW228" s="12" t="s">
        <v>30</v>
      </c>
      <c r="AX228" s="12" t="s">
        <v>73</v>
      </c>
      <c r="AY228" s="192" t="s">
        <v>191</v>
      </c>
    </row>
    <row r="229" s="13" customFormat="1">
      <c r="B229" s="198"/>
      <c r="D229" s="191" t="s">
        <v>200</v>
      </c>
      <c r="E229" s="199" t="s">
        <v>1</v>
      </c>
      <c r="F229" s="200" t="s">
        <v>3587</v>
      </c>
      <c r="H229" s="201">
        <v>20.370000000000001</v>
      </c>
      <c r="I229" s="202"/>
      <c r="L229" s="198"/>
      <c r="M229" s="203"/>
      <c r="N229" s="204"/>
      <c r="O229" s="204"/>
      <c r="P229" s="204"/>
      <c r="Q229" s="204"/>
      <c r="R229" s="204"/>
      <c r="S229" s="204"/>
      <c r="T229" s="205"/>
      <c r="AT229" s="199" t="s">
        <v>200</v>
      </c>
      <c r="AU229" s="199" t="s">
        <v>83</v>
      </c>
      <c r="AV229" s="13" t="s">
        <v>83</v>
      </c>
      <c r="AW229" s="13" t="s">
        <v>30</v>
      </c>
      <c r="AX229" s="13" t="s">
        <v>73</v>
      </c>
      <c r="AY229" s="199" t="s">
        <v>191</v>
      </c>
    </row>
    <row r="230" s="12" customFormat="1">
      <c r="B230" s="190"/>
      <c r="D230" s="191" t="s">
        <v>200</v>
      </c>
      <c r="E230" s="192" t="s">
        <v>1</v>
      </c>
      <c r="F230" s="193" t="s">
        <v>3588</v>
      </c>
      <c r="H230" s="192" t="s">
        <v>1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2" t="s">
        <v>200</v>
      </c>
      <c r="AU230" s="192" t="s">
        <v>83</v>
      </c>
      <c r="AV230" s="12" t="s">
        <v>81</v>
      </c>
      <c r="AW230" s="12" t="s">
        <v>30</v>
      </c>
      <c r="AX230" s="12" t="s">
        <v>73</v>
      </c>
      <c r="AY230" s="192" t="s">
        <v>191</v>
      </c>
    </row>
    <row r="231" s="13" customFormat="1">
      <c r="B231" s="198"/>
      <c r="D231" s="191" t="s">
        <v>200</v>
      </c>
      <c r="E231" s="199" t="s">
        <v>1</v>
      </c>
      <c r="F231" s="200" t="s">
        <v>3589</v>
      </c>
      <c r="H231" s="201">
        <v>0.58999999999999997</v>
      </c>
      <c r="I231" s="202"/>
      <c r="L231" s="198"/>
      <c r="M231" s="203"/>
      <c r="N231" s="204"/>
      <c r="O231" s="204"/>
      <c r="P231" s="204"/>
      <c r="Q231" s="204"/>
      <c r="R231" s="204"/>
      <c r="S231" s="204"/>
      <c r="T231" s="205"/>
      <c r="AT231" s="199" t="s">
        <v>200</v>
      </c>
      <c r="AU231" s="199" t="s">
        <v>83</v>
      </c>
      <c r="AV231" s="13" t="s">
        <v>83</v>
      </c>
      <c r="AW231" s="13" t="s">
        <v>30</v>
      </c>
      <c r="AX231" s="13" t="s">
        <v>73</v>
      </c>
      <c r="AY231" s="199" t="s">
        <v>191</v>
      </c>
    </row>
    <row r="232" s="12" customFormat="1">
      <c r="B232" s="190"/>
      <c r="D232" s="191" t="s">
        <v>200</v>
      </c>
      <c r="E232" s="192" t="s">
        <v>1</v>
      </c>
      <c r="F232" s="193" t="s">
        <v>3590</v>
      </c>
      <c r="H232" s="192" t="s">
        <v>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2" t="s">
        <v>200</v>
      </c>
      <c r="AU232" s="192" t="s">
        <v>83</v>
      </c>
      <c r="AV232" s="12" t="s">
        <v>81</v>
      </c>
      <c r="AW232" s="12" t="s">
        <v>30</v>
      </c>
      <c r="AX232" s="12" t="s">
        <v>73</v>
      </c>
      <c r="AY232" s="192" t="s">
        <v>191</v>
      </c>
    </row>
    <row r="233" s="13" customFormat="1">
      <c r="B233" s="198"/>
      <c r="D233" s="191" t="s">
        <v>200</v>
      </c>
      <c r="E233" s="199" t="s">
        <v>1</v>
      </c>
      <c r="F233" s="200" t="s">
        <v>3591</v>
      </c>
      <c r="H233" s="201">
        <v>1.48</v>
      </c>
      <c r="I233" s="202"/>
      <c r="L233" s="198"/>
      <c r="M233" s="203"/>
      <c r="N233" s="204"/>
      <c r="O233" s="204"/>
      <c r="P233" s="204"/>
      <c r="Q233" s="204"/>
      <c r="R233" s="204"/>
      <c r="S233" s="204"/>
      <c r="T233" s="205"/>
      <c r="AT233" s="199" t="s">
        <v>200</v>
      </c>
      <c r="AU233" s="199" t="s">
        <v>83</v>
      </c>
      <c r="AV233" s="13" t="s">
        <v>83</v>
      </c>
      <c r="AW233" s="13" t="s">
        <v>30</v>
      </c>
      <c r="AX233" s="13" t="s">
        <v>73</v>
      </c>
      <c r="AY233" s="199" t="s">
        <v>191</v>
      </c>
    </row>
    <row r="234" s="12" customFormat="1">
      <c r="B234" s="190"/>
      <c r="D234" s="191" t="s">
        <v>200</v>
      </c>
      <c r="E234" s="192" t="s">
        <v>1</v>
      </c>
      <c r="F234" s="193" t="s">
        <v>3592</v>
      </c>
      <c r="H234" s="192" t="s">
        <v>1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2" t="s">
        <v>200</v>
      </c>
      <c r="AU234" s="192" t="s">
        <v>83</v>
      </c>
      <c r="AV234" s="12" t="s">
        <v>81</v>
      </c>
      <c r="AW234" s="12" t="s">
        <v>30</v>
      </c>
      <c r="AX234" s="12" t="s">
        <v>73</v>
      </c>
      <c r="AY234" s="192" t="s">
        <v>191</v>
      </c>
    </row>
    <row r="235" s="13" customFormat="1">
      <c r="B235" s="198"/>
      <c r="D235" s="191" t="s">
        <v>200</v>
      </c>
      <c r="E235" s="199" t="s">
        <v>1</v>
      </c>
      <c r="F235" s="200" t="s">
        <v>3593</v>
      </c>
      <c r="H235" s="201">
        <v>0.97999999999999998</v>
      </c>
      <c r="I235" s="202"/>
      <c r="L235" s="198"/>
      <c r="M235" s="203"/>
      <c r="N235" s="204"/>
      <c r="O235" s="204"/>
      <c r="P235" s="204"/>
      <c r="Q235" s="204"/>
      <c r="R235" s="204"/>
      <c r="S235" s="204"/>
      <c r="T235" s="205"/>
      <c r="AT235" s="199" t="s">
        <v>200</v>
      </c>
      <c r="AU235" s="199" t="s">
        <v>83</v>
      </c>
      <c r="AV235" s="13" t="s">
        <v>83</v>
      </c>
      <c r="AW235" s="13" t="s">
        <v>30</v>
      </c>
      <c r="AX235" s="13" t="s">
        <v>73</v>
      </c>
      <c r="AY235" s="199" t="s">
        <v>191</v>
      </c>
    </row>
    <row r="236" s="12" customFormat="1">
      <c r="B236" s="190"/>
      <c r="D236" s="191" t="s">
        <v>200</v>
      </c>
      <c r="E236" s="192" t="s">
        <v>1</v>
      </c>
      <c r="F236" s="193" t="s">
        <v>3594</v>
      </c>
      <c r="H236" s="192" t="s">
        <v>1</v>
      </c>
      <c r="I236" s="194"/>
      <c r="L236" s="190"/>
      <c r="M236" s="195"/>
      <c r="N236" s="196"/>
      <c r="O236" s="196"/>
      <c r="P236" s="196"/>
      <c r="Q236" s="196"/>
      <c r="R236" s="196"/>
      <c r="S236" s="196"/>
      <c r="T236" s="197"/>
      <c r="AT236" s="192" t="s">
        <v>200</v>
      </c>
      <c r="AU236" s="192" t="s">
        <v>83</v>
      </c>
      <c r="AV236" s="12" t="s">
        <v>81</v>
      </c>
      <c r="AW236" s="12" t="s">
        <v>30</v>
      </c>
      <c r="AX236" s="12" t="s">
        <v>73</v>
      </c>
      <c r="AY236" s="192" t="s">
        <v>191</v>
      </c>
    </row>
    <row r="237" s="13" customFormat="1">
      <c r="B237" s="198"/>
      <c r="D237" s="191" t="s">
        <v>200</v>
      </c>
      <c r="E237" s="199" t="s">
        <v>1</v>
      </c>
      <c r="F237" s="200" t="s">
        <v>3595</v>
      </c>
      <c r="H237" s="201">
        <v>1.6799999999999999</v>
      </c>
      <c r="I237" s="202"/>
      <c r="L237" s="198"/>
      <c r="M237" s="203"/>
      <c r="N237" s="204"/>
      <c r="O237" s="204"/>
      <c r="P237" s="204"/>
      <c r="Q237" s="204"/>
      <c r="R237" s="204"/>
      <c r="S237" s="204"/>
      <c r="T237" s="205"/>
      <c r="AT237" s="199" t="s">
        <v>200</v>
      </c>
      <c r="AU237" s="199" t="s">
        <v>83</v>
      </c>
      <c r="AV237" s="13" t="s">
        <v>83</v>
      </c>
      <c r="AW237" s="13" t="s">
        <v>30</v>
      </c>
      <c r="AX237" s="13" t="s">
        <v>73</v>
      </c>
      <c r="AY237" s="199" t="s">
        <v>191</v>
      </c>
    </row>
    <row r="238" s="12" customFormat="1">
      <c r="B238" s="190"/>
      <c r="D238" s="191" t="s">
        <v>200</v>
      </c>
      <c r="E238" s="192" t="s">
        <v>1</v>
      </c>
      <c r="F238" s="193" t="s">
        <v>3596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200</v>
      </c>
      <c r="AU238" s="192" t="s">
        <v>83</v>
      </c>
      <c r="AV238" s="12" t="s">
        <v>81</v>
      </c>
      <c r="AW238" s="12" t="s">
        <v>30</v>
      </c>
      <c r="AX238" s="12" t="s">
        <v>73</v>
      </c>
      <c r="AY238" s="192" t="s">
        <v>191</v>
      </c>
    </row>
    <row r="239" s="13" customFormat="1">
      <c r="B239" s="198"/>
      <c r="D239" s="191" t="s">
        <v>200</v>
      </c>
      <c r="E239" s="199" t="s">
        <v>1</v>
      </c>
      <c r="F239" s="200" t="s">
        <v>3597</v>
      </c>
      <c r="H239" s="201">
        <v>0.27000000000000002</v>
      </c>
      <c r="I239" s="202"/>
      <c r="L239" s="198"/>
      <c r="M239" s="203"/>
      <c r="N239" s="204"/>
      <c r="O239" s="204"/>
      <c r="P239" s="204"/>
      <c r="Q239" s="204"/>
      <c r="R239" s="204"/>
      <c r="S239" s="204"/>
      <c r="T239" s="205"/>
      <c r="AT239" s="199" t="s">
        <v>200</v>
      </c>
      <c r="AU239" s="199" t="s">
        <v>83</v>
      </c>
      <c r="AV239" s="13" t="s">
        <v>83</v>
      </c>
      <c r="AW239" s="13" t="s">
        <v>30</v>
      </c>
      <c r="AX239" s="13" t="s">
        <v>73</v>
      </c>
      <c r="AY239" s="199" t="s">
        <v>191</v>
      </c>
    </row>
    <row r="240" s="12" customFormat="1">
      <c r="B240" s="190"/>
      <c r="D240" s="191" t="s">
        <v>200</v>
      </c>
      <c r="E240" s="192" t="s">
        <v>1</v>
      </c>
      <c r="F240" s="193" t="s">
        <v>3598</v>
      </c>
      <c r="H240" s="192" t="s">
        <v>1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2" t="s">
        <v>200</v>
      </c>
      <c r="AU240" s="192" t="s">
        <v>83</v>
      </c>
      <c r="AV240" s="12" t="s">
        <v>81</v>
      </c>
      <c r="AW240" s="12" t="s">
        <v>30</v>
      </c>
      <c r="AX240" s="12" t="s">
        <v>73</v>
      </c>
      <c r="AY240" s="192" t="s">
        <v>191</v>
      </c>
    </row>
    <row r="241" s="13" customFormat="1">
      <c r="B241" s="198"/>
      <c r="D241" s="191" t="s">
        <v>200</v>
      </c>
      <c r="E241" s="199" t="s">
        <v>1</v>
      </c>
      <c r="F241" s="200" t="s">
        <v>3599</v>
      </c>
      <c r="H241" s="201">
        <v>2.0499999999999998</v>
      </c>
      <c r="I241" s="202"/>
      <c r="L241" s="198"/>
      <c r="M241" s="203"/>
      <c r="N241" s="204"/>
      <c r="O241" s="204"/>
      <c r="P241" s="204"/>
      <c r="Q241" s="204"/>
      <c r="R241" s="204"/>
      <c r="S241" s="204"/>
      <c r="T241" s="205"/>
      <c r="AT241" s="199" t="s">
        <v>200</v>
      </c>
      <c r="AU241" s="199" t="s">
        <v>83</v>
      </c>
      <c r="AV241" s="13" t="s">
        <v>83</v>
      </c>
      <c r="AW241" s="13" t="s">
        <v>30</v>
      </c>
      <c r="AX241" s="13" t="s">
        <v>73</v>
      </c>
      <c r="AY241" s="199" t="s">
        <v>191</v>
      </c>
    </row>
    <row r="242" s="12" customFormat="1">
      <c r="B242" s="190"/>
      <c r="D242" s="191" t="s">
        <v>200</v>
      </c>
      <c r="E242" s="192" t="s">
        <v>1</v>
      </c>
      <c r="F242" s="193" t="s">
        <v>3600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200</v>
      </c>
      <c r="AU242" s="192" t="s">
        <v>83</v>
      </c>
      <c r="AV242" s="12" t="s">
        <v>81</v>
      </c>
      <c r="AW242" s="12" t="s">
        <v>30</v>
      </c>
      <c r="AX242" s="12" t="s">
        <v>73</v>
      </c>
      <c r="AY242" s="192" t="s">
        <v>191</v>
      </c>
    </row>
    <row r="243" s="13" customFormat="1">
      <c r="B243" s="198"/>
      <c r="D243" s="191" t="s">
        <v>200</v>
      </c>
      <c r="E243" s="199" t="s">
        <v>1</v>
      </c>
      <c r="F243" s="200" t="s">
        <v>3601</v>
      </c>
      <c r="H243" s="201">
        <v>3.9900000000000002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200</v>
      </c>
      <c r="AU243" s="199" t="s">
        <v>83</v>
      </c>
      <c r="AV243" s="13" t="s">
        <v>83</v>
      </c>
      <c r="AW243" s="13" t="s">
        <v>30</v>
      </c>
      <c r="AX243" s="13" t="s">
        <v>73</v>
      </c>
      <c r="AY243" s="199" t="s">
        <v>191</v>
      </c>
    </row>
    <row r="244" s="14" customFormat="1">
      <c r="B244" s="206"/>
      <c r="D244" s="191" t="s">
        <v>200</v>
      </c>
      <c r="E244" s="207" t="s">
        <v>1</v>
      </c>
      <c r="F244" s="208" t="s">
        <v>204</v>
      </c>
      <c r="H244" s="209">
        <v>39.010000000000005</v>
      </c>
      <c r="I244" s="210"/>
      <c r="L244" s="206"/>
      <c r="M244" s="211"/>
      <c r="N244" s="212"/>
      <c r="O244" s="212"/>
      <c r="P244" s="212"/>
      <c r="Q244" s="212"/>
      <c r="R244" s="212"/>
      <c r="S244" s="212"/>
      <c r="T244" s="213"/>
      <c r="AT244" s="207" t="s">
        <v>200</v>
      </c>
      <c r="AU244" s="207" t="s">
        <v>83</v>
      </c>
      <c r="AV244" s="14" t="s">
        <v>198</v>
      </c>
      <c r="AW244" s="14" t="s">
        <v>30</v>
      </c>
      <c r="AX244" s="14" t="s">
        <v>81</v>
      </c>
      <c r="AY244" s="207" t="s">
        <v>191</v>
      </c>
    </row>
    <row r="245" s="11" customFormat="1" ht="22.8" customHeight="1">
      <c r="B245" s="164"/>
      <c r="D245" s="165" t="s">
        <v>72</v>
      </c>
      <c r="E245" s="175" t="s">
        <v>228</v>
      </c>
      <c r="F245" s="175" t="s">
        <v>356</v>
      </c>
      <c r="I245" s="167"/>
      <c r="J245" s="176">
        <f>BK245</f>
        <v>0</v>
      </c>
      <c r="L245" s="164"/>
      <c r="M245" s="169"/>
      <c r="N245" s="170"/>
      <c r="O245" s="170"/>
      <c r="P245" s="171">
        <f>P246+P313</f>
        <v>0</v>
      </c>
      <c r="Q245" s="170"/>
      <c r="R245" s="171">
        <f>R246+R313</f>
        <v>8.9420542400000009</v>
      </c>
      <c r="S245" s="170"/>
      <c r="T245" s="172">
        <f>T246+T313</f>
        <v>0</v>
      </c>
      <c r="AR245" s="165" t="s">
        <v>81</v>
      </c>
      <c r="AT245" s="173" t="s">
        <v>72</v>
      </c>
      <c r="AU245" s="173" t="s">
        <v>81</v>
      </c>
      <c r="AY245" s="165" t="s">
        <v>191</v>
      </c>
      <c r="BK245" s="174">
        <f>BK246+BK313</f>
        <v>0</v>
      </c>
    </row>
    <row r="246" s="11" customFormat="1" ht="20.88" customHeight="1">
      <c r="B246" s="164"/>
      <c r="D246" s="165" t="s">
        <v>72</v>
      </c>
      <c r="E246" s="175" t="s">
        <v>357</v>
      </c>
      <c r="F246" s="175" t="s">
        <v>358</v>
      </c>
      <c r="I246" s="167"/>
      <c r="J246" s="176">
        <f>BK246</f>
        <v>0</v>
      </c>
      <c r="L246" s="164"/>
      <c r="M246" s="169"/>
      <c r="N246" s="170"/>
      <c r="O246" s="170"/>
      <c r="P246" s="171">
        <f>SUM(P247:P312)</f>
        <v>0</v>
      </c>
      <c r="Q246" s="170"/>
      <c r="R246" s="171">
        <f>SUM(R247:R312)</f>
        <v>2.2679999999999998</v>
      </c>
      <c r="S246" s="170"/>
      <c r="T246" s="172">
        <f>SUM(T247:T312)</f>
        <v>0</v>
      </c>
      <c r="AR246" s="165" t="s">
        <v>81</v>
      </c>
      <c r="AT246" s="173" t="s">
        <v>72</v>
      </c>
      <c r="AU246" s="173" t="s">
        <v>83</v>
      </c>
      <c r="AY246" s="165" t="s">
        <v>191</v>
      </c>
      <c r="BK246" s="174">
        <f>SUM(BK247:BK312)</f>
        <v>0</v>
      </c>
    </row>
    <row r="247" s="1" customFormat="1" ht="16.5" customHeight="1">
      <c r="B247" s="177"/>
      <c r="C247" s="178" t="s">
        <v>328</v>
      </c>
      <c r="D247" s="178" t="s">
        <v>194</v>
      </c>
      <c r="E247" s="179" t="s">
        <v>3257</v>
      </c>
      <c r="F247" s="180" t="s">
        <v>3258</v>
      </c>
      <c r="G247" s="181" t="s">
        <v>197</v>
      </c>
      <c r="H247" s="182">
        <v>40.939999999999998</v>
      </c>
      <c r="I247" s="183"/>
      <c r="J247" s="182">
        <f>ROUND(I247*H247,2)</f>
        <v>0</v>
      </c>
      <c r="K247" s="180" t="s">
        <v>274</v>
      </c>
      <c r="L247" s="37"/>
      <c r="M247" s="184" t="s">
        <v>1</v>
      </c>
      <c r="N247" s="185" t="s">
        <v>38</v>
      </c>
      <c r="O247" s="73"/>
      <c r="P247" s="186">
        <f>O247*H247</f>
        <v>0</v>
      </c>
      <c r="Q247" s="186">
        <v>0</v>
      </c>
      <c r="R247" s="186">
        <f>Q247*H247</f>
        <v>0</v>
      </c>
      <c r="S247" s="186">
        <v>0</v>
      </c>
      <c r="T247" s="187">
        <f>S247*H247</f>
        <v>0</v>
      </c>
      <c r="AR247" s="188" t="s">
        <v>198</v>
      </c>
      <c r="AT247" s="188" t="s">
        <v>194</v>
      </c>
      <c r="AU247" s="188" t="s">
        <v>211</v>
      </c>
      <c r="AY247" s="18" t="s">
        <v>191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8" t="s">
        <v>81</v>
      </c>
      <c r="BK247" s="189">
        <f>ROUND(I247*H247,2)</f>
        <v>0</v>
      </c>
      <c r="BL247" s="18" t="s">
        <v>198</v>
      </c>
      <c r="BM247" s="188" t="s">
        <v>3602</v>
      </c>
    </row>
    <row r="248" s="12" customFormat="1">
      <c r="B248" s="190"/>
      <c r="D248" s="191" t="s">
        <v>200</v>
      </c>
      <c r="E248" s="192" t="s">
        <v>1</v>
      </c>
      <c r="F248" s="193" t="s">
        <v>3603</v>
      </c>
      <c r="H248" s="192" t="s">
        <v>1</v>
      </c>
      <c r="I248" s="194"/>
      <c r="L248" s="190"/>
      <c r="M248" s="195"/>
      <c r="N248" s="196"/>
      <c r="O248" s="196"/>
      <c r="P248" s="196"/>
      <c r="Q248" s="196"/>
      <c r="R248" s="196"/>
      <c r="S248" s="196"/>
      <c r="T248" s="197"/>
      <c r="AT248" s="192" t="s">
        <v>200</v>
      </c>
      <c r="AU248" s="192" t="s">
        <v>211</v>
      </c>
      <c r="AV248" s="12" t="s">
        <v>81</v>
      </c>
      <c r="AW248" s="12" t="s">
        <v>30</v>
      </c>
      <c r="AX248" s="12" t="s">
        <v>73</v>
      </c>
      <c r="AY248" s="192" t="s">
        <v>191</v>
      </c>
    </row>
    <row r="249" s="13" customFormat="1">
      <c r="B249" s="198"/>
      <c r="D249" s="191" t="s">
        <v>200</v>
      </c>
      <c r="E249" s="199" t="s">
        <v>1</v>
      </c>
      <c r="F249" s="200" t="s">
        <v>3604</v>
      </c>
      <c r="H249" s="201">
        <v>5.0700000000000003</v>
      </c>
      <c r="I249" s="202"/>
      <c r="L249" s="198"/>
      <c r="M249" s="203"/>
      <c r="N249" s="204"/>
      <c r="O249" s="204"/>
      <c r="P249" s="204"/>
      <c r="Q249" s="204"/>
      <c r="R249" s="204"/>
      <c r="S249" s="204"/>
      <c r="T249" s="205"/>
      <c r="AT249" s="199" t="s">
        <v>200</v>
      </c>
      <c r="AU249" s="199" t="s">
        <v>211</v>
      </c>
      <c r="AV249" s="13" t="s">
        <v>83</v>
      </c>
      <c r="AW249" s="13" t="s">
        <v>30</v>
      </c>
      <c r="AX249" s="13" t="s">
        <v>73</v>
      </c>
      <c r="AY249" s="199" t="s">
        <v>191</v>
      </c>
    </row>
    <row r="250" s="13" customFormat="1">
      <c r="B250" s="198"/>
      <c r="D250" s="191" t="s">
        <v>200</v>
      </c>
      <c r="E250" s="199" t="s">
        <v>1</v>
      </c>
      <c r="F250" s="200" t="s">
        <v>3604</v>
      </c>
      <c r="H250" s="201">
        <v>5.0700000000000003</v>
      </c>
      <c r="I250" s="202"/>
      <c r="L250" s="198"/>
      <c r="M250" s="203"/>
      <c r="N250" s="204"/>
      <c r="O250" s="204"/>
      <c r="P250" s="204"/>
      <c r="Q250" s="204"/>
      <c r="R250" s="204"/>
      <c r="S250" s="204"/>
      <c r="T250" s="205"/>
      <c r="AT250" s="199" t="s">
        <v>200</v>
      </c>
      <c r="AU250" s="199" t="s">
        <v>211</v>
      </c>
      <c r="AV250" s="13" t="s">
        <v>83</v>
      </c>
      <c r="AW250" s="13" t="s">
        <v>30</v>
      </c>
      <c r="AX250" s="13" t="s">
        <v>73</v>
      </c>
      <c r="AY250" s="199" t="s">
        <v>191</v>
      </c>
    </row>
    <row r="251" s="12" customFormat="1">
      <c r="B251" s="190"/>
      <c r="D251" s="191" t="s">
        <v>200</v>
      </c>
      <c r="E251" s="192" t="s">
        <v>1</v>
      </c>
      <c r="F251" s="193" t="s">
        <v>3605</v>
      </c>
      <c r="H251" s="192" t="s">
        <v>1</v>
      </c>
      <c r="I251" s="194"/>
      <c r="L251" s="190"/>
      <c r="M251" s="195"/>
      <c r="N251" s="196"/>
      <c r="O251" s="196"/>
      <c r="P251" s="196"/>
      <c r="Q251" s="196"/>
      <c r="R251" s="196"/>
      <c r="S251" s="196"/>
      <c r="T251" s="197"/>
      <c r="AT251" s="192" t="s">
        <v>200</v>
      </c>
      <c r="AU251" s="192" t="s">
        <v>211</v>
      </c>
      <c r="AV251" s="12" t="s">
        <v>81</v>
      </c>
      <c r="AW251" s="12" t="s">
        <v>30</v>
      </c>
      <c r="AX251" s="12" t="s">
        <v>73</v>
      </c>
      <c r="AY251" s="192" t="s">
        <v>191</v>
      </c>
    </row>
    <row r="252" s="12" customFormat="1">
      <c r="B252" s="190"/>
      <c r="D252" s="191" t="s">
        <v>200</v>
      </c>
      <c r="E252" s="192" t="s">
        <v>1</v>
      </c>
      <c r="F252" s="193" t="s">
        <v>3606</v>
      </c>
      <c r="H252" s="192" t="s">
        <v>1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2" t="s">
        <v>200</v>
      </c>
      <c r="AU252" s="192" t="s">
        <v>211</v>
      </c>
      <c r="AV252" s="12" t="s">
        <v>81</v>
      </c>
      <c r="AW252" s="12" t="s">
        <v>30</v>
      </c>
      <c r="AX252" s="12" t="s">
        <v>73</v>
      </c>
      <c r="AY252" s="192" t="s">
        <v>191</v>
      </c>
    </row>
    <row r="253" s="13" customFormat="1">
      <c r="B253" s="198"/>
      <c r="D253" s="191" t="s">
        <v>200</v>
      </c>
      <c r="E253" s="199" t="s">
        <v>1</v>
      </c>
      <c r="F253" s="200" t="s">
        <v>3552</v>
      </c>
      <c r="H253" s="201">
        <v>19.399999999999999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200</v>
      </c>
      <c r="AU253" s="199" t="s">
        <v>211</v>
      </c>
      <c r="AV253" s="13" t="s">
        <v>83</v>
      </c>
      <c r="AW253" s="13" t="s">
        <v>30</v>
      </c>
      <c r="AX253" s="13" t="s">
        <v>73</v>
      </c>
      <c r="AY253" s="199" t="s">
        <v>191</v>
      </c>
    </row>
    <row r="254" s="12" customFormat="1">
      <c r="B254" s="190"/>
      <c r="D254" s="191" t="s">
        <v>200</v>
      </c>
      <c r="E254" s="192" t="s">
        <v>1</v>
      </c>
      <c r="F254" s="193" t="s">
        <v>3607</v>
      </c>
      <c r="H254" s="192" t="s">
        <v>1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2" t="s">
        <v>200</v>
      </c>
      <c r="AU254" s="192" t="s">
        <v>211</v>
      </c>
      <c r="AV254" s="12" t="s">
        <v>81</v>
      </c>
      <c r="AW254" s="12" t="s">
        <v>30</v>
      </c>
      <c r="AX254" s="12" t="s">
        <v>73</v>
      </c>
      <c r="AY254" s="192" t="s">
        <v>191</v>
      </c>
    </row>
    <row r="255" s="12" customFormat="1">
      <c r="B255" s="190"/>
      <c r="D255" s="191" t="s">
        <v>200</v>
      </c>
      <c r="E255" s="192" t="s">
        <v>1</v>
      </c>
      <c r="F255" s="193" t="s">
        <v>3608</v>
      </c>
      <c r="H255" s="192" t="s">
        <v>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2" t="s">
        <v>200</v>
      </c>
      <c r="AU255" s="192" t="s">
        <v>211</v>
      </c>
      <c r="AV255" s="12" t="s">
        <v>81</v>
      </c>
      <c r="AW255" s="12" t="s">
        <v>30</v>
      </c>
      <c r="AX255" s="12" t="s">
        <v>73</v>
      </c>
      <c r="AY255" s="192" t="s">
        <v>191</v>
      </c>
    </row>
    <row r="256" s="13" customFormat="1">
      <c r="B256" s="198"/>
      <c r="D256" s="191" t="s">
        <v>200</v>
      </c>
      <c r="E256" s="199" t="s">
        <v>1</v>
      </c>
      <c r="F256" s="200" t="s">
        <v>3510</v>
      </c>
      <c r="H256" s="201">
        <v>6</v>
      </c>
      <c r="I256" s="202"/>
      <c r="L256" s="198"/>
      <c r="M256" s="203"/>
      <c r="N256" s="204"/>
      <c r="O256" s="204"/>
      <c r="P256" s="204"/>
      <c r="Q256" s="204"/>
      <c r="R256" s="204"/>
      <c r="S256" s="204"/>
      <c r="T256" s="205"/>
      <c r="AT256" s="199" t="s">
        <v>200</v>
      </c>
      <c r="AU256" s="199" t="s">
        <v>211</v>
      </c>
      <c r="AV256" s="13" t="s">
        <v>83</v>
      </c>
      <c r="AW256" s="13" t="s">
        <v>30</v>
      </c>
      <c r="AX256" s="13" t="s">
        <v>73</v>
      </c>
      <c r="AY256" s="199" t="s">
        <v>191</v>
      </c>
    </row>
    <row r="257" s="12" customFormat="1">
      <c r="B257" s="190"/>
      <c r="D257" s="191" t="s">
        <v>200</v>
      </c>
      <c r="E257" s="192" t="s">
        <v>1</v>
      </c>
      <c r="F257" s="193" t="s">
        <v>3609</v>
      </c>
      <c r="H257" s="192" t="s">
        <v>1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2" t="s">
        <v>200</v>
      </c>
      <c r="AU257" s="192" t="s">
        <v>211</v>
      </c>
      <c r="AV257" s="12" t="s">
        <v>81</v>
      </c>
      <c r="AW257" s="12" t="s">
        <v>30</v>
      </c>
      <c r="AX257" s="12" t="s">
        <v>73</v>
      </c>
      <c r="AY257" s="192" t="s">
        <v>191</v>
      </c>
    </row>
    <row r="258" s="13" customFormat="1">
      <c r="B258" s="198"/>
      <c r="D258" s="191" t="s">
        <v>200</v>
      </c>
      <c r="E258" s="199" t="s">
        <v>1</v>
      </c>
      <c r="F258" s="200" t="s">
        <v>3610</v>
      </c>
      <c r="H258" s="201">
        <v>5.4000000000000004</v>
      </c>
      <c r="I258" s="202"/>
      <c r="L258" s="198"/>
      <c r="M258" s="203"/>
      <c r="N258" s="204"/>
      <c r="O258" s="204"/>
      <c r="P258" s="204"/>
      <c r="Q258" s="204"/>
      <c r="R258" s="204"/>
      <c r="S258" s="204"/>
      <c r="T258" s="205"/>
      <c r="AT258" s="199" t="s">
        <v>200</v>
      </c>
      <c r="AU258" s="199" t="s">
        <v>211</v>
      </c>
      <c r="AV258" s="13" t="s">
        <v>83</v>
      </c>
      <c r="AW258" s="13" t="s">
        <v>30</v>
      </c>
      <c r="AX258" s="13" t="s">
        <v>73</v>
      </c>
      <c r="AY258" s="199" t="s">
        <v>191</v>
      </c>
    </row>
    <row r="259" s="14" customFormat="1">
      <c r="B259" s="206"/>
      <c r="D259" s="191" t="s">
        <v>200</v>
      </c>
      <c r="E259" s="207" t="s">
        <v>1</v>
      </c>
      <c r="F259" s="208" t="s">
        <v>204</v>
      </c>
      <c r="H259" s="209">
        <v>40.939999999999998</v>
      </c>
      <c r="I259" s="210"/>
      <c r="L259" s="206"/>
      <c r="M259" s="211"/>
      <c r="N259" s="212"/>
      <c r="O259" s="212"/>
      <c r="P259" s="212"/>
      <c r="Q259" s="212"/>
      <c r="R259" s="212"/>
      <c r="S259" s="212"/>
      <c r="T259" s="213"/>
      <c r="AT259" s="207" t="s">
        <v>200</v>
      </c>
      <c r="AU259" s="207" t="s">
        <v>211</v>
      </c>
      <c r="AV259" s="14" t="s">
        <v>198</v>
      </c>
      <c r="AW259" s="14" t="s">
        <v>30</v>
      </c>
      <c r="AX259" s="14" t="s">
        <v>81</v>
      </c>
      <c r="AY259" s="207" t="s">
        <v>191</v>
      </c>
    </row>
    <row r="260" s="1" customFormat="1" ht="16.5" customHeight="1">
      <c r="B260" s="177"/>
      <c r="C260" s="178" t="s">
        <v>334</v>
      </c>
      <c r="D260" s="178" t="s">
        <v>194</v>
      </c>
      <c r="E260" s="179" t="s">
        <v>2672</v>
      </c>
      <c r="F260" s="180" t="s">
        <v>2673</v>
      </c>
      <c r="G260" s="181" t="s">
        <v>197</v>
      </c>
      <c r="H260" s="182">
        <v>8</v>
      </c>
      <c r="I260" s="183"/>
      <c r="J260" s="182">
        <f>ROUND(I260*H260,2)</f>
        <v>0</v>
      </c>
      <c r="K260" s="180" t="s">
        <v>274</v>
      </c>
      <c r="L260" s="37"/>
      <c r="M260" s="184" t="s">
        <v>1</v>
      </c>
      <c r="N260" s="185" t="s">
        <v>38</v>
      </c>
      <c r="O260" s="73"/>
      <c r="P260" s="186">
        <f>O260*H260</f>
        <v>0</v>
      </c>
      <c r="Q260" s="186">
        <v>0</v>
      </c>
      <c r="R260" s="186">
        <f>Q260*H260</f>
        <v>0</v>
      </c>
      <c r="S260" s="186">
        <v>0</v>
      </c>
      <c r="T260" s="187">
        <f>S260*H260</f>
        <v>0</v>
      </c>
      <c r="AR260" s="188" t="s">
        <v>198</v>
      </c>
      <c r="AT260" s="188" t="s">
        <v>194</v>
      </c>
      <c r="AU260" s="188" t="s">
        <v>211</v>
      </c>
      <c r="AY260" s="18" t="s">
        <v>191</v>
      </c>
      <c r="BE260" s="189">
        <f>IF(N260="základní",J260,0)</f>
        <v>0</v>
      </c>
      <c r="BF260" s="189">
        <f>IF(N260="snížená",J260,0)</f>
        <v>0</v>
      </c>
      <c r="BG260" s="189">
        <f>IF(N260="zákl. přenesená",J260,0)</f>
        <v>0</v>
      </c>
      <c r="BH260" s="189">
        <f>IF(N260="sníž. přenesená",J260,0)</f>
        <v>0</v>
      </c>
      <c r="BI260" s="189">
        <f>IF(N260="nulová",J260,0)</f>
        <v>0</v>
      </c>
      <c r="BJ260" s="18" t="s">
        <v>81</v>
      </c>
      <c r="BK260" s="189">
        <f>ROUND(I260*H260,2)</f>
        <v>0</v>
      </c>
      <c r="BL260" s="18" t="s">
        <v>198</v>
      </c>
      <c r="BM260" s="188" t="s">
        <v>3611</v>
      </c>
    </row>
    <row r="261" s="12" customFormat="1">
      <c r="B261" s="190"/>
      <c r="D261" s="191" t="s">
        <v>200</v>
      </c>
      <c r="E261" s="192" t="s">
        <v>1</v>
      </c>
      <c r="F261" s="193" t="s">
        <v>3612</v>
      </c>
      <c r="H261" s="192" t="s">
        <v>1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2" t="s">
        <v>200</v>
      </c>
      <c r="AU261" s="192" t="s">
        <v>211</v>
      </c>
      <c r="AV261" s="12" t="s">
        <v>81</v>
      </c>
      <c r="AW261" s="12" t="s">
        <v>30</v>
      </c>
      <c r="AX261" s="12" t="s">
        <v>73</v>
      </c>
      <c r="AY261" s="192" t="s">
        <v>191</v>
      </c>
    </row>
    <row r="262" s="12" customFormat="1">
      <c r="B262" s="190"/>
      <c r="D262" s="191" t="s">
        <v>200</v>
      </c>
      <c r="E262" s="192" t="s">
        <v>1</v>
      </c>
      <c r="F262" s="193" t="s">
        <v>3613</v>
      </c>
      <c r="H262" s="192" t="s">
        <v>1</v>
      </c>
      <c r="I262" s="194"/>
      <c r="L262" s="190"/>
      <c r="M262" s="195"/>
      <c r="N262" s="196"/>
      <c r="O262" s="196"/>
      <c r="P262" s="196"/>
      <c r="Q262" s="196"/>
      <c r="R262" s="196"/>
      <c r="S262" s="196"/>
      <c r="T262" s="197"/>
      <c r="AT262" s="192" t="s">
        <v>200</v>
      </c>
      <c r="AU262" s="192" t="s">
        <v>211</v>
      </c>
      <c r="AV262" s="12" t="s">
        <v>81</v>
      </c>
      <c r="AW262" s="12" t="s">
        <v>30</v>
      </c>
      <c r="AX262" s="12" t="s">
        <v>73</v>
      </c>
      <c r="AY262" s="192" t="s">
        <v>191</v>
      </c>
    </row>
    <row r="263" s="13" customFormat="1">
      <c r="B263" s="198"/>
      <c r="D263" s="191" t="s">
        <v>200</v>
      </c>
      <c r="E263" s="199" t="s">
        <v>1</v>
      </c>
      <c r="F263" s="200" t="s">
        <v>254</v>
      </c>
      <c r="H263" s="201">
        <v>8</v>
      </c>
      <c r="I263" s="202"/>
      <c r="L263" s="198"/>
      <c r="M263" s="203"/>
      <c r="N263" s="204"/>
      <c r="O263" s="204"/>
      <c r="P263" s="204"/>
      <c r="Q263" s="204"/>
      <c r="R263" s="204"/>
      <c r="S263" s="204"/>
      <c r="T263" s="205"/>
      <c r="AT263" s="199" t="s">
        <v>200</v>
      </c>
      <c r="AU263" s="199" t="s">
        <v>211</v>
      </c>
      <c r="AV263" s="13" t="s">
        <v>83</v>
      </c>
      <c r="AW263" s="13" t="s">
        <v>30</v>
      </c>
      <c r="AX263" s="13" t="s">
        <v>73</v>
      </c>
      <c r="AY263" s="199" t="s">
        <v>191</v>
      </c>
    </row>
    <row r="264" s="14" customFormat="1">
      <c r="B264" s="206"/>
      <c r="D264" s="191" t="s">
        <v>200</v>
      </c>
      <c r="E264" s="207" t="s">
        <v>1</v>
      </c>
      <c r="F264" s="208" t="s">
        <v>204</v>
      </c>
      <c r="H264" s="209">
        <v>8</v>
      </c>
      <c r="I264" s="210"/>
      <c r="L264" s="206"/>
      <c r="M264" s="211"/>
      <c r="N264" s="212"/>
      <c r="O264" s="212"/>
      <c r="P264" s="212"/>
      <c r="Q264" s="212"/>
      <c r="R264" s="212"/>
      <c r="S264" s="212"/>
      <c r="T264" s="213"/>
      <c r="AT264" s="207" t="s">
        <v>200</v>
      </c>
      <c r="AU264" s="207" t="s">
        <v>211</v>
      </c>
      <c r="AV264" s="14" t="s">
        <v>198</v>
      </c>
      <c r="AW264" s="14" t="s">
        <v>30</v>
      </c>
      <c r="AX264" s="14" t="s">
        <v>81</v>
      </c>
      <c r="AY264" s="207" t="s">
        <v>191</v>
      </c>
    </row>
    <row r="265" s="1" customFormat="1" ht="16.5" customHeight="1">
      <c r="B265" s="177"/>
      <c r="C265" s="178" t="s">
        <v>340</v>
      </c>
      <c r="D265" s="178" t="s">
        <v>194</v>
      </c>
      <c r="E265" s="179" t="s">
        <v>912</v>
      </c>
      <c r="F265" s="180" t="s">
        <v>913</v>
      </c>
      <c r="G265" s="181" t="s">
        <v>197</v>
      </c>
      <c r="H265" s="182">
        <v>6</v>
      </c>
      <c r="I265" s="183"/>
      <c r="J265" s="182">
        <f>ROUND(I265*H265,2)</f>
        <v>0</v>
      </c>
      <c r="K265" s="180" t="s">
        <v>1</v>
      </c>
      <c r="L265" s="37"/>
      <c r="M265" s="184" t="s">
        <v>1</v>
      </c>
      <c r="N265" s="185" t="s">
        <v>38</v>
      </c>
      <c r="O265" s="73"/>
      <c r="P265" s="186">
        <f>O265*H265</f>
        <v>0</v>
      </c>
      <c r="Q265" s="186">
        <v>0.378</v>
      </c>
      <c r="R265" s="186">
        <f>Q265*H265</f>
        <v>2.2679999999999998</v>
      </c>
      <c r="S265" s="186">
        <v>0</v>
      </c>
      <c r="T265" s="187">
        <f>S265*H265</f>
        <v>0</v>
      </c>
      <c r="AR265" s="188" t="s">
        <v>198</v>
      </c>
      <c r="AT265" s="188" t="s">
        <v>194</v>
      </c>
      <c r="AU265" s="188" t="s">
        <v>211</v>
      </c>
      <c r="AY265" s="18" t="s">
        <v>191</v>
      </c>
      <c r="BE265" s="189">
        <f>IF(N265="základní",J265,0)</f>
        <v>0</v>
      </c>
      <c r="BF265" s="189">
        <f>IF(N265="snížená",J265,0)</f>
        <v>0</v>
      </c>
      <c r="BG265" s="189">
        <f>IF(N265="zákl. přenesená",J265,0)</f>
        <v>0</v>
      </c>
      <c r="BH265" s="189">
        <f>IF(N265="sníž. přenesená",J265,0)</f>
        <v>0</v>
      </c>
      <c r="BI265" s="189">
        <f>IF(N265="nulová",J265,0)</f>
        <v>0</v>
      </c>
      <c r="BJ265" s="18" t="s">
        <v>81</v>
      </c>
      <c r="BK265" s="189">
        <f>ROUND(I265*H265,2)</f>
        <v>0</v>
      </c>
      <c r="BL265" s="18" t="s">
        <v>198</v>
      </c>
      <c r="BM265" s="188" t="s">
        <v>3614</v>
      </c>
    </row>
    <row r="266" s="12" customFormat="1">
      <c r="B266" s="190"/>
      <c r="D266" s="191" t="s">
        <v>200</v>
      </c>
      <c r="E266" s="192" t="s">
        <v>1</v>
      </c>
      <c r="F266" s="193" t="s">
        <v>3615</v>
      </c>
      <c r="H266" s="192" t="s">
        <v>1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2" t="s">
        <v>200</v>
      </c>
      <c r="AU266" s="192" t="s">
        <v>211</v>
      </c>
      <c r="AV266" s="12" t="s">
        <v>81</v>
      </c>
      <c r="AW266" s="12" t="s">
        <v>30</v>
      </c>
      <c r="AX266" s="12" t="s">
        <v>73</v>
      </c>
      <c r="AY266" s="192" t="s">
        <v>191</v>
      </c>
    </row>
    <row r="267" s="12" customFormat="1">
      <c r="B267" s="190"/>
      <c r="D267" s="191" t="s">
        <v>200</v>
      </c>
      <c r="E267" s="192" t="s">
        <v>1</v>
      </c>
      <c r="F267" s="193" t="s">
        <v>3616</v>
      </c>
      <c r="H267" s="192" t="s">
        <v>1</v>
      </c>
      <c r="I267" s="194"/>
      <c r="L267" s="190"/>
      <c r="M267" s="195"/>
      <c r="N267" s="196"/>
      <c r="O267" s="196"/>
      <c r="P267" s="196"/>
      <c r="Q267" s="196"/>
      <c r="R267" s="196"/>
      <c r="S267" s="196"/>
      <c r="T267" s="197"/>
      <c r="AT267" s="192" t="s">
        <v>200</v>
      </c>
      <c r="AU267" s="192" t="s">
        <v>211</v>
      </c>
      <c r="AV267" s="12" t="s">
        <v>81</v>
      </c>
      <c r="AW267" s="12" t="s">
        <v>30</v>
      </c>
      <c r="AX267" s="12" t="s">
        <v>73</v>
      </c>
      <c r="AY267" s="192" t="s">
        <v>191</v>
      </c>
    </row>
    <row r="268" s="13" customFormat="1">
      <c r="B268" s="198"/>
      <c r="D268" s="191" t="s">
        <v>200</v>
      </c>
      <c r="E268" s="199" t="s">
        <v>1</v>
      </c>
      <c r="F268" s="200" t="s">
        <v>3510</v>
      </c>
      <c r="H268" s="201">
        <v>6</v>
      </c>
      <c r="I268" s="202"/>
      <c r="L268" s="198"/>
      <c r="M268" s="203"/>
      <c r="N268" s="204"/>
      <c r="O268" s="204"/>
      <c r="P268" s="204"/>
      <c r="Q268" s="204"/>
      <c r="R268" s="204"/>
      <c r="S268" s="204"/>
      <c r="T268" s="205"/>
      <c r="AT268" s="199" t="s">
        <v>200</v>
      </c>
      <c r="AU268" s="199" t="s">
        <v>211</v>
      </c>
      <c r="AV268" s="13" t="s">
        <v>83</v>
      </c>
      <c r="AW268" s="13" t="s">
        <v>30</v>
      </c>
      <c r="AX268" s="13" t="s">
        <v>73</v>
      </c>
      <c r="AY268" s="199" t="s">
        <v>191</v>
      </c>
    </row>
    <row r="269" s="14" customFormat="1">
      <c r="B269" s="206"/>
      <c r="D269" s="191" t="s">
        <v>200</v>
      </c>
      <c r="E269" s="207" t="s">
        <v>1</v>
      </c>
      <c r="F269" s="208" t="s">
        <v>204</v>
      </c>
      <c r="H269" s="209">
        <v>6</v>
      </c>
      <c r="I269" s="210"/>
      <c r="L269" s="206"/>
      <c r="M269" s="211"/>
      <c r="N269" s="212"/>
      <c r="O269" s="212"/>
      <c r="P269" s="212"/>
      <c r="Q269" s="212"/>
      <c r="R269" s="212"/>
      <c r="S269" s="212"/>
      <c r="T269" s="213"/>
      <c r="AT269" s="207" t="s">
        <v>200</v>
      </c>
      <c r="AU269" s="207" t="s">
        <v>211</v>
      </c>
      <c r="AV269" s="14" t="s">
        <v>198</v>
      </c>
      <c r="AW269" s="14" t="s">
        <v>30</v>
      </c>
      <c r="AX269" s="14" t="s">
        <v>81</v>
      </c>
      <c r="AY269" s="207" t="s">
        <v>191</v>
      </c>
    </row>
    <row r="270" s="1" customFormat="1" ht="16.5" customHeight="1">
      <c r="B270" s="177"/>
      <c r="C270" s="178" t="s">
        <v>7</v>
      </c>
      <c r="D270" s="178" t="s">
        <v>194</v>
      </c>
      <c r="E270" s="179" t="s">
        <v>3617</v>
      </c>
      <c r="F270" s="180" t="s">
        <v>3618</v>
      </c>
      <c r="G270" s="181" t="s">
        <v>197</v>
      </c>
      <c r="H270" s="182">
        <v>1.0800000000000001</v>
      </c>
      <c r="I270" s="183"/>
      <c r="J270" s="182">
        <f>ROUND(I270*H270,2)</f>
        <v>0</v>
      </c>
      <c r="K270" s="180" t="s">
        <v>274</v>
      </c>
      <c r="L270" s="37"/>
      <c r="M270" s="184" t="s">
        <v>1</v>
      </c>
      <c r="N270" s="185" t="s">
        <v>38</v>
      </c>
      <c r="O270" s="73"/>
      <c r="P270" s="186">
        <f>O270*H270</f>
        <v>0</v>
      </c>
      <c r="Q270" s="186">
        <v>0</v>
      </c>
      <c r="R270" s="186">
        <f>Q270*H270</f>
        <v>0</v>
      </c>
      <c r="S270" s="186">
        <v>0</v>
      </c>
      <c r="T270" s="187">
        <f>S270*H270</f>
        <v>0</v>
      </c>
      <c r="AR270" s="188" t="s">
        <v>198</v>
      </c>
      <c r="AT270" s="188" t="s">
        <v>194</v>
      </c>
      <c r="AU270" s="188" t="s">
        <v>211</v>
      </c>
      <c r="AY270" s="18" t="s">
        <v>191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8" t="s">
        <v>81</v>
      </c>
      <c r="BK270" s="189">
        <f>ROUND(I270*H270,2)</f>
        <v>0</v>
      </c>
      <c r="BL270" s="18" t="s">
        <v>198</v>
      </c>
      <c r="BM270" s="188" t="s">
        <v>3619</v>
      </c>
    </row>
    <row r="271" s="12" customFormat="1">
      <c r="B271" s="190"/>
      <c r="D271" s="191" t="s">
        <v>200</v>
      </c>
      <c r="E271" s="192" t="s">
        <v>1</v>
      </c>
      <c r="F271" s="193" t="s">
        <v>3620</v>
      </c>
      <c r="H271" s="192" t="s">
        <v>1</v>
      </c>
      <c r="I271" s="194"/>
      <c r="L271" s="190"/>
      <c r="M271" s="195"/>
      <c r="N271" s="196"/>
      <c r="O271" s="196"/>
      <c r="P271" s="196"/>
      <c r="Q271" s="196"/>
      <c r="R271" s="196"/>
      <c r="S271" s="196"/>
      <c r="T271" s="197"/>
      <c r="AT271" s="192" t="s">
        <v>200</v>
      </c>
      <c r="AU271" s="192" t="s">
        <v>211</v>
      </c>
      <c r="AV271" s="12" t="s">
        <v>81</v>
      </c>
      <c r="AW271" s="12" t="s">
        <v>30</v>
      </c>
      <c r="AX271" s="12" t="s">
        <v>73</v>
      </c>
      <c r="AY271" s="192" t="s">
        <v>191</v>
      </c>
    </row>
    <row r="272" s="12" customFormat="1">
      <c r="B272" s="190"/>
      <c r="D272" s="191" t="s">
        <v>200</v>
      </c>
      <c r="E272" s="192" t="s">
        <v>1</v>
      </c>
      <c r="F272" s="193" t="s">
        <v>916</v>
      </c>
      <c r="H272" s="192" t="s">
        <v>1</v>
      </c>
      <c r="I272" s="194"/>
      <c r="L272" s="190"/>
      <c r="M272" s="195"/>
      <c r="N272" s="196"/>
      <c r="O272" s="196"/>
      <c r="P272" s="196"/>
      <c r="Q272" s="196"/>
      <c r="R272" s="196"/>
      <c r="S272" s="196"/>
      <c r="T272" s="197"/>
      <c r="AT272" s="192" t="s">
        <v>200</v>
      </c>
      <c r="AU272" s="192" t="s">
        <v>211</v>
      </c>
      <c r="AV272" s="12" t="s">
        <v>81</v>
      </c>
      <c r="AW272" s="12" t="s">
        <v>30</v>
      </c>
      <c r="AX272" s="12" t="s">
        <v>73</v>
      </c>
      <c r="AY272" s="192" t="s">
        <v>191</v>
      </c>
    </row>
    <row r="273" s="13" customFormat="1">
      <c r="B273" s="198"/>
      <c r="D273" s="191" t="s">
        <v>200</v>
      </c>
      <c r="E273" s="199" t="s">
        <v>1</v>
      </c>
      <c r="F273" s="200" t="s">
        <v>3525</v>
      </c>
      <c r="H273" s="201">
        <v>1.0800000000000001</v>
      </c>
      <c r="I273" s="202"/>
      <c r="L273" s="198"/>
      <c r="M273" s="203"/>
      <c r="N273" s="204"/>
      <c r="O273" s="204"/>
      <c r="P273" s="204"/>
      <c r="Q273" s="204"/>
      <c r="R273" s="204"/>
      <c r="S273" s="204"/>
      <c r="T273" s="205"/>
      <c r="AT273" s="199" t="s">
        <v>200</v>
      </c>
      <c r="AU273" s="199" t="s">
        <v>211</v>
      </c>
      <c r="AV273" s="13" t="s">
        <v>83</v>
      </c>
      <c r="AW273" s="13" t="s">
        <v>30</v>
      </c>
      <c r="AX273" s="13" t="s">
        <v>73</v>
      </c>
      <c r="AY273" s="199" t="s">
        <v>191</v>
      </c>
    </row>
    <row r="274" s="14" customFormat="1">
      <c r="B274" s="206"/>
      <c r="D274" s="191" t="s">
        <v>200</v>
      </c>
      <c r="E274" s="207" t="s">
        <v>1</v>
      </c>
      <c r="F274" s="208" t="s">
        <v>204</v>
      </c>
      <c r="H274" s="209">
        <v>1.0800000000000001</v>
      </c>
      <c r="I274" s="210"/>
      <c r="L274" s="206"/>
      <c r="M274" s="211"/>
      <c r="N274" s="212"/>
      <c r="O274" s="212"/>
      <c r="P274" s="212"/>
      <c r="Q274" s="212"/>
      <c r="R274" s="212"/>
      <c r="S274" s="212"/>
      <c r="T274" s="213"/>
      <c r="AT274" s="207" t="s">
        <v>200</v>
      </c>
      <c r="AU274" s="207" t="s">
        <v>211</v>
      </c>
      <c r="AV274" s="14" t="s">
        <v>198</v>
      </c>
      <c r="AW274" s="14" t="s">
        <v>30</v>
      </c>
      <c r="AX274" s="14" t="s">
        <v>81</v>
      </c>
      <c r="AY274" s="207" t="s">
        <v>191</v>
      </c>
    </row>
    <row r="275" s="1" customFormat="1" ht="24" customHeight="1">
      <c r="B275" s="177"/>
      <c r="C275" s="178" t="s">
        <v>359</v>
      </c>
      <c r="D275" s="178" t="s">
        <v>194</v>
      </c>
      <c r="E275" s="179" t="s">
        <v>3621</v>
      </c>
      <c r="F275" s="180" t="s">
        <v>3622</v>
      </c>
      <c r="G275" s="181" t="s">
        <v>197</v>
      </c>
      <c r="H275" s="182">
        <v>33.799999999999997</v>
      </c>
      <c r="I275" s="183"/>
      <c r="J275" s="182">
        <f>ROUND(I275*H275,2)</f>
        <v>0</v>
      </c>
      <c r="K275" s="180" t="s">
        <v>274</v>
      </c>
      <c r="L275" s="37"/>
      <c r="M275" s="184" t="s">
        <v>1</v>
      </c>
      <c r="N275" s="185" t="s">
        <v>38</v>
      </c>
      <c r="O275" s="73"/>
      <c r="P275" s="186">
        <f>O275*H275</f>
        <v>0</v>
      </c>
      <c r="Q275" s="186">
        <v>0</v>
      </c>
      <c r="R275" s="186">
        <f>Q275*H275</f>
        <v>0</v>
      </c>
      <c r="S275" s="186">
        <v>0</v>
      </c>
      <c r="T275" s="187">
        <f>S275*H275</f>
        <v>0</v>
      </c>
      <c r="AR275" s="188" t="s">
        <v>198</v>
      </c>
      <c r="AT275" s="188" t="s">
        <v>194</v>
      </c>
      <c r="AU275" s="188" t="s">
        <v>211</v>
      </c>
      <c r="AY275" s="18" t="s">
        <v>191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8" t="s">
        <v>81</v>
      </c>
      <c r="BK275" s="189">
        <f>ROUND(I275*H275,2)</f>
        <v>0</v>
      </c>
      <c r="BL275" s="18" t="s">
        <v>198</v>
      </c>
      <c r="BM275" s="188" t="s">
        <v>3623</v>
      </c>
    </row>
    <row r="276" s="12" customFormat="1">
      <c r="B276" s="190"/>
      <c r="D276" s="191" t="s">
        <v>200</v>
      </c>
      <c r="E276" s="192" t="s">
        <v>1</v>
      </c>
      <c r="F276" s="193" t="s">
        <v>3624</v>
      </c>
      <c r="H276" s="192" t="s">
        <v>1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2" t="s">
        <v>200</v>
      </c>
      <c r="AU276" s="192" t="s">
        <v>211</v>
      </c>
      <c r="AV276" s="12" t="s">
        <v>81</v>
      </c>
      <c r="AW276" s="12" t="s">
        <v>30</v>
      </c>
      <c r="AX276" s="12" t="s">
        <v>73</v>
      </c>
      <c r="AY276" s="192" t="s">
        <v>191</v>
      </c>
    </row>
    <row r="277" s="13" customFormat="1">
      <c r="B277" s="198"/>
      <c r="D277" s="191" t="s">
        <v>200</v>
      </c>
      <c r="E277" s="199" t="s">
        <v>1</v>
      </c>
      <c r="F277" s="200" t="s">
        <v>3625</v>
      </c>
      <c r="H277" s="201">
        <v>33.799999999999997</v>
      </c>
      <c r="I277" s="202"/>
      <c r="L277" s="198"/>
      <c r="M277" s="203"/>
      <c r="N277" s="204"/>
      <c r="O277" s="204"/>
      <c r="P277" s="204"/>
      <c r="Q277" s="204"/>
      <c r="R277" s="204"/>
      <c r="S277" s="204"/>
      <c r="T277" s="205"/>
      <c r="AT277" s="199" t="s">
        <v>200</v>
      </c>
      <c r="AU277" s="199" t="s">
        <v>211</v>
      </c>
      <c r="AV277" s="13" t="s">
        <v>83</v>
      </c>
      <c r="AW277" s="13" t="s">
        <v>30</v>
      </c>
      <c r="AX277" s="13" t="s">
        <v>73</v>
      </c>
      <c r="AY277" s="199" t="s">
        <v>191</v>
      </c>
    </row>
    <row r="278" s="14" customFormat="1">
      <c r="B278" s="206"/>
      <c r="D278" s="191" t="s">
        <v>200</v>
      </c>
      <c r="E278" s="207" t="s">
        <v>1</v>
      </c>
      <c r="F278" s="208" t="s">
        <v>204</v>
      </c>
      <c r="H278" s="209">
        <v>33.799999999999997</v>
      </c>
      <c r="I278" s="210"/>
      <c r="L278" s="206"/>
      <c r="M278" s="211"/>
      <c r="N278" s="212"/>
      <c r="O278" s="212"/>
      <c r="P278" s="212"/>
      <c r="Q278" s="212"/>
      <c r="R278" s="212"/>
      <c r="S278" s="212"/>
      <c r="T278" s="213"/>
      <c r="AT278" s="207" t="s">
        <v>200</v>
      </c>
      <c r="AU278" s="207" t="s">
        <v>211</v>
      </c>
      <c r="AV278" s="14" t="s">
        <v>198</v>
      </c>
      <c r="AW278" s="14" t="s">
        <v>30</v>
      </c>
      <c r="AX278" s="14" t="s">
        <v>81</v>
      </c>
      <c r="AY278" s="207" t="s">
        <v>191</v>
      </c>
    </row>
    <row r="279" s="1" customFormat="1" ht="24" customHeight="1">
      <c r="B279" s="177"/>
      <c r="C279" s="178" t="s">
        <v>368</v>
      </c>
      <c r="D279" s="178" t="s">
        <v>194</v>
      </c>
      <c r="E279" s="179" t="s">
        <v>2686</v>
      </c>
      <c r="F279" s="180" t="s">
        <v>2687</v>
      </c>
      <c r="G279" s="181" t="s">
        <v>197</v>
      </c>
      <c r="H279" s="182">
        <v>6</v>
      </c>
      <c r="I279" s="183"/>
      <c r="J279" s="182">
        <f>ROUND(I279*H279,2)</f>
        <v>0</v>
      </c>
      <c r="K279" s="180" t="s">
        <v>274</v>
      </c>
      <c r="L279" s="37"/>
      <c r="M279" s="184" t="s">
        <v>1</v>
      </c>
      <c r="N279" s="185" t="s">
        <v>38</v>
      </c>
      <c r="O279" s="73"/>
      <c r="P279" s="186">
        <f>O279*H279</f>
        <v>0</v>
      </c>
      <c r="Q279" s="186">
        <v>0</v>
      </c>
      <c r="R279" s="186">
        <f>Q279*H279</f>
        <v>0</v>
      </c>
      <c r="S279" s="186">
        <v>0</v>
      </c>
      <c r="T279" s="187">
        <f>S279*H279</f>
        <v>0</v>
      </c>
      <c r="AR279" s="188" t="s">
        <v>198</v>
      </c>
      <c r="AT279" s="188" t="s">
        <v>194</v>
      </c>
      <c r="AU279" s="188" t="s">
        <v>211</v>
      </c>
      <c r="AY279" s="18" t="s">
        <v>191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81</v>
      </c>
      <c r="BK279" s="189">
        <f>ROUND(I279*H279,2)</f>
        <v>0</v>
      </c>
      <c r="BL279" s="18" t="s">
        <v>198</v>
      </c>
      <c r="BM279" s="188" t="s">
        <v>3626</v>
      </c>
    </row>
    <row r="280" s="12" customFormat="1">
      <c r="B280" s="190"/>
      <c r="D280" s="191" t="s">
        <v>200</v>
      </c>
      <c r="E280" s="192" t="s">
        <v>1</v>
      </c>
      <c r="F280" s="193" t="s">
        <v>3627</v>
      </c>
      <c r="H280" s="192" t="s">
        <v>1</v>
      </c>
      <c r="I280" s="194"/>
      <c r="L280" s="190"/>
      <c r="M280" s="195"/>
      <c r="N280" s="196"/>
      <c r="O280" s="196"/>
      <c r="P280" s="196"/>
      <c r="Q280" s="196"/>
      <c r="R280" s="196"/>
      <c r="S280" s="196"/>
      <c r="T280" s="197"/>
      <c r="AT280" s="192" t="s">
        <v>200</v>
      </c>
      <c r="AU280" s="192" t="s">
        <v>211</v>
      </c>
      <c r="AV280" s="12" t="s">
        <v>81</v>
      </c>
      <c r="AW280" s="12" t="s">
        <v>30</v>
      </c>
      <c r="AX280" s="12" t="s">
        <v>73</v>
      </c>
      <c r="AY280" s="192" t="s">
        <v>191</v>
      </c>
    </row>
    <row r="281" s="13" customFormat="1">
      <c r="B281" s="198"/>
      <c r="D281" s="191" t="s">
        <v>200</v>
      </c>
      <c r="E281" s="199" t="s">
        <v>1</v>
      </c>
      <c r="F281" s="200" t="s">
        <v>3510</v>
      </c>
      <c r="H281" s="201">
        <v>6</v>
      </c>
      <c r="I281" s="202"/>
      <c r="L281" s="198"/>
      <c r="M281" s="203"/>
      <c r="N281" s="204"/>
      <c r="O281" s="204"/>
      <c r="P281" s="204"/>
      <c r="Q281" s="204"/>
      <c r="R281" s="204"/>
      <c r="S281" s="204"/>
      <c r="T281" s="205"/>
      <c r="AT281" s="199" t="s">
        <v>200</v>
      </c>
      <c r="AU281" s="199" t="s">
        <v>211</v>
      </c>
      <c r="AV281" s="13" t="s">
        <v>83</v>
      </c>
      <c r="AW281" s="13" t="s">
        <v>30</v>
      </c>
      <c r="AX281" s="13" t="s">
        <v>73</v>
      </c>
      <c r="AY281" s="199" t="s">
        <v>191</v>
      </c>
    </row>
    <row r="282" s="14" customFormat="1">
      <c r="B282" s="206"/>
      <c r="D282" s="191" t="s">
        <v>200</v>
      </c>
      <c r="E282" s="207" t="s">
        <v>1</v>
      </c>
      <c r="F282" s="208" t="s">
        <v>204</v>
      </c>
      <c r="H282" s="209">
        <v>6</v>
      </c>
      <c r="I282" s="210"/>
      <c r="L282" s="206"/>
      <c r="M282" s="211"/>
      <c r="N282" s="212"/>
      <c r="O282" s="212"/>
      <c r="P282" s="212"/>
      <c r="Q282" s="212"/>
      <c r="R282" s="212"/>
      <c r="S282" s="212"/>
      <c r="T282" s="213"/>
      <c r="AT282" s="207" t="s">
        <v>200</v>
      </c>
      <c r="AU282" s="207" t="s">
        <v>211</v>
      </c>
      <c r="AV282" s="14" t="s">
        <v>198</v>
      </c>
      <c r="AW282" s="14" t="s">
        <v>30</v>
      </c>
      <c r="AX282" s="14" t="s">
        <v>81</v>
      </c>
      <c r="AY282" s="207" t="s">
        <v>191</v>
      </c>
    </row>
    <row r="283" s="1" customFormat="1" ht="24" customHeight="1">
      <c r="B283" s="177"/>
      <c r="C283" s="178" t="s">
        <v>374</v>
      </c>
      <c r="D283" s="178" t="s">
        <v>194</v>
      </c>
      <c r="E283" s="179" t="s">
        <v>459</v>
      </c>
      <c r="F283" s="180" t="s">
        <v>460</v>
      </c>
      <c r="G283" s="181" t="s">
        <v>197</v>
      </c>
      <c r="H283" s="182">
        <v>85.599999999999994</v>
      </c>
      <c r="I283" s="183"/>
      <c r="J283" s="182">
        <f>ROUND(I283*H283,2)</f>
        <v>0</v>
      </c>
      <c r="K283" s="180" t="s">
        <v>274</v>
      </c>
      <c r="L283" s="37"/>
      <c r="M283" s="184" t="s">
        <v>1</v>
      </c>
      <c r="N283" s="185" t="s">
        <v>38</v>
      </c>
      <c r="O283" s="73"/>
      <c r="P283" s="186">
        <f>O283*H283</f>
        <v>0</v>
      </c>
      <c r="Q283" s="186">
        <v>0</v>
      </c>
      <c r="R283" s="186">
        <f>Q283*H283</f>
        <v>0</v>
      </c>
      <c r="S283" s="186">
        <v>0</v>
      </c>
      <c r="T283" s="187">
        <f>S283*H283</f>
        <v>0</v>
      </c>
      <c r="AR283" s="188" t="s">
        <v>198</v>
      </c>
      <c r="AT283" s="188" t="s">
        <v>194</v>
      </c>
      <c r="AU283" s="188" t="s">
        <v>211</v>
      </c>
      <c r="AY283" s="18" t="s">
        <v>191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8" t="s">
        <v>81</v>
      </c>
      <c r="BK283" s="189">
        <f>ROUND(I283*H283,2)</f>
        <v>0</v>
      </c>
      <c r="BL283" s="18" t="s">
        <v>198</v>
      </c>
      <c r="BM283" s="188" t="s">
        <v>3628</v>
      </c>
    </row>
    <row r="284" s="12" customFormat="1">
      <c r="B284" s="190"/>
      <c r="D284" s="191" t="s">
        <v>200</v>
      </c>
      <c r="E284" s="192" t="s">
        <v>1</v>
      </c>
      <c r="F284" s="193" t="s">
        <v>3629</v>
      </c>
      <c r="H284" s="192" t="s">
        <v>1</v>
      </c>
      <c r="I284" s="194"/>
      <c r="L284" s="190"/>
      <c r="M284" s="195"/>
      <c r="N284" s="196"/>
      <c r="O284" s="196"/>
      <c r="P284" s="196"/>
      <c r="Q284" s="196"/>
      <c r="R284" s="196"/>
      <c r="S284" s="196"/>
      <c r="T284" s="197"/>
      <c r="AT284" s="192" t="s">
        <v>200</v>
      </c>
      <c r="AU284" s="192" t="s">
        <v>211</v>
      </c>
      <c r="AV284" s="12" t="s">
        <v>81</v>
      </c>
      <c r="AW284" s="12" t="s">
        <v>30</v>
      </c>
      <c r="AX284" s="12" t="s">
        <v>73</v>
      </c>
      <c r="AY284" s="192" t="s">
        <v>191</v>
      </c>
    </row>
    <row r="285" s="13" customFormat="1">
      <c r="B285" s="198"/>
      <c r="D285" s="191" t="s">
        <v>200</v>
      </c>
      <c r="E285" s="199" t="s">
        <v>1</v>
      </c>
      <c r="F285" s="200" t="s">
        <v>3625</v>
      </c>
      <c r="H285" s="201">
        <v>33.799999999999997</v>
      </c>
      <c r="I285" s="202"/>
      <c r="L285" s="198"/>
      <c r="M285" s="203"/>
      <c r="N285" s="204"/>
      <c r="O285" s="204"/>
      <c r="P285" s="204"/>
      <c r="Q285" s="204"/>
      <c r="R285" s="204"/>
      <c r="S285" s="204"/>
      <c r="T285" s="205"/>
      <c r="AT285" s="199" t="s">
        <v>200</v>
      </c>
      <c r="AU285" s="199" t="s">
        <v>211</v>
      </c>
      <c r="AV285" s="13" t="s">
        <v>83</v>
      </c>
      <c r="AW285" s="13" t="s">
        <v>30</v>
      </c>
      <c r="AX285" s="13" t="s">
        <v>73</v>
      </c>
      <c r="AY285" s="199" t="s">
        <v>191</v>
      </c>
    </row>
    <row r="286" s="12" customFormat="1">
      <c r="B286" s="190"/>
      <c r="D286" s="191" t="s">
        <v>200</v>
      </c>
      <c r="E286" s="192" t="s">
        <v>1</v>
      </c>
      <c r="F286" s="193" t="s">
        <v>3630</v>
      </c>
      <c r="H286" s="192" t="s">
        <v>1</v>
      </c>
      <c r="I286" s="194"/>
      <c r="L286" s="190"/>
      <c r="M286" s="195"/>
      <c r="N286" s="196"/>
      <c r="O286" s="196"/>
      <c r="P286" s="196"/>
      <c r="Q286" s="196"/>
      <c r="R286" s="196"/>
      <c r="S286" s="196"/>
      <c r="T286" s="197"/>
      <c r="AT286" s="192" t="s">
        <v>200</v>
      </c>
      <c r="AU286" s="192" t="s">
        <v>211</v>
      </c>
      <c r="AV286" s="12" t="s">
        <v>81</v>
      </c>
      <c r="AW286" s="12" t="s">
        <v>30</v>
      </c>
      <c r="AX286" s="12" t="s">
        <v>73</v>
      </c>
      <c r="AY286" s="192" t="s">
        <v>191</v>
      </c>
    </row>
    <row r="287" s="13" customFormat="1">
      <c r="B287" s="198"/>
      <c r="D287" s="191" t="s">
        <v>200</v>
      </c>
      <c r="E287" s="199" t="s">
        <v>1</v>
      </c>
      <c r="F287" s="200" t="s">
        <v>3625</v>
      </c>
      <c r="H287" s="201">
        <v>33.799999999999997</v>
      </c>
      <c r="I287" s="202"/>
      <c r="L287" s="198"/>
      <c r="M287" s="203"/>
      <c r="N287" s="204"/>
      <c r="O287" s="204"/>
      <c r="P287" s="204"/>
      <c r="Q287" s="204"/>
      <c r="R287" s="204"/>
      <c r="S287" s="204"/>
      <c r="T287" s="205"/>
      <c r="AT287" s="199" t="s">
        <v>200</v>
      </c>
      <c r="AU287" s="199" t="s">
        <v>211</v>
      </c>
      <c r="AV287" s="13" t="s">
        <v>83</v>
      </c>
      <c r="AW287" s="13" t="s">
        <v>30</v>
      </c>
      <c r="AX287" s="13" t="s">
        <v>73</v>
      </c>
      <c r="AY287" s="199" t="s">
        <v>191</v>
      </c>
    </row>
    <row r="288" s="12" customFormat="1">
      <c r="B288" s="190"/>
      <c r="D288" s="191" t="s">
        <v>200</v>
      </c>
      <c r="E288" s="192" t="s">
        <v>1</v>
      </c>
      <c r="F288" s="193" t="s">
        <v>3631</v>
      </c>
      <c r="H288" s="192" t="s">
        <v>1</v>
      </c>
      <c r="I288" s="194"/>
      <c r="L288" s="190"/>
      <c r="M288" s="195"/>
      <c r="N288" s="196"/>
      <c r="O288" s="196"/>
      <c r="P288" s="196"/>
      <c r="Q288" s="196"/>
      <c r="R288" s="196"/>
      <c r="S288" s="196"/>
      <c r="T288" s="197"/>
      <c r="AT288" s="192" t="s">
        <v>200</v>
      </c>
      <c r="AU288" s="192" t="s">
        <v>211</v>
      </c>
      <c r="AV288" s="12" t="s">
        <v>81</v>
      </c>
      <c r="AW288" s="12" t="s">
        <v>30</v>
      </c>
      <c r="AX288" s="12" t="s">
        <v>73</v>
      </c>
      <c r="AY288" s="192" t="s">
        <v>191</v>
      </c>
    </row>
    <row r="289" s="13" customFormat="1">
      <c r="B289" s="198"/>
      <c r="D289" s="191" t="s">
        <v>200</v>
      </c>
      <c r="E289" s="199" t="s">
        <v>1</v>
      </c>
      <c r="F289" s="200" t="s">
        <v>3510</v>
      </c>
      <c r="H289" s="201">
        <v>6</v>
      </c>
      <c r="I289" s="202"/>
      <c r="L289" s="198"/>
      <c r="M289" s="203"/>
      <c r="N289" s="204"/>
      <c r="O289" s="204"/>
      <c r="P289" s="204"/>
      <c r="Q289" s="204"/>
      <c r="R289" s="204"/>
      <c r="S289" s="204"/>
      <c r="T289" s="205"/>
      <c r="AT289" s="199" t="s">
        <v>200</v>
      </c>
      <c r="AU289" s="199" t="s">
        <v>211</v>
      </c>
      <c r="AV289" s="13" t="s">
        <v>83</v>
      </c>
      <c r="AW289" s="13" t="s">
        <v>30</v>
      </c>
      <c r="AX289" s="13" t="s">
        <v>73</v>
      </c>
      <c r="AY289" s="199" t="s">
        <v>191</v>
      </c>
    </row>
    <row r="290" s="12" customFormat="1">
      <c r="B290" s="190"/>
      <c r="D290" s="191" t="s">
        <v>200</v>
      </c>
      <c r="E290" s="192" t="s">
        <v>1</v>
      </c>
      <c r="F290" s="193" t="s">
        <v>3632</v>
      </c>
      <c r="H290" s="192" t="s">
        <v>1</v>
      </c>
      <c r="I290" s="194"/>
      <c r="L290" s="190"/>
      <c r="M290" s="195"/>
      <c r="N290" s="196"/>
      <c r="O290" s="196"/>
      <c r="P290" s="196"/>
      <c r="Q290" s="196"/>
      <c r="R290" s="196"/>
      <c r="S290" s="196"/>
      <c r="T290" s="197"/>
      <c r="AT290" s="192" t="s">
        <v>200</v>
      </c>
      <c r="AU290" s="192" t="s">
        <v>211</v>
      </c>
      <c r="AV290" s="12" t="s">
        <v>81</v>
      </c>
      <c r="AW290" s="12" t="s">
        <v>30</v>
      </c>
      <c r="AX290" s="12" t="s">
        <v>73</v>
      </c>
      <c r="AY290" s="192" t="s">
        <v>191</v>
      </c>
    </row>
    <row r="291" s="13" customFormat="1">
      <c r="B291" s="198"/>
      <c r="D291" s="191" t="s">
        <v>200</v>
      </c>
      <c r="E291" s="199" t="s">
        <v>1</v>
      </c>
      <c r="F291" s="200" t="s">
        <v>3510</v>
      </c>
      <c r="H291" s="201">
        <v>6</v>
      </c>
      <c r="I291" s="202"/>
      <c r="L291" s="198"/>
      <c r="M291" s="203"/>
      <c r="N291" s="204"/>
      <c r="O291" s="204"/>
      <c r="P291" s="204"/>
      <c r="Q291" s="204"/>
      <c r="R291" s="204"/>
      <c r="S291" s="204"/>
      <c r="T291" s="205"/>
      <c r="AT291" s="199" t="s">
        <v>200</v>
      </c>
      <c r="AU291" s="199" t="s">
        <v>211</v>
      </c>
      <c r="AV291" s="13" t="s">
        <v>83</v>
      </c>
      <c r="AW291" s="13" t="s">
        <v>30</v>
      </c>
      <c r="AX291" s="13" t="s">
        <v>73</v>
      </c>
      <c r="AY291" s="199" t="s">
        <v>191</v>
      </c>
    </row>
    <row r="292" s="13" customFormat="1">
      <c r="B292" s="198"/>
      <c r="D292" s="191" t="s">
        <v>200</v>
      </c>
      <c r="E292" s="199" t="s">
        <v>1</v>
      </c>
      <c r="F292" s="200" t="s">
        <v>3510</v>
      </c>
      <c r="H292" s="201">
        <v>6</v>
      </c>
      <c r="I292" s="202"/>
      <c r="L292" s="198"/>
      <c r="M292" s="203"/>
      <c r="N292" s="204"/>
      <c r="O292" s="204"/>
      <c r="P292" s="204"/>
      <c r="Q292" s="204"/>
      <c r="R292" s="204"/>
      <c r="S292" s="204"/>
      <c r="T292" s="205"/>
      <c r="AT292" s="199" t="s">
        <v>200</v>
      </c>
      <c r="AU292" s="199" t="s">
        <v>211</v>
      </c>
      <c r="AV292" s="13" t="s">
        <v>83</v>
      </c>
      <c r="AW292" s="13" t="s">
        <v>30</v>
      </c>
      <c r="AX292" s="13" t="s">
        <v>73</v>
      </c>
      <c r="AY292" s="199" t="s">
        <v>191</v>
      </c>
    </row>
    <row r="293" s="14" customFormat="1">
      <c r="B293" s="206"/>
      <c r="D293" s="191" t="s">
        <v>200</v>
      </c>
      <c r="E293" s="207" t="s">
        <v>1</v>
      </c>
      <c r="F293" s="208" t="s">
        <v>204</v>
      </c>
      <c r="H293" s="209">
        <v>85.599999999999994</v>
      </c>
      <c r="I293" s="210"/>
      <c r="L293" s="206"/>
      <c r="M293" s="211"/>
      <c r="N293" s="212"/>
      <c r="O293" s="212"/>
      <c r="P293" s="212"/>
      <c r="Q293" s="212"/>
      <c r="R293" s="212"/>
      <c r="S293" s="212"/>
      <c r="T293" s="213"/>
      <c r="AT293" s="207" t="s">
        <v>200</v>
      </c>
      <c r="AU293" s="207" t="s">
        <v>211</v>
      </c>
      <c r="AV293" s="14" t="s">
        <v>198</v>
      </c>
      <c r="AW293" s="14" t="s">
        <v>30</v>
      </c>
      <c r="AX293" s="14" t="s">
        <v>81</v>
      </c>
      <c r="AY293" s="207" t="s">
        <v>191</v>
      </c>
    </row>
    <row r="294" s="1" customFormat="1" ht="24" customHeight="1">
      <c r="B294" s="177"/>
      <c r="C294" s="178" t="s">
        <v>381</v>
      </c>
      <c r="D294" s="178" t="s">
        <v>194</v>
      </c>
      <c r="E294" s="179" t="s">
        <v>3633</v>
      </c>
      <c r="F294" s="180" t="s">
        <v>3634</v>
      </c>
      <c r="G294" s="181" t="s">
        <v>197</v>
      </c>
      <c r="H294" s="182">
        <v>33.799999999999997</v>
      </c>
      <c r="I294" s="183"/>
      <c r="J294" s="182">
        <f>ROUND(I294*H294,2)</f>
        <v>0</v>
      </c>
      <c r="K294" s="180" t="s">
        <v>274</v>
      </c>
      <c r="L294" s="37"/>
      <c r="M294" s="184" t="s">
        <v>1</v>
      </c>
      <c r="N294" s="185" t="s">
        <v>38</v>
      </c>
      <c r="O294" s="73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AR294" s="188" t="s">
        <v>198</v>
      </c>
      <c r="AT294" s="188" t="s">
        <v>194</v>
      </c>
      <c r="AU294" s="188" t="s">
        <v>211</v>
      </c>
      <c r="AY294" s="18" t="s">
        <v>191</v>
      </c>
      <c r="BE294" s="189">
        <f>IF(N294="základní",J294,0)</f>
        <v>0</v>
      </c>
      <c r="BF294" s="189">
        <f>IF(N294="snížená",J294,0)</f>
        <v>0</v>
      </c>
      <c r="BG294" s="189">
        <f>IF(N294="zákl. přenesená",J294,0)</f>
        <v>0</v>
      </c>
      <c r="BH294" s="189">
        <f>IF(N294="sníž. přenesená",J294,0)</f>
        <v>0</v>
      </c>
      <c r="BI294" s="189">
        <f>IF(N294="nulová",J294,0)</f>
        <v>0</v>
      </c>
      <c r="BJ294" s="18" t="s">
        <v>81</v>
      </c>
      <c r="BK294" s="189">
        <f>ROUND(I294*H294,2)</f>
        <v>0</v>
      </c>
      <c r="BL294" s="18" t="s">
        <v>198</v>
      </c>
      <c r="BM294" s="188" t="s">
        <v>3635</v>
      </c>
    </row>
    <row r="295" s="12" customFormat="1">
      <c r="B295" s="190"/>
      <c r="D295" s="191" t="s">
        <v>200</v>
      </c>
      <c r="E295" s="192" t="s">
        <v>1</v>
      </c>
      <c r="F295" s="193" t="s">
        <v>3636</v>
      </c>
      <c r="H295" s="192" t="s">
        <v>1</v>
      </c>
      <c r="I295" s="194"/>
      <c r="L295" s="190"/>
      <c r="M295" s="195"/>
      <c r="N295" s="196"/>
      <c r="O295" s="196"/>
      <c r="P295" s="196"/>
      <c r="Q295" s="196"/>
      <c r="R295" s="196"/>
      <c r="S295" s="196"/>
      <c r="T295" s="197"/>
      <c r="AT295" s="192" t="s">
        <v>200</v>
      </c>
      <c r="AU295" s="192" t="s">
        <v>211</v>
      </c>
      <c r="AV295" s="12" t="s">
        <v>81</v>
      </c>
      <c r="AW295" s="12" t="s">
        <v>30</v>
      </c>
      <c r="AX295" s="12" t="s">
        <v>73</v>
      </c>
      <c r="AY295" s="192" t="s">
        <v>191</v>
      </c>
    </row>
    <row r="296" s="13" customFormat="1">
      <c r="B296" s="198"/>
      <c r="D296" s="191" t="s">
        <v>200</v>
      </c>
      <c r="E296" s="199" t="s">
        <v>1</v>
      </c>
      <c r="F296" s="200" t="s">
        <v>3625</v>
      </c>
      <c r="H296" s="201">
        <v>33.799999999999997</v>
      </c>
      <c r="I296" s="202"/>
      <c r="L296" s="198"/>
      <c r="M296" s="203"/>
      <c r="N296" s="204"/>
      <c r="O296" s="204"/>
      <c r="P296" s="204"/>
      <c r="Q296" s="204"/>
      <c r="R296" s="204"/>
      <c r="S296" s="204"/>
      <c r="T296" s="205"/>
      <c r="AT296" s="199" t="s">
        <v>200</v>
      </c>
      <c r="AU296" s="199" t="s">
        <v>211</v>
      </c>
      <c r="AV296" s="13" t="s">
        <v>83</v>
      </c>
      <c r="AW296" s="13" t="s">
        <v>30</v>
      </c>
      <c r="AX296" s="13" t="s">
        <v>73</v>
      </c>
      <c r="AY296" s="199" t="s">
        <v>191</v>
      </c>
    </row>
    <row r="297" s="14" customFormat="1">
      <c r="B297" s="206"/>
      <c r="D297" s="191" t="s">
        <v>200</v>
      </c>
      <c r="E297" s="207" t="s">
        <v>1</v>
      </c>
      <c r="F297" s="208" t="s">
        <v>204</v>
      </c>
      <c r="H297" s="209">
        <v>33.799999999999997</v>
      </c>
      <c r="I297" s="210"/>
      <c r="L297" s="206"/>
      <c r="M297" s="211"/>
      <c r="N297" s="212"/>
      <c r="O297" s="212"/>
      <c r="P297" s="212"/>
      <c r="Q297" s="212"/>
      <c r="R297" s="212"/>
      <c r="S297" s="212"/>
      <c r="T297" s="213"/>
      <c r="AT297" s="207" t="s">
        <v>200</v>
      </c>
      <c r="AU297" s="207" t="s">
        <v>211</v>
      </c>
      <c r="AV297" s="14" t="s">
        <v>198</v>
      </c>
      <c r="AW297" s="14" t="s">
        <v>30</v>
      </c>
      <c r="AX297" s="14" t="s">
        <v>81</v>
      </c>
      <c r="AY297" s="207" t="s">
        <v>191</v>
      </c>
    </row>
    <row r="298" s="1" customFormat="1" ht="24" customHeight="1">
      <c r="B298" s="177"/>
      <c r="C298" s="178" t="s">
        <v>388</v>
      </c>
      <c r="D298" s="178" t="s">
        <v>194</v>
      </c>
      <c r="E298" s="179" t="s">
        <v>466</v>
      </c>
      <c r="F298" s="180" t="s">
        <v>467</v>
      </c>
      <c r="G298" s="181" t="s">
        <v>197</v>
      </c>
      <c r="H298" s="182">
        <v>6</v>
      </c>
      <c r="I298" s="183"/>
      <c r="J298" s="182">
        <f>ROUND(I298*H298,2)</f>
        <v>0</v>
      </c>
      <c r="K298" s="180" t="s">
        <v>1</v>
      </c>
      <c r="L298" s="37"/>
      <c r="M298" s="184" t="s">
        <v>1</v>
      </c>
      <c r="N298" s="185" t="s">
        <v>38</v>
      </c>
      <c r="O298" s="73"/>
      <c r="P298" s="186">
        <f>O298*H298</f>
        <v>0</v>
      </c>
      <c r="Q298" s="186">
        <v>0</v>
      </c>
      <c r="R298" s="186">
        <f>Q298*H298</f>
        <v>0</v>
      </c>
      <c r="S298" s="186">
        <v>0</v>
      </c>
      <c r="T298" s="187">
        <f>S298*H298</f>
        <v>0</v>
      </c>
      <c r="AR298" s="188" t="s">
        <v>198</v>
      </c>
      <c r="AT298" s="188" t="s">
        <v>194</v>
      </c>
      <c r="AU298" s="188" t="s">
        <v>211</v>
      </c>
      <c r="AY298" s="18" t="s">
        <v>191</v>
      </c>
      <c r="BE298" s="189">
        <f>IF(N298="základní",J298,0)</f>
        <v>0</v>
      </c>
      <c r="BF298" s="189">
        <f>IF(N298="snížená",J298,0)</f>
        <v>0</v>
      </c>
      <c r="BG298" s="189">
        <f>IF(N298="zákl. přenesená",J298,0)</f>
        <v>0</v>
      </c>
      <c r="BH298" s="189">
        <f>IF(N298="sníž. přenesená",J298,0)</f>
        <v>0</v>
      </c>
      <c r="BI298" s="189">
        <f>IF(N298="nulová",J298,0)</f>
        <v>0</v>
      </c>
      <c r="BJ298" s="18" t="s">
        <v>81</v>
      </c>
      <c r="BK298" s="189">
        <f>ROUND(I298*H298,2)</f>
        <v>0</v>
      </c>
      <c r="BL298" s="18" t="s">
        <v>198</v>
      </c>
      <c r="BM298" s="188" t="s">
        <v>3637</v>
      </c>
    </row>
    <row r="299" s="12" customFormat="1">
      <c r="B299" s="190"/>
      <c r="D299" s="191" t="s">
        <v>200</v>
      </c>
      <c r="E299" s="192" t="s">
        <v>1</v>
      </c>
      <c r="F299" s="193" t="s">
        <v>3638</v>
      </c>
      <c r="H299" s="192" t="s">
        <v>1</v>
      </c>
      <c r="I299" s="194"/>
      <c r="L299" s="190"/>
      <c r="M299" s="195"/>
      <c r="N299" s="196"/>
      <c r="O299" s="196"/>
      <c r="P299" s="196"/>
      <c r="Q299" s="196"/>
      <c r="R299" s="196"/>
      <c r="S299" s="196"/>
      <c r="T299" s="197"/>
      <c r="AT299" s="192" t="s">
        <v>200</v>
      </c>
      <c r="AU299" s="192" t="s">
        <v>211</v>
      </c>
      <c r="AV299" s="12" t="s">
        <v>81</v>
      </c>
      <c r="AW299" s="12" t="s">
        <v>30</v>
      </c>
      <c r="AX299" s="12" t="s">
        <v>73</v>
      </c>
      <c r="AY299" s="192" t="s">
        <v>191</v>
      </c>
    </row>
    <row r="300" s="12" customFormat="1">
      <c r="B300" s="190"/>
      <c r="D300" s="191" t="s">
        <v>200</v>
      </c>
      <c r="E300" s="192" t="s">
        <v>1</v>
      </c>
      <c r="F300" s="193" t="s">
        <v>3639</v>
      </c>
      <c r="H300" s="192" t="s">
        <v>1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2" t="s">
        <v>200</v>
      </c>
      <c r="AU300" s="192" t="s">
        <v>211</v>
      </c>
      <c r="AV300" s="12" t="s">
        <v>81</v>
      </c>
      <c r="AW300" s="12" t="s">
        <v>30</v>
      </c>
      <c r="AX300" s="12" t="s">
        <v>73</v>
      </c>
      <c r="AY300" s="192" t="s">
        <v>191</v>
      </c>
    </row>
    <row r="301" s="13" customFormat="1">
      <c r="B301" s="198"/>
      <c r="D301" s="191" t="s">
        <v>200</v>
      </c>
      <c r="E301" s="199" t="s">
        <v>1</v>
      </c>
      <c r="F301" s="200" t="s">
        <v>3510</v>
      </c>
      <c r="H301" s="201">
        <v>6</v>
      </c>
      <c r="I301" s="202"/>
      <c r="L301" s="198"/>
      <c r="M301" s="203"/>
      <c r="N301" s="204"/>
      <c r="O301" s="204"/>
      <c r="P301" s="204"/>
      <c r="Q301" s="204"/>
      <c r="R301" s="204"/>
      <c r="S301" s="204"/>
      <c r="T301" s="205"/>
      <c r="AT301" s="199" t="s">
        <v>200</v>
      </c>
      <c r="AU301" s="199" t="s">
        <v>211</v>
      </c>
      <c r="AV301" s="13" t="s">
        <v>83</v>
      </c>
      <c r="AW301" s="13" t="s">
        <v>30</v>
      </c>
      <c r="AX301" s="13" t="s">
        <v>73</v>
      </c>
      <c r="AY301" s="199" t="s">
        <v>191</v>
      </c>
    </row>
    <row r="302" s="14" customFormat="1">
      <c r="B302" s="206"/>
      <c r="D302" s="191" t="s">
        <v>200</v>
      </c>
      <c r="E302" s="207" t="s">
        <v>1</v>
      </c>
      <c r="F302" s="208" t="s">
        <v>204</v>
      </c>
      <c r="H302" s="209">
        <v>6</v>
      </c>
      <c r="I302" s="210"/>
      <c r="L302" s="206"/>
      <c r="M302" s="211"/>
      <c r="N302" s="212"/>
      <c r="O302" s="212"/>
      <c r="P302" s="212"/>
      <c r="Q302" s="212"/>
      <c r="R302" s="212"/>
      <c r="S302" s="212"/>
      <c r="T302" s="213"/>
      <c r="AT302" s="207" t="s">
        <v>200</v>
      </c>
      <c r="AU302" s="207" t="s">
        <v>211</v>
      </c>
      <c r="AV302" s="14" t="s">
        <v>198</v>
      </c>
      <c r="AW302" s="14" t="s">
        <v>30</v>
      </c>
      <c r="AX302" s="14" t="s">
        <v>81</v>
      </c>
      <c r="AY302" s="207" t="s">
        <v>191</v>
      </c>
    </row>
    <row r="303" s="1" customFormat="1" ht="24" customHeight="1">
      <c r="B303" s="177"/>
      <c r="C303" s="178" t="s">
        <v>394</v>
      </c>
      <c r="D303" s="178" t="s">
        <v>194</v>
      </c>
      <c r="E303" s="179" t="s">
        <v>3640</v>
      </c>
      <c r="F303" s="180" t="s">
        <v>3641</v>
      </c>
      <c r="G303" s="181" t="s">
        <v>214</v>
      </c>
      <c r="H303" s="182">
        <v>7</v>
      </c>
      <c r="I303" s="183"/>
      <c r="J303" s="182">
        <f>ROUND(I303*H303,2)</f>
        <v>0</v>
      </c>
      <c r="K303" s="180" t="s">
        <v>1</v>
      </c>
      <c r="L303" s="37"/>
      <c r="M303" s="184" t="s">
        <v>1</v>
      </c>
      <c r="N303" s="185" t="s">
        <v>38</v>
      </c>
      <c r="O303" s="73"/>
      <c r="P303" s="186">
        <f>O303*H303</f>
        <v>0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AR303" s="188" t="s">
        <v>198</v>
      </c>
      <c r="AT303" s="188" t="s">
        <v>194</v>
      </c>
      <c r="AU303" s="188" t="s">
        <v>211</v>
      </c>
      <c r="AY303" s="18" t="s">
        <v>191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8" t="s">
        <v>81</v>
      </c>
      <c r="BK303" s="189">
        <f>ROUND(I303*H303,2)</f>
        <v>0</v>
      </c>
      <c r="BL303" s="18" t="s">
        <v>198</v>
      </c>
      <c r="BM303" s="188" t="s">
        <v>3642</v>
      </c>
    </row>
    <row r="304" s="12" customFormat="1">
      <c r="B304" s="190"/>
      <c r="D304" s="191" t="s">
        <v>200</v>
      </c>
      <c r="E304" s="192" t="s">
        <v>1</v>
      </c>
      <c r="F304" s="193" t="s">
        <v>3643</v>
      </c>
      <c r="H304" s="192" t="s">
        <v>1</v>
      </c>
      <c r="I304" s="194"/>
      <c r="L304" s="190"/>
      <c r="M304" s="195"/>
      <c r="N304" s="196"/>
      <c r="O304" s="196"/>
      <c r="P304" s="196"/>
      <c r="Q304" s="196"/>
      <c r="R304" s="196"/>
      <c r="S304" s="196"/>
      <c r="T304" s="197"/>
      <c r="AT304" s="192" t="s">
        <v>200</v>
      </c>
      <c r="AU304" s="192" t="s">
        <v>211</v>
      </c>
      <c r="AV304" s="12" t="s">
        <v>81</v>
      </c>
      <c r="AW304" s="12" t="s">
        <v>30</v>
      </c>
      <c r="AX304" s="12" t="s">
        <v>73</v>
      </c>
      <c r="AY304" s="192" t="s">
        <v>191</v>
      </c>
    </row>
    <row r="305" s="12" customFormat="1">
      <c r="B305" s="190"/>
      <c r="D305" s="191" t="s">
        <v>200</v>
      </c>
      <c r="E305" s="192" t="s">
        <v>1</v>
      </c>
      <c r="F305" s="193" t="s">
        <v>3644</v>
      </c>
      <c r="H305" s="192" t="s">
        <v>1</v>
      </c>
      <c r="I305" s="194"/>
      <c r="L305" s="190"/>
      <c r="M305" s="195"/>
      <c r="N305" s="196"/>
      <c r="O305" s="196"/>
      <c r="P305" s="196"/>
      <c r="Q305" s="196"/>
      <c r="R305" s="196"/>
      <c r="S305" s="196"/>
      <c r="T305" s="197"/>
      <c r="AT305" s="192" t="s">
        <v>200</v>
      </c>
      <c r="AU305" s="192" t="s">
        <v>211</v>
      </c>
      <c r="AV305" s="12" t="s">
        <v>81</v>
      </c>
      <c r="AW305" s="12" t="s">
        <v>30</v>
      </c>
      <c r="AX305" s="12" t="s">
        <v>73</v>
      </c>
      <c r="AY305" s="192" t="s">
        <v>191</v>
      </c>
    </row>
    <row r="306" s="13" customFormat="1">
      <c r="B306" s="198"/>
      <c r="D306" s="191" t="s">
        <v>200</v>
      </c>
      <c r="E306" s="199" t="s">
        <v>1</v>
      </c>
      <c r="F306" s="200" t="s">
        <v>3645</v>
      </c>
      <c r="H306" s="201">
        <v>7</v>
      </c>
      <c r="I306" s="202"/>
      <c r="L306" s="198"/>
      <c r="M306" s="203"/>
      <c r="N306" s="204"/>
      <c r="O306" s="204"/>
      <c r="P306" s="204"/>
      <c r="Q306" s="204"/>
      <c r="R306" s="204"/>
      <c r="S306" s="204"/>
      <c r="T306" s="205"/>
      <c r="AT306" s="199" t="s">
        <v>200</v>
      </c>
      <c r="AU306" s="199" t="s">
        <v>211</v>
      </c>
      <c r="AV306" s="13" t="s">
        <v>83</v>
      </c>
      <c r="AW306" s="13" t="s">
        <v>30</v>
      </c>
      <c r="AX306" s="13" t="s">
        <v>73</v>
      </c>
      <c r="AY306" s="199" t="s">
        <v>191</v>
      </c>
    </row>
    <row r="307" s="14" customFormat="1">
      <c r="B307" s="206"/>
      <c r="D307" s="191" t="s">
        <v>200</v>
      </c>
      <c r="E307" s="207" t="s">
        <v>1</v>
      </c>
      <c r="F307" s="208" t="s">
        <v>204</v>
      </c>
      <c r="H307" s="209">
        <v>7</v>
      </c>
      <c r="I307" s="210"/>
      <c r="L307" s="206"/>
      <c r="M307" s="211"/>
      <c r="N307" s="212"/>
      <c r="O307" s="212"/>
      <c r="P307" s="212"/>
      <c r="Q307" s="212"/>
      <c r="R307" s="212"/>
      <c r="S307" s="212"/>
      <c r="T307" s="213"/>
      <c r="AT307" s="207" t="s">
        <v>200</v>
      </c>
      <c r="AU307" s="207" t="s">
        <v>211</v>
      </c>
      <c r="AV307" s="14" t="s">
        <v>198</v>
      </c>
      <c r="AW307" s="14" t="s">
        <v>30</v>
      </c>
      <c r="AX307" s="14" t="s">
        <v>81</v>
      </c>
      <c r="AY307" s="207" t="s">
        <v>191</v>
      </c>
    </row>
    <row r="308" s="1" customFormat="1" ht="24" customHeight="1">
      <c r="B308" s="177"/>
      <c r="C308" s="178" t="s">
        <v>400</v>
      </c>
      <c r="D308" s="178" t="s">
        <v>194</v>
      </c>
      <c r="E308" s="179" t="s">
        <v>2707</v>
      </c>
      <c r="F308" s="180" t="s">
        <v>2708</v>
      </c>
      <c r="G308" s="181" t="s">
        <v>197</v>
      </c>
      <c r="H308" s="182">
        <v>6</v>
      </c>
      <c r="I308" s="183"/>
      <c r="J308" s="182">
        <f>ROUND(I308*H308,2)</f>
        <v>0</v>
      </c>
      <c r="K308" s="180" t="s">
        <v>274</v>
      </c>
      <c r="L308" s="37"/>
      <c r="M308" s="184" t="s">
        <v>1</v>
      </c>
      <c r="N308" s="185" t="s">
        <v>38</v>
      </c>
      <c r="O308" s="73"/>
      <c r="P308" s="186">
        <f>O308*H308</f>
        <v>0</v>
      </c>
      <c r="Q308" s="186">
        <v>0</v>
      </c>
      <c r="R308" s="186">
        <f>Q308*H308</f>
        <v>0</v>
      </c>
      <c r="S308" s="186">
        <v>0</v>
      </c>
      <c r="T308" s="187">
        <f>S308*H308</f>
        <v>0</v>
      </c>
      <c r="AR308" s="188" t="s">
        <v>198</v>
      </c>
      <c r="AT308" s="188" t="s">
        <v>194</v>
      </c>
      <c r="AU308" s="188" t="s">
        <v>211</v>
      </c>
      <c r="AY308" s="18" t="s">
        <v>191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81</v>
      </c>
      <c r="BK308" s="189">
        <f>ROUND(I308*H308,2)</f>
        <v>0</v>
      </c>
      <c r="BL308" s="18" t="s">
        <v>198</v>
      </c>
      <c r="BM308" s="188" t="s">
        <v>3646</v>
      </c>
    </row>
    <row r="309" s="12" customFormat="1">
      <c r="B309" s="190"/>
      <c r="D309" s="191" t="s">
        <v>200</v>
      </c>
      <c r="E309" s="192" t="s">
        <v>1</v>
      </c>
      <c r="F309" s="193" t="s">
        <v>3647</v>
      </c>
      <c r="H309" s="192" t="s">
        <v>1</v>
      </c>
      <c r="I309" s="194"/>
      <c r="L309" s="190"/>
      <c r="M309" s="195"/>
      <c r="N309" s="196"/>
      <c r="O309" s="196"/>
      <c r="P309" s="196"/>
      <c r="Q309" s="196"/>
      <c r="R309" s="196"/>
      <c r="S309" s="196"/>
      <c r="T309" s="197"/>
      <c r="AT309" s="192" t="s">
        <v>200</v>
      </c>
      <c r="AU309" s="192" t="s">
        <v>211</v>
      </c>
      <c r="AV309" s="12" t="s">
        <v>81</v>
      </c>
      <c r="AW309" s="12" t="s">
        <v>30</v>
      </c>
      <c r="AX309" s="12" t="s">
        <v>73</v>
      </c>
      <c r="AY309" s="192" t="s">
        <v>191</v>
      </c>
    </row>
    <row r="310" s="12" customFormat="1">
      <c r="B310" s="190"/>
      <c r="D310" s="191" t="s">
        <v>200</v>
      </c>
      <c r="E310" s="192" t="s">
        <v>1</v>
      </c>
      <c r="F310" s="193" t="s">
        <v>3648</v>
      </c>
      <c r="H310" s="192" t="s">
        <v>1</v>
      </c>
      <c r="I310" s="194"/>
      <c r="L310" s="190"/>
      <c r="M310" s="195"/>
      <c r="N310" s="196"/>
      <c r="O310" s="196"/>
      <c r="P310" s="196"/>
      <c r="Q310" s="196"/>
      <c r="R310" s="196"/>
      <c r="S310" s="196"/>
      <c r="T310" s="197"/>
      <c r="AT310" s="192" t="s">
        <v>200</v>
      </c>
      <c r="AU310" s="192" t="s">
        <v>211</v>
      </c>
      <c r="AV310" s="12" t="s">
        <v>81</v>
      </c>
      <c r="AW310" s="12" t="s">
        <v>30</v>
      </c>
      <c r="AX310" s="12" t="s">
        <v>73</v>
      </c>
      <c r="AY310" s="192" t="s">
        <v>191</v>
      </c>
    </row>
    <row r="311" s="13" customFormat="1">
      <c r="B311" s="198"/>
      <c r="D311" s="191" t="s">
        <v>200</v>
      </c>
      <c r="E311" s="199" t="s">
        <v>1</v>
      </c>
      <c r="F311" s="200" t="s">
        <v>3510</v>
      </c>
      <c r="H311" s="201">
        <v>6</v>
      </c>
      <c r="I311" s="202"/>
      <c r="L311" s="198"/>
      <c r="M311" s="203"/>
      <c r="N311" s="204"/>
      <c r="O311" s="204"/>
      <c r="P311" s="204"/>
      <c r="Q311" s="204"/>
      <c r="R311" s="204"/>
      <c r="S311" s="204"/>
      <c r="T311" s="205"/>
      <c r="AT311" s="199" t="s">
        <v>200</v>
      </c>
      <c r="AU311" s="199" t="s">
        <v>211</v>
      </c>
      <c r="AV311" s="13" t="s">
        <v>83</v>
      </c>
      <c r="AW311" s="13" t="s">
        <v>30</v>
      </c>
      <c r="AX311" s="13" t="s">
        <v>73</v>
      </c>
      <c r="AY311" s="199" t="s">
        <v>191</v>
      </c>
    </row>
    <row r="312" s="14" customFormat="1">
      <c r="B312" s="206"/>
      <c r="D312" s="191" t="s">
        <v>200</v>
      </c>
      <c r="E312" s="207" t="s">
        <v>1</v>
      </c>
      <c r="F312" s="208" t="s">
        <v>204</v>
      </c>
      <c r="H312" s="209">
        <v>6</v>
      </c>
      <c r="I312" s="210"/>
      <c r="L312" s="206"/>
      <c r="M312" s="211"/>
      <c r="N312" s="212"/>
      <c r="O312" s="212"/>
      <c r="P312" s="212"/>
      <c r="Q312" s="212"/>
      <c r="R312" s="212"/>
      <c r="S312" s="212"/>
      <c r="T312" s="213"/>
      <c r="AT312" s="207" t="s">
        <v>200</v>
      </c>
      <c r="AU312" s="207" t="s">
        <v>211</v>
      </c>
      <c r="AV312" s="14" t="s">
        <v>198</v>
      </c>
      <c r="AW312" s="14" t="s">
        <v>30</v>
      </c>
      <c r="AX312" s="14" t="s">
        <v>81</v>
      </c>
      <c r="AY312" s="207" t="s">
        <v>191</v>
      </c>
    </row>
    <row r="313" s="11" customFormat="1" ht="20.88" customHeight="1">
      <c r="B313" s="164"/>
      <c r="D313" s="165" t="s">
        <v>72</v>
      </c>
      <c r="E313" s="175" t="s">
        <v>488</v>
      </c>
      <c r="F313" s="175" t="s">
        <v>489</v>
      </c>
      <c r="I313" s="167"/>
      <c r="J313" s="176">
        <f>BK313</f>
        <v>0</v>
      </c>
      <c r="L313" s="164"/>
      <c r="M313" s="169"/>
      <c r="N313" s="170"/>
      <c r="O313" s="170"/>
      <c r="P313" s="171">
        <f>SUM(P314:P342)</f>
        <v>0</v>
      </c>
      <c r="Q313" s="170"/>
      <c r="R313" s="171">
        <f>SUM(R314:R342)</f>
        <v>6.6740542400000002</v>
      </c>
      <c r="S313" s="170"/>
      <c r="T313" s="172">
        <f>SUM(T314:T342)</f>
        <v>0</v>
      </c>
      <c r="AR313" s="165" t="s">
        <v>81</v>
      </c>
      <c r="AT313" s="173" t="s">
        <v>72</v>
      </c>
      <c r="AU313" s="173" t="s">
        <v>83</v>
      </c>
      <c r="AY313" s="165" t="s">
        <v>191</v>
      </c>
      <c r="BK313" s="174">
        <f>SUM(BK314:BK342)</f>
        <v>0</v>
      </c>
    </row>
    <row r="314" s="1" customFormat="1" ht="24" customHeight="1">
      <c r="B314" s="177"/>
      <c r="C314" s="178" t="s">
        <v>406</v>
      </c>
      <c r="D314" s="178" t="s">
        <v>194</v>
      </c>
      <c r="E314" s="179" t="s">
        <v>497</v>
      </c>
      <c r="F314" s="180" t="s">
        <v>498</v>
      </c>
      <c r="G314" s="181" t="s">
        <v>197</v>
      </c>
      <c r="H314" s="182">
        <v>3</v>
      </c>
      <c r="I314" s="183"/>
      <c r="J314" s="182">
        <f>ROUND(I314*H314,2)</f>
        <v>0</v>
      </c>
      <c r="K314" s="180" t="s">
        <v>274</v>
      </c>
      <c r="L314" s="37"/>
      <c r="M314" s="184" t="s">
        <v>1</v>
      </c>
      <c r="N314" s="185" t="s">
        <v>38</v>
      </c>
      <c r="O314" s="73"/>
      <c r="P314" s="186">
        <f>O314*H314</f>
        <v>0</v>
      </c>
      <c r="Q314" s="186">
        <v>0.19536000000000001</v>
      </c>
      <c r="R314" s="186">
        <f>Q314*H314</f>
        <v>0.58608000000000005</v>
      </c>
      <c r="S314" s="186">
        <v>0</v>
      </c>
      <c r="T314" s="187">
        <f>S314*H314</f>
        <v>0</v>
      </c>
      <c r="AR314" s="188" t="s">
        <v>198</v>
      </c>
      <c r="AT314" s="188" t="s">
        <v>194</v>
      </c>
      <c r="AU314" s="188" t="s">
        <v>211</v>
      </c>
      <c r="AY314" s="18" t="s">
        <v>191</v>
      </c>
      <c r="BE314" s="189">
        <f>IF(N314="základní",J314,0)</f>
        <v>0</v>
      </c>
      <c r="BF314" s="189">
        <f>IF(N314="snížená",J314,0)</f>
        <v>0</v>
      </c>
      <c r="BG314" s="189">
        <f>IF(N314="zákl. přenesená",J314,0)</f>
        <v>0</v>
      </c>
      <c r="BH314" s="189">
        <f>IF(N314="sníž. přenesená",J314,0)</f>
        <v>0</v>
      </c>
      <c r="BI314" s="189">
        <f>IF(N314="nulová",J314,0)</f>
        <v>0</v>
      </c>
      <c r="BJ314" s="18" t="s">
        <v>81</v>
      </c>
      <c r="BK314" s="189">
        <f>ROUND(I314*H314,2)</f>
        <v>0</v>
      </c>
      <c r="BL314" s="18" t="s">
        <v>198</v>
      </c>
      <c r="BM314" s="188" t="s">
        <v>3649</v>
      </c>
    </row>
    <row r="315" s="12" customFormat="1">
      <c r="B315" s="190"/>
      <c r="D315" s="191" t="s">
        <v>200</v>
      </c>
      <c r="E315" s="192" t="s">
        <v>1</v>
      </c>
      <c r="F315" s="193" t="s">
        <v>3650</v>
      </c>
      <c r="H315" s="192" t="s">
        <v>1</v>
      </c>
      <c r="I315" s="194"/>
      <c r="L315" s="190"/>
      <c r="M315" s="195"/>
      <c r="N315" s="196"/>
      <c r="O315" s="196"/>
      <c r="P315" s="196"/>
      <c r="Q315" s="196"/>
      <c r="R315" s="196"/>
      <c r="S315" s="196"/>
      <c r="T315" s="197"/>
      <c r="AT315" s="192" t="s">
        <v>200</v>
      </c>
      <c r="AU315" s="192" t="s">
        <v>211</v>
      </c>
      <c r="AV315" s="12" t="s">
        <v>81</v>
      </c>
      <c r="AW315" s="12" t="s">
        <v>30</v>
      </c>
      <c r="AX315" s="12" t="s">
        <v>73</v>
      </c>
      <c r="AY315" s="192" t="s">
        <v>191</v>
      </c>
    </row>
    <row r="316" s="12" customFormat="1">
      <c r="B316" s="190"/>
      <c r="D316" s="191" t="s">
        <v>200</v>
      </c>
      <c r="E316" s="192" t="s">
        <v>1</v>
      </c>
      <c r="F316" s="193" t="s">
        <v>3651</v>
      </c>
      <c r="H316" s="192" t="s">
        <v>1</v>
      </c>
      <c r="I316" s="194"/>
      <c r="L316" s="190"/>
      <c r="M316" s="195"/>
      <c r="N316" s="196"/>
      <c r="O316" s="196"/>
      <c r="P316" s="196"/>
      <c r="Q316" s="196"/>
      <c r="R316" s="196"/>
      <c r="S316" s="196"/>
      <c r="T316" s="197"/>
      <c r="AT316" s="192" t="s">
        <v>200</v>
      </c>
      <c r="AU316" s="192" t="s">
        <v>211</v>
      </c>
      <c r="AV316" s="12" t="s">
        <v>81</v>
      </c>
      <c r="AW316" s="12" t="s">
        <v>30</v>
      </c>
      <c r="AX316" s="12" t="s">
        <v>73</v>
      </c>
      <c r="AY316" s="192" t="s">
        <v>191</v>
      </c>
    </row>
    <row r="317" s="13" customFormat="1">
      <c r="B317" s="198"/>
      <c r="D317" s="191" t="s">
        <v>200</v>
      </c>
      <c r="E317" s="199" t="s">
        <v>1</v>
      </c>
      <c r="F317" s="200" t="s">
        <v>3507</v>
      </c>
      <c r="H317" s="201">
        <v>3</v>
      </c>
      <c r="I317" s="202"/>
      <c r="L317" s="198"/>
      <c r="M317" s="203"/>
      <c r="N317" s="204"/>
      <c r="O317" s="204"/>
      <c r="P317" s="204"/>
      <c r="Q317" s="204"/>
      <c r="R317" s="204"/>
      <c r="S317" s="204"/>
      <c r="T317" s="205"/>
      <c r="AT317" s="199" t="s">
        <v>200</v>
      </c>
      <c r="AU317" s="199" t="s">
        <v>211</v>
      </c>
      <c r="AV317" s="13" t="s">
        <v>83</v>
      </c>
      <c r="AW317" s="13" t="s">
        <v>30</v>
      </c>
      <c r="AX317" s="13" t="s">
        <v>73</v>
      </c>
      <c r="AY317" s="199" t="s">
        <v>191</v>
      </c>
    </row>
    <row r="318" s="14" customFormat="1">
      <c r="B318" s="206"/>
      <c r="D318" s="191" t="s">
        <v>200</v>
      </c>
      <c r="E318" s="207" t="s">
        <v>1</v>
      </c>
      <c r="F318" s="208" t="s">
        <v>204</v>
      </c>
      <c r="H318" s="209">
        <v>3</v>
      </c>
      <c r="I318" s="210"/>
      <c r="L318" s="206"/>
      <c r="M318" s="211"/>
      <c r="N318" s="212"/>
      <c r="O318" s="212"/>
      <c r="P318" s="212"/>
      <c r="Q318" s="212"/>
      <c r="R318" s="212"/>
      <c r="S318" s="212"/>
      <c r="T318" s="213"/>
      <c r="AT318" s="207" t="s">
        <v>200</v>
      </c>
      <c r="AU318" s="207" t="s">
        <v>211</v>
      </c>
      <c r="AV318" s="14" t="s">
        <v>198</v>
      </c>
      <c r="AW318" s="14" t="s">
        <v>30</v>
      </c>
      <c r="AX318" s="14" t="s">
        <v>81</v>
      </c>
      <c r="AY318" s="207" t="s">
        <v>191</v>
      </c>
    </row>
    <row r="319" s="1" customFormat="1" ht="24" customHeight="1">
      <c r="B319" s="177"/>
      <c r="C319" s="178" t="s">
        <v>413</v>
      </c>
      <c r="D319" s="178" t="s">
        <v>194</v>
      </c>
      <c r="E319" s="179" t="s">
        <v>3652</v>
      </c>
      <c r="F319" s="180" t="s">
        <v>3653</v>
      </c>
      <c r="G319" s="181" t="s">
        <v>197</v>
      </c>
      <c r="H319" s="182">
        <v>11.6</v>
      </c>
      <c r="I319" s="183"/>
      <c r="J319" s="182">
        <f>ROUND(I319*H319,2)</f>
        <v>0</v>
      </c>
      <c r="K319" s="180" t="s">
        <v>274</v>
      </c>
      <c r="L319" s="37"/>
      <c r="M319" s="184" t="s">
        <v>1</v>
      </c>
      <c r="N319" s="185" t="s">
        <v>38</v>
      </c>
      <c r="O319" s="73"/>
      <c r="P319" s="186">
        <f>O319*H319</f>
        <v>0</v>
      </c>
      <c r="Q319" s="186">
        <v>0.084250000000000005</v>
      </c>
      <c r="R319" s="186">
        <f>Q319*H319</f>
        <v>0.97730000000000006</v>
      </c>
      <c r="S319" s="186">
        <v>0</v>
      </c>
      <c r="T319" s="187">
        <f>S319*H319</f>
        <v>0</v>
      </c>
      <c r="AR319" s="188" t="s">
        <v>198</v>
      </c>
      <c r="AT319" s="188" t="s">
        <v>194</v>
      </c>
      <c r="AU319" s="188" t="s">
        <v>211</v>
      </c>
      <c r="AY319" s="18" t="s">
        <v>191</v>
      </c>
      <c r="BE319" s="189">
        <f>IF(N319="základní",J319,0)</f>
        <v>0</v>
      </c>
      <c r="BF319" s="189">
        <f>IF(N319="snížená",J319,0)</f>
        <v>0</v>
      </c>
      <c r="BG319" s="189">
        <f>IF(N319="zákl. přenesená",J319,0)</f>
        <v>0</v>
      </c>
      <c r="BH319" s="189">
        <f>IF(N319="sníž. přenesená",J319,0)</f>
        <v>0</v>
      </c>
      <c r="BI319" s="189">
        <f>IF(N319="nulová",J319,0)</f>
        <v>0</v>
      </c>
      <c r="BJ319" s="18" t="s">
        <v>81</v>
      </c>
      <c r="BK319" s="189">
        <f>ROUND(I319*H319,2)</f>
        <v>0</v>
      </c>
      <c r="BL319" s="18" t="s">
        <v>198</v>
      </c>
      <c r="BM319" s="188" t="s">
        <v>3654</v>
      </c>
    </row>
    <row r="320" s="12" customFormat="1">
      <c r="B320" s="190"/>
      <c r="D320" s="191" t="s">
        <v>200</v>
      </c>
      <c r="E320" s="192" t="s">
        <v>1</v>
      </c>
      <c r="F320" s="193" t="s">
        <v>3655</v>
      </c>
      <c r="H320" s="192" t="s">
        <v>1</v>
      </c>
      <c r="I320" s="194"/>
      <c r="L320" s="190"/>
      <c r="M320" s="195"/>
      <c r="N320" s="196"/>
      <c r="O320" s="196"/>
      <c r="P320" s="196"/>
      <c r="Q320" s="196"/>
      <c r="R320" s="196"/>
      <c r="S320" s="196"/>
      <c r="T320" s="197"/>
      <c r="AT320" s="192" t="s">
        <v>200</v>
      </c>
      <c r="AU320" s="192" t="s">
        <v>211</v>
      </c>
      <c r="AV320" s="12" t="s">
        <v>81</v>
      </c>
      <c r="AW320" s="12" t="s">
        <v>30</v>
      </c>
      <c r="AX320" s="12" t="s">
        <v>73</v>
      </c>
      <c r="AY320" s="192" t="s">
        <v>191</v>
      </c>
    </row>
    <row r="321" s="12" customFormat="1">
      <c r="B321" s="190"/>
      <c r="D321" s="191" t="s">
        <v>200</v>
      </c>
      <c r="E321" s="192" t="s">
        <v>1</v>
      </c>
      <c r="F321" s="193" t="s">
        <v>3656</v>
      </c>
      <c r="H321" s="192" t="s">
        <v>1</v>
      </c>
      <c r="I321" s="194"/>
      <c r="L321" s="190"/>
      <c r="M321" s="195"/>
      <c r="N321" s="196"/>
      <c r="O321" s="196"/>
      <c r="P321" s="196"/>
      <c r="Q321" s="196"/>
      <c r="R321" s="196"/>
      <c r="S321" s="196"/>
      <c r="T321" s="197"/>
      <c r="AT321" s="192" t="s">
        <v>200</v>
      </c>
      <c r="AU321" s="192" t="s">
        <v>211</v>
      </c>
      <c r="AV321" s="12" t="s">
        <v>81</v>
      </c>
      <c r="AW321" s="12" t="s">
        <v>30</v>
      </c>
      <c r="AX321" s="12" t="s">
        <v>73</v>
      </c>
      <c r="AY321" s="192" t="s">
        <v>191</v>
      </c>
    </row>
    <row r="322" s="13" customFormat="1">
      <c r="B322" s="198"/>
      <c r="D322" s="191" t="s">
        <v>200</v>
      </c>
      <c r="E322" s="199" t="s">
        <v>1</v>
      </c>
      <c r="F322" s="200" t="s">
        <v>3657</v>
      </c>
      <c r="H322" s="201">
        <v>3.2000000000000002</v>
      </c>
      <c r="I322" s="202"/>
      <c r="L322" s="198"/>
      <c r="M322" s="203"/>
      <c r="N322" s="204"/>
      <c r="O322" s="204"/>
      <c r="P322" s="204"/>
      <c r="Q322" s="204"/>
      <c r="R322" s="204"/>
      <c r="S322" s="204"/>
      <c r="T322" s="205"/>
      <c r="AT322" s="199" t="s">
        <v>200</v>
      </c>
      <c r="AU322" s="199" t="s">
        <v>211</v>
      </c>
      <c r="AV322" s="13" t="s">
        <v>83</v>
      </c>
      <c r="AW322" s="13" t="s">
        <v>30</v>
      </c>
      <c r="AX322" s="13" t="s">
        <v>73</v>
      </c>
      <c r="AY322" s="199" t="s">
        <v>191</v>
      </c>
    </row>
    <row r="323" s="12" customFormat="1">
      <c r="B323" s="190"/>
      <c r="D323" s="191" t="s">
        <v>200</v>
      </c>
      <c r="E323" s="192" t="s">
        <v>1</v>
      </c>
      <c r="F323" s="193" t="s">
        <v>3658</v>
      </c>
      <c r="H323" s="192" t="s">
        <v>1</v>
      </c>
      <c r="I323" s="194"/>
      <c r="L323" s="190"/>
      <c r="M323" s="195"/>
      <c r="N323" s="196"/>
      <c r="O323" s="196"/>
      <c r="P323" s="196"/>
      <c r="Q323" s="196"/>
      <c r="R323" s="196"/>
      <c r="S323" s="196"/>
      <c r="T323" s="197"/>
      <c r="AT323" s="192" t="s">
        <v>200</v>
      </c>
      <c r="AU323" s="192" t="s">
        <v>211</v>
      </c>
      <c r="AV323" s="12" t="s">
        <v>81</v>
      </c>
      <c r="AW323" s="12" t="s">
        <v>30</v>
      </c>
      <c r="AX323" s="12" t="s">
        <v>73</v>
      </c>
      <c r="AY323" s="192" t="s">
        <v>191</v>
      </c>
    </row>
    <row r="324" s="12" customFormat="1">
      <c r="B324" s="190"/>
      <c r="D324" s="191" t="s">
        <v>200</v>
      </c>
      <c r="E324" s="192" t="s">
        <v>1</v>
      </c>
      <c r="F324" s="193" t="s">
        <v>3659</v>
      </c>
      <c r="H324" s="192" t="s">
        <v>1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2" t="s">
        <v>200</v>
      </c>
      <c r="AU324" s="192" t="s">
        <v>211</v>
      </c>
      <c r="AV324" s="12" t="s">
        <v>81</v>
      </c>
      <c r="AW324" s="12" t="s">
        <v>30</v>
      </c>
      <c r="AX324" s="12" t="s">
        <v>73</v>
      </c>
      <c r="AY324" s="192" t="s">
        <v>191</v>
      </c>
    </row>
    <row r="325" s="13" customFormat="1">
      <c r="B325" s="198"/>
      <c r="D325" s="191" t="s">
        <v>200</v>
      </c>
      <c r="E325" s="199" t="s">
        <v>1</v>
      </c>
      <c r="F325" s="200" t="s">
        <v>3660</v>
      </c>
      <c r="H325" s="201">
        <v>4.7999999999999998</v>
      </c>
      <c r="I325" s="202"/>
      <c r="L325" s="198"/>
      <c r="M325" s="203"/>
      <c r="N325" s="204"/>
      <c r="O325" s="204"/>
      <c r="P325" s="204"/>
      <c r="Q325" s="204"/>
      <c r="R325" s="204"/>
      <c r="S325" s="204"/>
      <c r="T325" s="205"/>
      <c r="AT325" s="199" t="s">
        <v>200</v>
      </c>
      <c r="AU325" s="199" t="s">
        <v>211</v>
      </c>
      <c r="AV325" s="13" t="s">
        <v>83</v>
      </c>
      <c r="AW325" s="13" t="s">
        <v>30</v>
      </c>
      <c r="AX325" s="13" t="s">
        <v>73</v>
      </c>
      <c r="AY325" s="199" t="s">
        <v>191</v>
      </c>
    </row>
    <row r="326" s="12" customFormat="1">
      <c r="B326" s="190"/>
      <c r="D326" s="191" t="s">
        <v>200</v>
      </c>
      <c r="E326" s="192" t="s">
        <v>1</v>
      </c>
      <c r="F326" s="193" t="s">
        <v>3661</v>
      </c>
      <c r="H326" s="192" t="s">
        <v>1</v>
      </c>
      <c r="I326" s="194"/>
      <c r="L326" s="190"/>
      <c r="M326" s="195"/>
      <c r="N326" s="196"/>
      <c r="O326" s="196"/>
      <c r="P326" s="196"/>
      <c r="Q326" s="196"/>
      <c r="R326" s="196"/>
      <c r="S326" s="196"/>
      <c r="T326" s="197"/>
      <c r="AT326" s="192" t="s">
        <v>200</v>
      </c>
      <c r="AU326" s="192" t="s">
        <v>211</v>
      </c>
      <c r="AV326" s="12" t="s">
        <v>81</v>
      </c>
      <c r="AW326" s="12" t="s">
        <v>30</v>
      </c>
      <c r="AX326" s="12" t="s">
        <v>73</v>
      </c>
      <c r="AY326" s="192" t="s">
        <v>191</v>
      </c>
    </row>
    <row r="327" s="12" customFormat="1">
      <c r="B327" s="190"/>
      <c r="D327" s="191" t="s">
        <v>200</v>
      </c>
      <c r="E327" s="192" t="s">
        <v>1</v>
      </c>
      <c r="F327" s="193" t="s">
        <v>3662</v>
      </c>
      <c r="H327" s="192" t="s">
        <v>1</v>
      </c>
      <c r="I327" s="194"/>
      <c r="L327" s="190"/>
      <c r="M327" s="195"/>
      <c r="N327" s="196"/>
      <c r="O327" s="196"/>
      <c r="P327" s="196"/>
      <c r="Q327" s="196"/>
      <c r="R327" s="196"/>
      <c r="S327" s="196"/>
      <c r="T327" s="197"/>
      <c r="AT327" s="192" t="s">
        <v>200</v>
      </c>
      <c r="AU327" s="192" t="s">
        <v>211</v>
      </c>
      <c r="AV327" s="12" t="s">
        <v>81</v>
      </c>
      <c r="AW327" s="12" t="s">
        <v>30</v>
      </c>
      <c r="AX327" s="12" t="s">
        <v>73</v>
      </c>
      <c r="AY327" s="192" t="s">
        <v>191</v>
      </c>
    </row>
    <row r="328" s="13" customFormat="1">
      <c r="B328" s="198"/>
      <c r="D328" s="191" t="s">
        <v>200</v>
      </c>
      <c r="E328" s="199" t="s">
        <v>1</v>
      </c>
      <c r="F328" s="200" t="s">
        <v>3503</v>
      </c>
      <c r="H328" s="201">
        <v>3.6000000000000001</v>
      </c>
      <c r="I328" s="202"/>
      <c r="L328" s="198"/>
      <c r="M328" s="203"/>
      <c r="N328" s="204"/>
      <c r="O328" s="204"/>
      <c r="P328" s="204"/>
      <c r="Q328" s="204"/>
      <c r="R328" s="204"/>
      <c r="S328" s="204"/>
      <c r="T328" s="205"/>
      <c r="AT328" s="199" t="s">
        <v>200</v>
      </c>
      <c r="AU328" s="199" t="s">
        <v>211</v>
      </c>
      <c r="AV328" s="13" t="s">
        <v>83</v>
      </c>
      <c r="AW328" s="13" t="s">
        <v>30</v>
      </c>
      <c r="AX328" s="13" t="s">
        <v>73</v>
      </c>
      <c r="AY328" s="199" t="s">
        <v>191</v>
      </c>
    </row>
    <row r="329" s="14" customFormat="1">
      <c r="B329" s="206"/>
      <c r="D329" s="191" t="s">
        <v>200</v>
      </c>
      <c r="E329" s="207" t="s">
        <v>1</v>
      </c>
      <c r="F329" s="208" t="s">
        <v>204</v>
      </c>
      <c r="H329" s="209">
        <v>11.6</v>
      </c>
      <c r="I329" s="210"/>
      <c r="L329" s="206"/>
      <c r="M329" s="211"/>
      <c r="N329" s="212"/>
      <c r="O329" s="212"/>
      <c r="P329" s="212"/>
      <c r="Q329" s="212"/>
      <c r="R329" s="212"/>
      <c r="S329" s="212"/>
      <c r="T329" s="213"/>
      <c r="AT329" s="207" t="s">
        <v>200</v>
      </c>
      <c r="AU329" s="207" t="s">
        <v>211</v>
      </c>
      <c r="AV329" s="14" t="s">
        <v>198</v>
      </c>
      <c r="AW329" s="14" t="s">
        <v>30</v>
      </c>
      <c r="AX329" s="14" t="s">
        <v>81</v>
      </c>
      <c r="AY329" s="207" t="s">
        <v>191</v>
      </c>
    </row>
    <row r="330" s="1" customFormat="1" ht="24" customHeight="1">
      <c r="B330" s="177"/>
      <c r="C330" s="178" t="s">
        <v>422</v>
      </c>
      <c r="D330" s="178" t="s">
        <v>194</v>
      </c>
      <c r="E330" s="179" t="s">
        <v>955</v>
      </c>
      <c r="F330" s="180" t="s">
        <v>956</v>
      </c>
      <c r="G330" s="181" t="s">
        <v>310</v>
      </c>
      <c r="H330" s="182">
        <v>12</v>
      </c>
      <c r="I330" s="183"/>
      <c r="J330" s="182">
        <f>ROUND(I330*H330,2)</f>
        <v>0</v>
      </c>
      <c r="K330" s="180" t="s">
        <v>1</v>
      </c>
      <c r="L330" s="37"/>
      <c r="M330" s="184" t="s">
        <v>1</v>
      </c>
      <c r="N330" s="185" t="s">
        <v>38</v>
      </c>
      <c r="O330" s="73"/>
      <c r="P330" s="186">
        <f>O330*H330</f>
        <v>0</v>
      </c>
      <c r="Q330" s="186">
        <v>0.15539952000000001</v>
      </c>
      <c r="R330" s="186">
        <f>Q330*H330</f>
        <v>1.8647942400000002</v>
      </c>
      <c r="S330" s="186">
        <v>0</v>
      </c>
      <c r="T330" s="187">
        <f>S330*H330</f>
        <v>0</v>
      </c>
      <c r="AR330" s="188" t="s">
        <v>198</v>
      </c>
      <c r="AT330" s="188" t="s">
        <v>194</v>
      </c>
      <c r="AU330" s="188" t="s">
        <v>211</v>
      </c>
      <c r="AY330" s="18" t="s">
        <v>191</v>
      </c>
      <c r="BE330" s="189">
        <f>IF(N330="základní",J330,0)</f>
        <v>0</v>
      </c>
      <c r="BF330" s="189">
        <f>IF(N330="snížená",J330,0)</f>
        <v>0</v>
      </c>
      <c r="BG330" s="189">
        <f>IF(N330="zákl. přenesená",J330,0)</f>
        <v>0</v>
      </c>
      <c r="BH330" s="189">
        <f>IF(N330="sníž. přenesená",J330,0)</f>
        <v>0</v>
      </c>
      <c r="BI330" s="189">
        <f>IF(N330="nulová",J330,0)</f>
        <v>0</v>
      </c>
      <c r="BJ330" s="18" t="s">
        <v>81</v>
      </c>
      <c r="BK330" s="189">
        <f>ROUND(I330*H330,2)</f>
        <v>0</v>
      </c>
      <c r="BL330" s="18" t="s">
        <v>198</v>
      </c>
      <c r="BM330" s="188" t="s">
        <v>3663</v>
      </c>
    </row>
    <row r="331" s="12" customFormat="1">
      <c r="B331" s="190"/>
      <c r="D331" s="191" t="s">
        <v>200</v>
      </c>
      <c r="E331" s="192" t="s">
        <v>1</v>
      </c>
      <c r="F331" s="193" t="s">
        <v>3664</v>
      </c>
      <c r="H331" s="192" t="s">
        <v>1</v>
      </c>
      <c r="I331" s="194"/>
      <c r="L331" s="190"/>
      <c r="M331" s="195"/>
      <c r="N331" s="196"/>
      <c r="O331" s="196"/>
      <c r="P331" s="196"/>
      <c r="Q331" s="196"/>
      <c r="R331" s="196"/>
      <c r="S331" s="196"/>
      <c r="T331" s="197"/>
      <c r="AT331" s="192" t="s">
        <v>200</v>
      </c>
      <c r="AU331" s="192" t="s">
        <v>211</v>
      </c>
      <c r="AV331" s="12" t="s">
        <v>81</v>
      </c>
      <c r="AW331" s="12" t="s">
        <v>30</v>
      </c>
      <c r="AX331" s="12" t="s">
        <v>73</v>
      </c>
      <c r="AY331" s="192" t="s">
        <v>191</v>
      </c>
    </row>
    <row r="332" s="12" customFormat="1">
      <c r="B332" s="190"/>
      <c r="D332" s="191" t="s">
        <v>200</v>
      </c>
      <c r="E332" s="192" t="s">
        <v>1</v>
      </c>
      <c r="F332" s="193" t="s">
        <v>3665</v>
      </c>
      <c r="H332" s="192" t="s">
        <v>1</v>
      </c>
      <c r="I332" s="194"/>
      <c r="L332" s="190"/>
      <c r="M332" s="195"/>
      <c r="N332" s="196"/>
      <c r="O332" s="196"/>
      <c r="P332" s="196"/>
      <c r="Q332" s="196"/>
      <c r="R332" s="196"/>
      <c r="S332" s="196"/>
      <c r="T332" s="197"/>
      <c r="AT332" s="192" t="s">
        <v>200</v>
      </c>
      <c r="AU332" s="192" t="s">
        <v>211</v>
      </c>
      <c r="AV332" s="12" t="s">
        <v>81</v>
      </c>
      <c r="AW332" s="12" t="s">
        <v>30</v>
      </c>
      <c r="AX332" s="12" t="s">
        <v>73</v>
      </c>
      <c r="AY332" s="192" t="s">
        <v>191</v>
      </c>
    </row>
    <row r="333" s="13" customFormat="1">
      <c r="B333" s="198"/>
      <c r="D333" s="191" t="s">
        <v>200</v>
      </c>
      <c r="E333" s="199" t="s">
        <v>1</v>
      </c>
      <c r="F333" s="200" t="s">
        <v>287</v>
      </c>
      <c r="H333" s="201">
        <v>12</v>
      </c>
      <c r="I333" s="202"/>
      <c r="L333" s="198"/>
      <c r="M333" s="203"/>
      <c r="N333" s="204"/>
      <c r="O333" s="204"/>
      <c r="P333" s="204"/>
      <c r="Q333" s="204"/>
      <c r="R333" s="204"/>
      <c r="S333" s="204"/>
      <c r="T333" s="205"/>
      <c r="AT333" s="199" t="s">
        <v>200</v>
      </c>
      <c r="AU333" s="199" t="s">
        <v>211</v>
      </c>
      <c r="AV333" s="13" t="s">
        <v>83</v>
      </c>
      <c r="AW333" s="13" t="s">
        <v>30</v>
      </c>
      <c r="AX333" s="13" t="s">
        <v>73</v>
      </c>
      <c r="AY333" s="199" t="s">
        <v>191</v>
      </c>
    </row>
    <row r="334" s="14" customFormat="1">
      <c r="B334" s="206"/>
      <c r="D334" s="191" t="s">
        <v>200</v>
      </c>
      <c r="E334" s="207" t="s">
        <v>1</v>
      </c>
      <c r="F334" s="208" t="s">
        <v>204</v>
      </c>
      <c r="H334" s="209">
        <v>12</v>
      </c>
      <c r="I334" s="210"/>
      <c r="L334" s="206"/>
      <c r="M334" s="211"/>
      <c r="N334" s="212"/>
      <c r="O334" s="212"/>
      <c r="P334" s="212"/>
      <c r="Q334" s="212"/>
      <c r="R334" s="212"/>
      <c r="S334" s="212"/>
      <c r="T334" s="213"/>
      <c r="AT334" s="207" t="s">
        <v>200</v>
      </c>
      <c r="AU334" s="207" t="s">
        <v>211</v>
      </c>
      <c r="AV334" s="14" t="s">
        <v>198</v>
      </c>
      <c r="AW334" s="14" t="s">
        <v>30</v>
      </c>
      <c r="AX334" s="14" t="s">
        <v>81</v>
      </c>
      <c r="AY334" s="207" t="s">
        <v>191</v>
      </c>
    </row>
    <row r="335" s="1" customFormat="1" ht="16.5" customHeight="1">
      <c r="B335" s="177"/>
      <c r="C335" s="214" t="s">
        <v>427</v>
      </c>
      <c r="D335" s="214" t="s">
        <v>335</v>
      </c>
      <c r="E335" s="215" t="s">
        <v>3363</v>
      </c>
      <c r="F335" s="216" t="s">
        <v>3364</v>
      </c>
      <c r="G335" s="217" t="s">
        <v>310</v>
      </c>
      <c r="H335" s="218">
        <v>12</v>
      </c>
      <c r="I335" s="219"/>
      <c r="J335" s="218">
        <f>ROUND(I335*H335,2)</f>
        <v>0</v>
      </c>
      <c r="K335" s="216" t="s">
        <v>274</v>
      </c>
      <c r="L335" s="220"/>
      <c r="M335" s="221" t="s">
        <v>1</v>
      </c>
      <c r="N335" s="222" t="s">
        <v>38</v>
      </c>
      <c r="O335" s="73"/>
      <c r="P335" s="186">
        <f>O335*H335</f>
        <v>0</v>
      </c>
      <c r="Q335" s="186">
        <v>0.10199999999999999</v>
      </c>
      <c r="R335" s="186">
        <f>Q335*H335</f>
        <v>1.224</v>
      </c>
      <c r="S335" s="186">
        <v>0</v>
      </c>
      <c r="T335" s="187">
        <f>S335*H335</f>
        <v>0</v>
      </c>
      <c r="AR335" s="188" t="s">
        <v>254</v>
      </c>
      <c r="AT335" s="188" t="s">
        <v>335</v>
      </c>
      <c r="AU335" s="188" t="s">
        <v>211</v>
      </c>
      <c r="AY335" s="18" t="s">
        <v>191</v>
      </c>
      <c r="BE335" s="189">
        <f>IF(N335="základní",J335,0)</f>
        <v>0</v>
      </c>
      <c r="BF335" s="189">
        <f>IF(N335="snížená",J335,0)</f>
        <v>0</v>
      </c>
      <c r="BG335" s="189">
        <f>IF(N335="zákl. přenesená",J335,0)</f>
        <v>0</v>
      </c>
      <c r="BH335" s="189">
        <f>IF(N335="sníž. přenesená",J335,0)</f>
        <v>0</v>
      </c>
      <c r="BI335" s="189">
        <f>IF(N335="nulová",J335,0)</f>
        <v>0</v>
      </c>
      <c r="BJ335" s="18" t="s">
        <v>81</v>
      </c>
      <c r="BK335" s="189">
        <f>ROUND(I335*H335,2)</f>
        <v>0</v>
      </c>
      <c r="BL335" s="18" t="s">
        <v>198</v>
      </c>
      <c r="BM335" s="188" t="s">
        <v>3666</v>
      </c>
    </row>
    <row r="336" s="13" customFormat="1">
      <c r="B336" s="198"/>
      <c r="D336" s="191" t="s">
        <v>200</v>
      </c>
      <c r="E336" s="199" t="s">
        <v>1</v>
      </c>
      <c r="F336" s="200" t="s">
        <v>287</v>
      </c>
      <c r="H336" s="201">
        <v>12</v>
      </c>
      <c r="I336" s="202"/>
      <c r="L336" s="198"/>
      <c r="M336" s="203"/>
      <c r="N336" s="204"/>
      <c r="O336" s="204"/>
      <c r="P336" s="204"/>
      <c r="Q336" s="204"/>
      <c r="R336" s="204"/>
      <c r="S336" s="204"/>
      <c r="T336" s="205"/>
      <c r="AT336" s="199" t="s">
        <v>200</v>
      </c>
      <c r="AU336" s="199" t="s">
        <v>211</v>
      </c>
      <c r="AV336" s="13" t="s">
        <v>83</v>
      </c>
      <c r="AW336" s="13" t="s">
        <v>30</v>
      </c>
      <c r="AX336" s="13" t="s">
        <v>73</v>
      </c>
      <c r="AY336" s="199" t="s">
        <v>191</v>
      </c>
    </row>
    <row r="337" s="14" customFormat="1">
      <c r="B337" s="206"/>
      <c r="D337" s="191" t="s">
        <v>200</v>
      </c>
      <c r="E337" s="207" t="s">
        <v>1</v>
      </c>
      <c r="F337" s="208" t="s">
        <v>204</v>
      </c>
      <c r="H337" s="209">
        <v>12</v>
      </c>
      <c r="I337" s="210"/>
      <c r="L337" s="206"/>
      <c r="M337" s="211"/>
      <c r="N337" s="212"/>
      <c r="O337" s="212"/>
      <c r="P337" s="212"/>
      <c r="Q337" s="212"/>
      <c r="R337" s="212"/>
      <c r="S337" s="212"/>
      <c r="T337" s="213"/>
      <c r="AT337" s="207" t="s">
        <v>200</v>
      </c>
      <c r="AU337" s="207" t="s">
        <v>211</v>
      </c>
      <c r="AV337" s="14" t="s">
        <v>198</v>
      </c>
      <c r="AW337" s="14" t="s">
        <v>30</v>
      </c>
      <c r="AX337" s="14" t="s">
        <v>81</v>
      </c>
      <c r="AY337" s="207" t="s">
        <v>191</v>
      </c>
    </row>
    <row r="338" s="1" customFormat="1" ht="24" customHeight="1">
      <c r="B338" s="177"/>
      <c r="C338" s="178" t="s">
        <v>436</v>
      </c>
      <c r="D338" s="178" t="s">
        <v>194</v>
      </c>
      <c r="E338" s="179" t="s">
        <v>965</v>
      </c>
      <c r="F338" s="180" t="s">
        <v>966</v>
      </c>
      <c r="G338" s="181" t="s">
        <v>310</v>
      </c>
      <c r="H338" s="182">
        <v>12</v>
      </c>
      <c r="I338" s="183"/>
      <c r="J338" s="182">
        <f>ROUND(I338*H338,2)</f>
        <v>0</v>
      </c>
      <c r="K338" s="180" t="s">
        <v>274</v>
      </c>
      <c r="L338" s="37"/>
      <c r="M338" s="184" t="s">
        <v>1</v>
      </c>
      <c r="N338" s="185" t="s">
        <v>38</v>
      </c>
      <c r="O338" s="73"/>
      <c r="P338" s="186">
        <f>O338*H338</f>
        <v>0</v>
      </c>
      <c r="Q338" s="186">
        <v>0.16849</v>
      </c>
      <c r="R338" s="186">
        <f>Q338*H338</f>
        <v>2.0218799999999999</v>
      </c>
      <c r="S338" s="186">
        <v>0</v>
      </c>
      <c r="T338" s="187">
        <f>S338*H338</f>
        <v>0</v>
      </c>
      <c r="AR338" s="188" t="s">
        <v>198</v>
      </c>
      <c r="AT338" s="188" t="s">
        <v>194</v>
      </c>
      <c r="AU338" s="188" t="s">
        <v>211</v>
      </c>
      <c r="AY338" s="18" t="s">
        <v>191</v>
      </c>
      <c r="BE338" s="189">
        <f>IF(N338="základní",J338,0)</f>
        <v>0</v>
      </c>
      <c r="BF338" s="189">
        <f>IF(N338="snížená",J338,0)</f>
        <v>0</v>
      </c>
      <c r="BG338" s="189">
        <f>IF(N338="zákl. přenesená",J338,0)</f>
        <v>0</v>
      </c>
      <c r="BH338" s="189">
        <f>IF(N338="sníž. přenesená",J338,0)</f>
        <v>0</v>
      </c>
      <c r="BI338" s="189">
        <f>IF(N338="nulová",J338,0)</f>
        <v>0</v>
      </c>
      <c r="BJ338" s="18" t="s">
        <v>81</v>
      </c>
      <c r="BK338" s="189">
        <f>ROUND(I338*H338,2)</f>
        <v>0</v>
      </c>
      <c r="BL338" s="18" t="s">
        <v>198</v>
      </c>
      <c r="BM338" s="188" t="s">
        <v>3667</v>
      </c>
    </row>
    <row r="339" s="12" customFormat="1">
      <c r="B339" s="190"/>
      <c r="D339" s="191" t="s">
        <v>200</v>
      </c>
      <c r="E339" s="192" t="s">
        <v>1</v>
      </c>
      <c r="F339" s="193" t="s">
        <v>3668</v>
      </c>
      <c r="H339" s="192" t="s">
        <v>1</v>
      </c>
      <c r="I339" s="194"/>
      <c r="L339" s="190"/>
      <c r="M339" s="195"/>
      <c r="N339" s="196"/>
      <c r="O339" s="196"/>
      <c r="P339" s="196"/>
      <c r="Q339" s="196"/>
      <c r="R339" s="196"/>
      <c r="S339" s="196"/>
      <c r="T339" s="197"/>
      <c r="AT339" s="192" t="s">
        <v>200</v>
      </c>
      <c r="AU339" s="192" t="s">
        <v>211</v>
      </c>
      <c r="AV339" s="12" t="s">
        <v>81</v>
      </c>
      <c r="AW339" s="12" t="s">
        <v>30</v>
      </c>
      <c r="AX339" s="12" t="s">
        <v>73</v>
      </c>
      <c r="AY339" s="192" t="s">
        <v>191</v>
      </c>
    </row>
    <row r="340" s="12" customFormat="1">
      <c r="B340" s="190"/>
      <c r="D340" s="191" t="s">
        <v>200</v>
      </c>
      <c r="E340" s="192" t="s">
        <v>1</v>
      </c>
      <c r="F340" s="193" t="s">
        <v>3669</v>
      </c>
      <c r="H340" s="192" t="s">
        <v>1</v>
      </c>
      <c r="I340" s="194"/>
      <c r="L340" s="190"/>
      <c r="M340" s="195"/>
      <c r="N340" s="196"/>
      <c r="O340" s="196"/>
      <c r="P340" s="196"/>
      <c r="Q340" s="196"/>
      <c r="R340" s="196"/>
      <c r="S340" s="196"/>
      <c r="T340" s="197"/>
      <c r="AT340" s="192" t="s">
        <v>200</v>
      </c>
      <c r="AU340" s="192" t="s">
        <v>211</v>
      </c>
      <c r="AV340" s="12" t="s">
        <v>81</v>
      </c>
      <c r="AW340" s="12" t="s">
        <v>30</v>
      </c>
      <c r="AX340" s="12" t="s">
        <v>73</v>
      </c>
      <c r="AY340" s="192" t="s">
        <v>191</v>
      </c>
    </row>
    <row r="341" s="13" customFormat="1">
      <c r="B341" s="198"/>
      <c r="D341" s="191" t="s">
        <v>200</v>
      </c>
      <c r="E341" s="199" t="s">
        <v>1</v>
      </c>
      <c r="F341" s="200" t="s">
        <v>287</v>
      </c>
      <c r="H341" s="201">
        <v>12</v>
      </c>
      <c r="I341" s="202"/>
      <c r="L341" s="198"/>
      <c r="M341" s="203"/>
      <c r="N341" s="204"/>
      <c r="O341" s="204"/>
      <c r="P341" s="204"/>
      <c r="Q341" s="204"/>
      <c r="R341" s="204"/>
      <c r="S341" s="204"/>
      <c r="T341" s="205"/>
      <c r="AT341" s="199" t="s">
        <v>200</v>
      </c>
      <c r="AU341" s="199" t="s">
        <v>211</v>
      </c>
      <c r="AV341" s="13" t="s">
        <v>83</v>
      </c>
      <c r="AW341" s="13" t="s">
        <v>30</v>
      </c>
      <c r="AX341" s="13" t="s">
        <v>73</v>
      </c>
      <c r="AY341" s="199" t="s">
        <v>191</v>
      </c>
    </row>
    <row r="342" s="14" customFormat="1">
      <c r="B342" s="206"/>
      <c r="D342" s="191" t="s">
        <v>200</v>
      </c>
      <c r="E342" s="207" t="s">
        <v>1</v>
      </c>
      <c r="F342" s="208" t="s">
        <v>204</v>
      </c>
      <c r="H342" s="209">
        <v>12</v>
      </c>
      <c r="I342" s="210"/>
      <c r="L342" s="206"/>
      <c r="M342" s="223"/>
      <c r="N342" s="224"/>
      <c r="O342" s="224"/>
      <c r="P342" s="224"/>
      <c r="Q342" s="224"/>
      <c r="R342" s="224"/>
      <c r="S342" s="224"/>
      <c r="T342" s="225"/>
      <c r="AT342" s="207" t="s">
        <v>200</v>
      </c>
      <c r="AU342" s="207" t="s">
        <v>211</v>
      </c>
      <c r="AV342" s="14" t="s">
        <v>198</v>
      </c>
      <c r="AW342" s="14" t="s">
        <v>30</v>
      </c>
      <c r="AX342" s="14" t="s">
        <v>81</v>
      </c>
      <c r="AY342" s="207" t="s">
        <v>191</v>
      </c>
    </row>
    <row r="343" s="1" customFormat="1" ht="6.96" customHeight="1">
      <c r="B343" s="56"/>
      <c r="C343" s="57"/>
      <c r="D343" s="57"/>
      <c r="E343" s="57"/>
      <c r="F343" s="57"/>
      <c r="G343" s="57"/>
      <c r="H343" s="57"/>
      <c r="I343" s="139"/>
      <c r="J343" s="57"/>
      <c r="K343" s="57"/>
      <c r="L343" s="37"/>
    </row>
  </sheetData>
  <autoFilter ref="C120:K34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82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161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ROUND(J125,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ROUND((SUM(BE125:BE638)),  2)</f>
        <v>0</v>
      </c>
      <c r="I33" s="127">
        <v>0.20999999999999999</v>
      </c>
      <c r="J33" s="126">
        <f>ROUND(((SUM(BE125:BE638))*I33),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ROUND((SUM(BF125:BF638)),  2)</f>
        <v>0</v>
      </c>
      <c r="I34" s="127">
        <v>0.14999999999999999</v>
      </c>
      <c r="J34" s="126">
        <f>ROUND(((SUM(BF125:BF638))*I34),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ROUND((SUM(BG125:BG638)),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ROUND((SUM(BH125:BH638)),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ROUND((SUM(BI125:BI638)),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11-01 - Svršek a spodek tramvajové trati (DPO)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J125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J126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J127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J249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J250</f>
        <v>0</v>
      </c>
      <c r="L100" s="150"/>
    </row>
    <row r="101" s="9" customFormat="1" ht="14.88" customHeight="1">
      <c r="B101" s="150"/>
      <c r="D101" s="151" t="s">
        <v>171</v>
      </c>
      <c r="E101" s="152"/>
      <c r="F101" s="152"/>
      <c r="G101" s="152"/>
      <c r="H101" s="152"/>
      <c r="I101" s="153"/>
      <c r="J101" s="154">
        <f>J347</f>
        <v>0</v>
      </c>
      <c r="L101" s="150"/>
    </row>
    <row r="102" s="9" customFormat="1" ht="19.92" customHeight="1">
      <c r="B102" s="150"/>
      <c r="D102" s="151" t="s">
        <v>172</v>
      </c>
      <c r="E102" s="152"/>
      <c r="F102" s="152"/>
      <c r="G102" s="152"/>
      <c r="H102" s="152"/>
      <c r="I102" s="153"/>
      <c r="J102" s="154">
        <f>J375</f>
        <v>0</v>
      </c>
      <c r="L102" s="150"/>
    </row>
    <row r="103" s="9" customFormat="1" ht="19.92" customHeight="1">
      <c r="B103" s="150"/>
      <c r="D103" s="151" t="s">
        <v>173</v>
      </c>
      <c r="E103" s="152"/>
      <c r="F103" s="152"/>
      <c r="G103" s="152"/>
      <c r="H103" s="152"/>
      <c r="I103" s="153"/>
      <c r="J103" s="154">
        <f>J452</f>
        <v>0</v>
      </c>
      <c r="L103" s="150"/>
    </row>
    <row r="104" s="9" customFormat="1" ht="14.88" customHeight="1">
      <c r="B104" s="150"/>
      <c r="D104" s="151" t="s">
        <v>174</v>
      </c>
      <c r="E104" s="152"/>
      <c r="F104" s="152"/>
      <c r="G104" s="152"/>
      <c r="H104" s="152"/>
      <c r="I104" s="153"/>
      <c r="J104" s="154">
        <f>J536</f>
        <v>0</v>
      </c>
      <c r="L104" s="150"/>
    </row>
    <row r="105" s="8" customFormat="1" ht="24.96" customHeight="1">
      <c r="B105" s="145"/>
      <c r="D105" s="146" t="s">
        <v>175</v>
      </c>
      <c r="E105" s="147"/>
      <c r="F105" s="147"/>
      <c r="G105" s="147"/>
      <c r="H105" s="147"/>
      <c r="I105" s="148"/>
      <c r="J105" s="149">
        <f>J626</f>
        <v>0</v>
      </c>
      <c r="L105" s="145"/>
    </row>
    <row r="106" s="1" customFormat="1" ht="21.84" customHeight="1">
      <c r="B106" s="37"/>
      <c r="I106" s="118"/>
      <c r="L106" s="37"/>
    </row>
    <row r="107" s="1" customFormat="1" ht="6.96" customHeight="1">
      <c r="B107" s="56"/>
      <c r="C107" s="57"/>
      <c r="D107" s="57"/>
      <c r="E107" s="57"/>
      <c r="F107" s="57"/>
      <c r="G107" s="57"/>
      <c r="H107" s="57"/>
      <c r="I107" s="139"/>
      <c r="J107" s="57"/>
      <c r="K107" s="57"/>
      <c r="L107" s="37"/>
    </row>
    <row r="111" s="1" customFormat="1" ht="6.96" customHeight="1">
      <c r="B111" s="58"/>
      <c r="C111" s="59"/>
      <c r="D111" s="59"/>
      <c r="E111" s="59"/>
      <c r="F111" s="59"/>
      <c r="G111" s="59"/>
      <c r="H111" s="59"/>
      <c r="I111" s="140"/>
      <c r="J111" s="59"/>
      <c r="K111" s="59"/>
      <c r="L111" s="37"/>
    </row>
    <row r="112" s="1" customFormat="1" ht="24.96" customHeight="1">
      <c r="B112" s="37"/>
      <c r="C112" s="22" t="s">
        <v>176</v>
      </c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15</v>
      </c>
      <c r="I114" s="118"/>
      <c r="L114" s="37"/>
    </row>
    <row r="115" s="1" customFormat="1" ht="16.5" customHeight="1">
      <c r="B115" s="37"/>
      <c r="E115" s="117" t="str">
        <f>E7</f>
        <v>Rekonstrukce TT na ul. PAvlova vč. zastávky Rodimcevova</v>
      </c>
      <c r="F115" s="31"/>
      <c r="G115" s="31"/>
      <c r="H115" s="31"/>
      <c r="I115" s="118"/>
      <c r="L115" s="37"/>
    </row>
    <row r="116" s="1" customFormat="1" ht="12" customHeight="1">
      <c r="B116" s="37"/>
      <c r="C116" s="31" t="s">
        <v>160</v>
      </c>
      <c r="I116" s="118"/>
      <c r="L116" s="37"/>
    </row>
    <row r="117" s="1" customFormat="1" ht="16.5" customHeight="1">
      <c r="B117" s="37"/>
      <c r="E117" s="63" t="str">
        <f>E9</f>
        <v>SO 11-01 - Svršek a spodek tramvajové trati (DPO)</v>
      </c>
      <c r="F117" s="1"/>
      <c r="G117" s="1"/>
      <c r="H117" s="1"/>
      <c r="I117" s="118"/>
      <c r="L117" s="37"/>
    </row>
    <row r="118" s="1" customFormat="1" ht="6.96" customHeight="1">
      <c r="B118" s="37"/>
      <c r="I118" s="118"/>
      <c r="L118" s="37"/>
    </row>
    <row r="119" s="1" customFormat="1" ht="12" customHeight="1">
      <c r="B119" s="37"/>
      <c r="C119" s="31" t="s">
        <v>19</v>
      </c>
      <c r="F119" s="26" t="str">
        <f>F12</f>
        <v>Ostrava</v>
      </c>
      <c r="I119" s="119" t="s">
        <v>21</v>
      </c>
      <c r="J119" s="65" t="str">
        <f>IF(J12="","",J12)</f>
        <v>19. 11. 2019</v>
      </c>
      <c r="L119" s="37"/>
    </row>
    <row r="120" s="1" customFormat="1" ht="6.96" customHeight="1">
      <c r="B120" s="37"/>
      <c r="I120" s="118"/>
      <c r="L120" s="37"/>
    </row>
    <row r="121" s="1" customFormat="1" ht="15.15" customHeight="1">
      <c r="B121" s="37"/>
      <c r="C121" s="31" t="s">
        <v>23</v>
      </c>
      <c r="F121" s="26" t="str">
        <f>E15</f>
        <v xml:space="preserve"> </v>
      </c>
      <c r="I121" s="119" t="s">
        <v>29</v>
      </c>
      <c r="J121" s="35" t="str">
        <f>E21</f>
        <v xml:space="preserve"> </v>
      </c>
      <c r="L121" s="37"/>
    </row>
    <row r="122" s="1" customFormat="1" ht="15.15" customHeight="1">
      <c r="B122" s="37"/>
      <c r="C122" s="31" t="s">
        <v>27</v>
      </c>
      <c r="F122" s="26" t="str">
        <f>IF(E18="","",E18)</f>
        <v>Vyplň údaj</v>
      </c>
      <c r="I122" s="119" t="s">
        <v>31</v>
      </c>
      <c r="J122" s="35" t="str">
        <f>E24</f>
        <v xml:space="preserve"> </v>
      </c>
      <c r="L122" s="37"/>
    </row>
    <row r="123" s="1" customFormat="1" ht="10.32" customHeight="1">
      <c r="B123" s="37"/>
      <c r="I123" s="118"/>
      <c r="L123" s="37"/>
    </row>
    <row r="124" s="10" customFormat="1" ht="29.28" customHeight="1">
      <c r="B124" s="155"/>
      <c r="C124" s="156" t="s">
        <v>177</v>
      </c>
      <c r="D124" s="157" t="s">
        <v>58</v>
      </c>
      <c r="E124" s="157" t="s">
        <v>54</v>
      </c>
      <c r="F124" s="157" t="s">
        <v>55</v>
      </c>
      <c r="G124" s="157" t="s">
        <v>178</v>
      </c>
      <c r="H124" s="157" t="s">
        <v>179</v>
      </c>
      <c r="I124" s="158" t="s">
        <v>180</v>
      </c>
      <c r="J124" s="157" t="s">
        <v>164</v>
      </c>
      <c r="K124" s="159" t="s">
        <v>181</v>
      </c>
      <c r="L124" s="155"/>
      <c r="M124" s="82" t="s">
        <v>1</v>
      </c>
      <c r="N124" s="83" t="s">
        <v>37</v>
      </c>
      <c r="O124" s="83" t="s">
        <v>182</v>
      </c>
      <c r="P124" s="83" t="s">
        <v>183</v>
      </c>
      <c r="Q124" s="83" t="s">
        <v>184</v>
      </c>
      <c r="R124" s="83" t="s">
        <v>185</v>
      </c>
      <c r="S124" s="83" t="s">
        <v>186</v>
      </c>
      <c r="T124" s="84" t="s">
        <v>187</v>
      </c>
    </row>
    <row r="125" s="1" customFormat="1" ht="22.8" customHeight="1">
      <c r="B125" s="37"/>
      <c r="C125" s="87" t="s">
        <v>188</v>
      </c>
      <c r="I125" s="118"/>
      <c r="J125" s="160">
        <f>BK125</f>
        <v>0</v>
      </c>
      <c r="L125" s="37"/>
      <c r="M125" s="85"/>
      <c r="N125" s="69"/>
      <c r="O125" s="69"/>
      <c r="P125" s="161">
        <f>P126+P626</f>
        <v>0</v>
      </c>
      <c r="Q125" s="69"/>
      <c r="R125" s="161">
        <f>R126+R626</f>
        <v>1748.1995893000003</v>
      </c>
      <c r="S125" s="69"/>
      <c r="T125" s="162">
        <f>T126+T626</f>
        <v>1156.5989999999999</v>
      </c>
      <c r="AT125" s="18" t="s">
        <v>72</v>
      </c>
      <c r="AU125" s="18" t="s">
        <v>166</v>
      </c>
      <c r="BK125" s="163">
        <f>BK126+BK626</f>
        <v>0</v>
      </c>
    </row>
    <row r="126" s="11" customFormat="1" ht="25.92" customHeight="1">
      <c r="B126" s="164"/>
      <c r="D126" s="165" t="s">
        <v>72</v>
      </c>
      <c r="E126" s="166" t="s">
        <v>189</v>
      </c>
      <c r="F126" s="166" t="s">
        <v>190</v>
      </c>
      <c r="I126" s="167"/>
      <c r="J126" s="168">
        <f>BK126</f>
        <v>0</v>
      </c>
      <c r="L126" s="164"/>
      <c r="M126" s="169"/>
      <c r="N126" s="170"/>
      <c r="O126" s="170"/>
      <c r="P126" s="171">
        <f>P127+P249+P375+P452</f>
        <v>0</v>
      </c>
      <c r="Q126" s="170"/>
      <c r="R126" s="171">
        <f>R127+R249+R375+R452</f>
        <v>1748.1995893000003</v>
      </c>
      <c r="S126" s="170"/>
      <c r="T126" s="172">
        <f>T127+T249+T375+T452</f>
        <v>1156.5989999999999</v>
      </c>
      <c r="AR126" s="165" t="s">
        <v>81</v>
      </c>
      <c r="AT126" s="173" t="s">
        <v>72</v>
      </c>
      <c r="AU126" s="173" t="s">
        <v>73</v>
      </c>
      <c r="AY126" s="165" t="s">
        <v>191</v>
      </c>
      <c r="BK126" s="174">
        <f>BK127+BK249+BK375+BK452</f>
        <v>0</v>
      </c>
    </row>
    <row r="127" s="11" customFormat="1" ht="22.8" customHeight="1">
      <c r="B127" s="164"/>
      <c r="D127" s="165" t="s">
        <v>72</v>
      </c>
      <c r="E127" s="175" t="s">
        <v>192</v>
      </c>
      <c r="F127" s="175" t="s">
        <v>193</v>
      </c>
      <c r="I127" s="167"/>
      <c r="J127" s="176">
        <f>BK127</f>
        <v>0</v>
      </c>
      <c r="L127" s="164"/>
      <c r="M127" s="169"/>
      <c r="N127" s="170"/>
      <c r="O127" s="170"/>
      <c r="P127" s="171">
        <f>SUM(P128:P248)</f>
        <v>0</v>
      </c>
      <c r="Q127" s="170"/>
      <c r="R127" s="171">
        <f>SUM(R128:R248)</f>
        <v>2.350257</v>
      </c>
      <c r="S127" s="170"/>
      <c r="T127" s="172">
        <f>SUM(T128:T248)</f>
        <v>1156.5989999999999</v>
      </c>
      <c r="AR127" s="165" t="s">
        <v>81</v>
      </c>
      <c r="AT127" s="173" t="s">
        <v>72</v>
      </c>
      <c r="AU127" s="173" t="s">
        <v>81</v>
      </c>
      <c r="AY127" s="165" t="s">
        <v>191</v>
      </c>
      <c r="BK127" s="174">
        <f>SUM(BK128:BK248)</f>
        <v>0</v>
      </c>
    </row>
    <row r="128" s="1" customFormat="1" ht="36" customHeight="1">
      <c r="B128" s="177"/>
      <c r="C128" s="178" t="s">
        <v>81</v>
      </c>
      <c r="D128" s="178" t="s">
        <v>194</v>
      </c>
      <c r="E128" s="179" t="s">
        <v>195</v>
      </c>
      <c r="F128" s="180" t="s">
        <v>196</v>
      </c>
      <c r="G128" s="181" t="s">
        <v>197</v>
      </c>
      <c r="H128" s="182">
        <v>0.64000000000000001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0.41699999999999998</v>
      </c>
      <c r="T128" s="187">
        <f>S128*H128</f>
        <v>0.26688000000000001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199</v>
      </c>
    </row>
    <row r="129" s="12" customFormat="1">
      <c r="B129" s="190"/>
      <c r="D129" s="191" t="s">
        <v>200</v>
      </c>
      <c r="E129" s="192" t="s">
        <v>1</v>
      </c>
      <c r="F129" s="193" t="s">
        <v>201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83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202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3" customFormat="1">
      <c r="B131" s="198"/>
      <c r="D131" s="191" t="s">
        <v>200</v>
      </c>
      <c r="E131" s="199" t="s">
        <v>1</v>
      </c>
      <c r="F131" s="200" t="s">
        <v>203</v>
      </c>
      <c r="H131" s="201">
        <v>0.64000000000000001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200</v>
      </c>
      <c r="AU131" s="199" t="s">
        <v>83</v>
      </c>
      <c r="AV131" s="13" t="s">
        <v>83</v>
      </c>
      <c r="AW131" s="13" t="s">
        <v>30</v>
      </c>
      <c r="AX131" s="13" t="s">
        <v>73</v>
      </c>
      <c r="AY131" s="199" t="s">
        <v>191</v>
      </c>
    </row>
    <row r="132" s="14" customFormat="1">
      <c r="B132" s="206"/>
      <c r="D132" s="191" t="s">
        <v>200</v>
      </c>
      <c r="E132" s="207" t="s">
        <v>1</v>
      </c>
      <c r="F132" s="208" t="s">
        <v>204</v>
      </c>
      <c r="H132" s="209">
        <v>0.64000000000000001</v>
      </c>
      <c r="I132" s="210"/>
      <c r="L132" s="206"/>
      <c r="M132" s="211"/>
      <c r="N132" s="212"/>
      <c r="O132" s="212"/>
      <c r="P132" s="212"/>
      <c r="Q132" s="212"/>
      <c r="R132" s="212"/>
      <c r="S132" s="212"/>
      <c r="T132" s="213"/>
      <c r="AT132" s="207" t="s">
        <v>200</v>
      </c>
      <c r="AU132" s="207" t="s">
        <v>83</v>
      </c>
      <c r="AV132" s="14" t="s">
        <v>198</v>
      </c>
      <c r="AW132" s="14" t="s">
        <v>30</v>
      </c>
      <c r="AX132" s="14" t="s">
        <v>81</v>
      </c>
      <c r="AY132" s="207" t="s">
        <v>191</v>
      </c>
    </row>
    <row r="133" s="1" customFormat="1" ht="24" customHeight="1">
      <c r="B133" s="177"/>
      <c r="C133" s="178" t="s">
        <v>83</v>
      </c>
      <c r="D133" s="178" t="s">
        <v>194</v>
      </c>
      <c r="E133" s="179" t="s">
        <v>205</v>
      </c>
      <c r="F133" s="180" t="s">
        <v>206</v>
      </c>
      <c r="G133" s="181" t="s">
        <v>197</v>
      </c>
      <c r="H133" s="182">
        <v>5.7599999999999998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0.41699999999999998</v>
      </c>
      <c r="T133" s="187">
        <f>S133*H133</f>
        <v>2.4019199999999996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207</v>
      </c>
    </row>
    <row r="134" s="12" customFormat="1">
      <c r="B134" s="190"/>
      <c r="D134" s="191" t="s">
        <v>200</v>
      </c>
      <c r="E134" s="192" t="s">
        <v>1</v>
      </c>
      <c r="F134" s="193" t="s">
        <v>208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83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2" customFormat="1">
      <c r="B135" s="190"/>
      <c r="D135" s="191" t="s">
        <v>200</v>
      </c>
      <c r="E135" s="192" t="s">
        <v>1</v>
      </c>
      <c r="F135" s="193" t="s">
        <v>209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210</v>
      </c>
      <c r="H136" s="201">
        <v>5.7599999999999998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73</v>
      </c>
      <c r="AY136" s="199" t="s">
        <v>191</v>
      </c>
    </row>
    <row r="137" s="14" customFormat="1">
      <c r="B137" s="206"/>
      <c r="D137" s="191" t="s">
        <v>200</v>
      </c>
      <c r="E137" s="207" t="s">
        <v>1</v>
      </c>
      <c r="F137" s="208" t="s">
        <v>204</v>
      </c>
      <c r="H137" s="209">
        <v>5.7599999999999998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200</v>
      </c>
      <c r="AU137" s="207" t="s">
        <v>83</v>
      </c>
      <c r="AV137" s="14" t="s">
        <v>198</v>
      </c>
      <c r="AW137" s="14" t="s">
        <v>30</v>
      </c>
      <c r="AX137" s="14" t="s">
        <v>81</v>
      </c>
      <c r="AY137" s="207" t="s">
        <v>191</v>
      </c>
    </row>
    <row r="138" s="1" customFormat="1" ht="16.5" customHeight="1">
      <c r="B138" s="177"/>
      <c r="C138" s="178" t="s">
        <v>211</v>
      </c>
      <c r="D138" s="178" t="s">
        <v>194</v>
      </c>
      <c r="E138" s="179" t="s">
        <v>212</v>
      </c>
      <c r="F138" s="180" t="s">
        <v>213</v>
      </c>
      <c r="G138" s="181" t="s">
        <v>214</v>
      </c>
      <c r="H138" s="182">
        <v>92.620000000000005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0.22</v>
      </c>
      <c r="T138" s="187">
        <f>S138*H138</f>
        <v>20.3764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215</v>
      </c>
    </row>
    <row r="139" s="12" customFormat="1">
      <c r="B139" s="190"/>
      <c r="D139" s="191" t="s">
        <v>200</v>
      </c>
      <c r="E139" s="192" t="s">
        <v>1</v>
      </c>
      <c r="F139" s="193" t="s">
        <v>216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3" customFormat="1">
      <c r="B140" s="198"/>
      <c r="D140" s="191" t="s">
        <v>200</v>
      </c>
      <c r="E140" s="199" t="s">
        <v>1</v>
      </c>
      <c r="F140" s="200" t="s">
        <v>217</v>
      </c>
      <c r="H140" s="201">
        <v>92.620000000000005</v>
      </c>
      <c r="I140" s="202"/>
      <c r="L140" s="198"/>
      <c r="M140" s="203"/>
      <c r="N140" s="204"/>
      <c r="O140" s="204"/>
      <c r="P140" s="204"/>
      <c r="Q140" s="204"/>
      <c r="R140" s="204"/>
      <c r="S140" s="204"/>
      <c r="T140" s="205"/>
      <c r="AT140" s="199" t="s">
        <v>200</v>
      </c>
      <c r="AU140" s="199" t="s">
        <v>83</v>
      </c>
      <c r="AV140" s="13" t="s">
        <v>83</v>
      </c>
      <c r="AW140" s="13" t="s">
        <v>30</v>
      </c>
      <c r="AX140" s="13" t="s">
        <v>73</v>
      </c>
      <c r="AY140" s="199" t="s">
        <v>191</v>
      </c>
    </row>
    <row r="141" s="14" customFormat="1">
      <c r="B141" s="206"/>
      <c r="D141" s="191" t="s">
        <v>200</v>
      </c>
      <c r="E141" s="207" t="s">
        <v>1</v>
      </c>
      <c r="F141" s="208" t="s">
        <v>204</v>
      </c>
      <c r="H141" s="209">
        <v>92.620000000000005</v>
      </c>
      <c r="I141" s="210"/>
      <c r="L141" s="206"/>
      <c r="M141" s="211"/>
      <c r="N141" s="212"/>
      <c r="O141" s="212"/>
      <c r="P141" s="212"/>
      <c r="Q141" s="212"/>
      <c r="R141" s="212"/>
      <c r="S141" s="212"/>
      <c r="T141" s="213"/>
      <c r="AT141" s="207" t="s">
        <v>200</v>
      </c>
      <c r="AU141" s="207" t="s">
        <v>83</v>
      </c>
      <c r="AV141" s="14" t="s">
        <v>198</v>
      </c>
      <c r="AW141" s="14" t="s">
        <v>30</v>
      </c>
      <c r="AX141" s="14" t="s">
        <v>81</v>
      </c>
      <c r="AY141" s="207" t="s">
        <v>191</v>
      </c>
    </row>
    <row r="142" s="1" customFormat="1" ht="16.5" customHeight="1">
      <c r="B142" s="177"/>
      <c r="C142" s="178" t="s">
        <v>198</v>
      </c>
      <c r="D142" s="178" t="s">
        <v>194</v>
      </c>
      <c r="E142" s="179" t="s">
        <v>218</v>
      </c>
      <c r="F142" s="180" t="s">
        <v>219</v>
      </c>
      <c r="G142" s="181" t="s">
        <v>214</v>
      </c>
      <c r="H142" s="182">
        <v>1788.29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0.5</v>
      </c>
      <c r="T142" s="187">
        <f>S142*H142</f>
        <v>894.14499999999998</v>
      </c>
      <c r="AR142" s="188" t="s">
        <v>198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220</v>
      </c>
    </row>
    <row r="143" s="12" customFormat="1">
      <c r="B143" s="190"/>
      <c r="D143" s="191" t="s">
        <v>200</v>
      </c>
      <c r="E143" s="192" t="s">
        <v>1</v>
      </c>
      <c r="F143" s="193" t="s">
        <v>221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2" customFormat="1">
      <c r="B144" s="190"/>
      <c r="D144" s="191" t="s">
        <v>200</v>
      </c>
      <c r="E144" s="192" t="s">
        <v>1</v>
      </c>
      <c r="F144" s="193" t="s">
        <v>222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83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2" customFormat="1">
      <c r="B145" s="190"/>
      <c r="D145" s="191" t="s">
        <v>200</v>
      </c>
      <c r="E145" s="192" t="s">
        <v>1</v>
      </c>
      <c r="F145" s="193" t="s">
        <v>223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200</v>
      </c>
      <c r="AU145" s="192" t="s">
        <v>83</v>
      </c>
      <c r="AV145" s="12" t="s">
        <v>81</v>
      </c>
      <c r="AW145" s="12" t="s">
        <v>30</v>
      </c>
      <c r="AX145" s="12" t="s">
        <v>73</v>
      </c>
      <c r="AY145" s="192" t="s">
        <v>191</v>
      </c>
    </row>
    <row r="146" s="13" customFormat="1">
      <c r="B146" s="198"/>
      <c r="D146" s="191" t="s">
        <v>200</v>
      </c>
      <c r="E146" s="199" t="s">
        <v>1</v>
      </c>
      <c r="F146" s="200" t="s">
        <v>224</v>
      </c>
      <c r="H146" s="201">
        <v>119.08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200</v>
      </c>
      <c r="AU146" s="199" t="s">
        <v>83</v>
      </c>
      <c r="AV146" s="13" t="s">
        <v>83</v>
      </c>
      <c r="AW146" s="13" t="s">
        <v>30</v>
      </c>
      <c r="AX146" s="13" t="s">
        <v>73</v>
      </c>
      <c r="AY146" s="199" t="s">
        <v>191</v>
      </c>
    </row>
    <row r="147" s="12" customFormat="1">
      <c r="B147" s="190"/>
      <c r="D147" s="191" t="s">
        <v>200</v>
      </c>
      <c r="E147" s="192" t="s">
        <v>1</v>
      </c>
      <c r="F147" s="193" t="s">
        <v>225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200</v>
      </c>
      <c r="AU147" s="192" t="s">
        <v>83</v>
      </c>
      <c r="AV147" s="12" t="s">
        <v>81</v>
      </c>
      <c r="AW147" s="12" t="s">
        <v>30</v>
      </c>
      <c r="AX147" s="12" t="s">
        <v>73</v>
      </c>
      <c r="AY147" s="192" t="s">
        <v>191</v>
      </c>
    </row>
    <row r="148" s="12" customFormat="1">
      <c r="B148" s="190"/>
      <c r="D148" s="191" t="s">
        <v>200</v>
      </c>
      <c r="E148" s="192" t="s">
        <v>1</v>
      </c>
      <c r="F148" s="193" t="s">
        <v>226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83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227</v>
      </c>
      <c r="H149" s="201">
        <v>1669.21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83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4" customFormat="1">
      <c r="B150" s="206"/>
      <c r="D150" s="191" t="s">
        <v>200</v>
      </c>
      <c r="E150" s="207" t="s">
        <v>1</v>
      </c>
      <c r="F150" s="208" t="s">
        <v>204</v>
      </c>
      <c r="H150" s="209">
        <v>1788.29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200</v>
      </c>
      <c r="AU150" s="207" t="s">
        <v>83</v>
      </c>
      <c r="AV150" s="14" t="s">
        <v>198</v>
      </c>
      <c r="AW150" s="14" t="s">
        <v>30</v>
      </c>
      <c r="AX150" s="14" t="s">
        <v>81</v>
      </c>
      <c r="AY150" s="207" t="s">
        <v>191</v>
      </c>
    </row>
    <row r="151" s="1" customFormat="1" ht="24" customHeight="1">
      <c r="B151" s="177"/>
      <c r="C151" s="178" t="s">
        <v>228</v>
      </c>
      <c r="D151" s="178" t="s">
        <v>194</v>
      </c>
      <c r="E151" s="179" t="s">
        <v>229</v>
      </c>
      <c r="F151" s="180" t="s">
        <v>230</v>
      </c>
      <c r="G151" s="181" t="s">
        <v>197</v>
      </c>
      <c r="H151" s="182">
        <v>578.85000000000002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0.098000000000000004</v>
      </c>
      <c r="T151" s="187">
        <f>S151*H151</f>
        <v>56.727300000000007</v>
      </c>
      <c r="AR151" s="188" t="s">
        <v>198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231</v>
      </c>
    </row>
    <row r="152" s="12" customFormat="1">
      <c r="B152" s="190"/>
      <c r="D152" s="191" t="s">
        <v>200</v>
      </c>
      <c r="E152" s="192" t="s">
        <v>1</v>
      </c>
      <c r="F152" s="193" t="s">
        <v>232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233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2" customFormat="1">
      <c r="B154" s="190"/>
      <c r="D154" s="191" t="s">
        <v>200</v>
      </c>
      <c r="E154" s="192" t="s">
        <v>1</v>
      </c>
      <c r="F154" s="193" t="s">
        <v>234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200</v>
      </c>
      <c r="AU154" s="192" t="s">
        <v>83</v>
      </c>
      <c r="AV154" s="12" t="s">
        <v>81</v>
      </c>
      <c r="AW154" s="12" t="s">
        <v>30</v>
      </c>
      <c r="AX154" s="12" t="s">
        <v>73</v>
      </c>
      <c r="AY154" s="192" t="s">
        <v>191</v>
      </c>
    </row>
    <row r="155" s="12" customFormat="1">
      <c r="B155" s="190"/>
      <c r="D155" s="191" t="s">
        <v>200</v>
      </c>
      <c r="E155" s="192" t="s">
        <v>1</v>
      </c>
      <c r="F155" s="193" t="s">
        <v>235</v>
      </c>
      <c r="H155" s="192" t="s">
        <v>1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2" t="s">
        <v>200</v>
      </c>
      <c r="AU155" s="192" t="s">
        <v>83</v>
      </c>
      <c r="AV155" s="12" t="s">
        <v>81</v>
      </c>
      <c r="AW155" s="12" t="s">
        <v>30</v>
      </c>
      <c r="AX155" s="12" t="s">
        <v>73</v>
      </c>
      <c r="AY155" s="192" t="s">
        <v>191</v>
      </c>
    </row>
    <row r="156" s="13" customFormat="1">
      <c r="B156" s="198"/>
      <c r="D156" s="191" t="s">
        <v>200</v>
      </c>
      <c r="E156" s="199" t="s">
        <v>1</v>
      </c>
      <c r="F156" s="200" t="s">
        <v>236</v>
      </c>
      <c r="H156" s="201">
        <v>578.85000000000002</v>
      </c>
      <c r="I156" s="202"/>
      <c r="L156" s="198"/>
      <c r="M156" s="203"/>
      <c r="N156" s="204"/>
      <c r="O156" s="204"/>
      <c r="P156" s="204"/>
      <c r="Q156" s="204"/>
      <c r="R156" s="204"/>
      <c r="S156" s="204"/>
      <c r="T156" s="205"/>
      <c r="AT156" s="199" t="s">
        <v>200</v>
      </c>
      <c r="AU156" s="199" t="s">
        <v>83</v>
      </c>
      <c r="AV156" s="13" t="s">
        <v>83</v>
      </c>
      <c r="AW156" s="13" t="s">
        <v>30</v>
      </c>
      <c r="AX156" s="13" t="s">
        <v>73</v>
      </c>
      <c r="AY156" s="199" t="s">
        <v>191</v>
      </c>
    </row>
    <row r="157" s="14" customFormat="1">
      <c r="B157" s="206"/>
      <c r="D157" s="191" t="s">
        <v>200</v>
      </c>
      <c r="E157" s="207" t="s">
        <v>1</v>
      </c>
      <c r="F157" s="208" t="s">
        <v>204</v>
      </c>
      <c r="H157" s="209">
        <v>578.85000000000002</v>
      </c>
      <c r="I157" s="210"/>
      <c r="L157" s="206"/>
      <c r="M157" s="211"/>
      <c r="N157" s="212"/>
      <c r="O157" s="212"/>
      <c r="P157" s="212"/>
      <c r="Q157" s="212"/>
      <c r="R157" s="212"/>
      <c r="S157" s="212"/>
      <c r="T157" s="213"/>
      <c r="AT157" s="207" t="s">
        <v>200</v>
      </c>
      <c r="AU157" s="207" t="s">
        <v>83</v>
      </c>
      <c r="AV157" s="14" t="s">
        <v>198</v>
      </c>
      <c r="AW157" s="14" t="s">
        <v>30</v>
      </c>
      <c r="AX157" s="14" t="s">
        <v>81</v>
      </c>
      <c r="AY157" s="207" t="s">
        <v>191</v>
      </c>
    </row>
    <row r="158" s="1" customFormat="1" ht="36" customHeight="1">
      <c r="B158" s="177"/>
      <c r="C158" s="178" t="s">
        <v>237</v>
      </c>
      <c r="D158" s="178" t="s">
        <v>194</v>
      </c>
      <c r="E158" s="179" t="s">
        <v>238</v>
      </c>
      <c r="F158" s="180" t="s">
        <v>239</v>
      </c>
      <c r="G158" s="181" t="s">
        <v>197</v>
      </c>
      <c r="H158" s="182">
        <v>51.200000000000003</v>
      </c>
      <c r="I158" s="183"/>
      <c r="J158" s="182">
        <f>ROUND(I158*H158,2)</f>
        <v>0</v>
      </c>
      <c r="K158" s="180" t="s">
        <v>1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0.23999999999999999</v>
      </c>
      <c r="T158" s="187">
        <f>S158*H158</f>
        <v>12.288</v>
      </c>
      <c r="AR158" s="188" t="s">
        <v>198</v>
      </c>
      <c r="AT158" s="188" t="s">
        <v>194</v>
      </c>
      <c r="AU158" s="188" t="s">
        <v>83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198</v>
      </c>
      <c r="BM158" s="188" t="s">
        <v>240</v>
      </c>
    </row>
    <row r="159" s="12" customFormat="1">
      <c r="B159" s="190"/>
      <c r="D159" s="191" t="s">
        <v>200</v>
      </c>
      <c r="E159" s="192" t="s">
        <v>1</v>
      </c>
      <c r="F159" s="193" t="s">
        <v>241</v>
      </c>
      <c r="H159" s="192" t="s">
        <v>1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2" t="s">
        <v>200</v>
      </c>
      <c r="AU159" s="192" t="s">
        <v>83</v>
      </c>
      <c r="AV159" s="12" t="s">
        <v>81</v>
      </c>
      <c r="AW159" s="12" t="s">
        <v>30</v>
      </c>
      <c r="AX159" s="12" t="s">
        <v>73</v>
      </c>
      <c r="AY159" s="192" t="s">
        <v>191</v>
      </c>
    </row>
    <row r="160" s="13" customFormat="1">
      <c r="B160" s="198"/>
      <c r="D160" s="191" t="s">
        <v>200</v>
      </c>
      <c r="E160" s="199" t="s">
        <v>1</v>
      </c>
      <c r="F160" s="200" t="s">
        <v>242</v>
      </c>
      <c r="H160" s="201">
        <v>51.200000000000003</v>
      </c>
      <c r="I160" s="202"/>
      <c r="L160" s="198"/>
      <c r="M160" s="203"/>
      <c r="N160" s="204"/>
      <c r="O160" s="204"/>
      <c r="P160" s="204"/>
      <c r="Q160" s="204"/>
      <c r="R160" s="204"/>
      <c r="S160" s="204"/>
      <c r="T160" s="205"/>
      <c r="AT160" s="199" t="s">
        <v>200</v>
      </c>
      <c r="AU160" s="199" t="s">
        <v>83</v>
      </c>
      <c r="AV160" s="13" t="s">
        <v>83</v>
      </c>
      <c r="AW160" s="13" t="s">
        <v>30</v>
      </c>
      <c r="AX160" s="13" t="s">
        <v>73</v>
      </c>
      <c r="AY160" s="199" t="s">
        <v>191</v>
      </c>
    </row>
    <row r="161" s="14" customFormat="1">
      <c r="B161" s="206"/>
      <c r="D161" s="191" t="s">
        <v>200</v>
      </c>
      <c r="E161" s="207" t="s">
        <v>1</v>
      </c>
      <c r="F161" s="208" t="s">
        <v>204</v>
      </c>
      <c r="H161" s="209">
        <v>51.200000000000003</v>
      </c>
      <c r="I161" s="210"/>
      <c r="L161" s="206"/>
      <c r="M161" s="211"/>
      <c r="N161" s="212"/>
      <c r="O161" s="212"/>
      <c r="P161" s="212"/>
      <c r="Q161" s="212"/>
      <c r="R161" s="212"/>
      <c r="S161" s="212"/>
      <c r="T161" s="213"/>
      <c r="AT161" s="207" t="s">
        <v>200</v>
      </c>
      <c r="AU161" s="207" t="s">
        <v>83</v>
      </c>
      <c r="AV161" s="14" t="s">
        <v>198</v>
      </c>
      <c r="AW161" s="14" t="s">
        <v>30</v>
      </c>
      <c r="AX161" s="14" t="s">
        <v>81</v>
      </c>
      <c r="AY161" s="207" t="s">
        <v>191</v>
      </c>
    </row>
    <row r="162" s="1" customFormat="1" ht="24" customHeight="1">
      <c r="B162" s="177"/>
      <c r="C162" s="178" t="s">
        <v>243</v>
      </c>
      <c r="D162" s="178" t="s">
        <v>194</v>
      </c>
      <c r="E162" s="179" t="s">
        <v>244</v>
      </c>
      <c r="F162" s="180" t="s">
        <v>245</v>
      </c>
      <c r="G162" s="181" t="s">
        <v>214</v>
      </c>
      <c r="H162" s="182">
        <v>4.5499999999999998</v>
      </c>
      <c r="I162" s="183"/>
      <c r="J162" s="182">
        <f>ROUND(I162*H162,2)</f>
        <v>0</v>
      </c>
      <c r="K162" s="180" t="s">
        <v>1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198</v>
      </c>
      <c r="AT162" s="188" t="s">
        <v>194</v>
      </c>
      <c r="AU162" s="188" t="s">
        <v>83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198</v>
      </c>
      <c r="BM162" s="188" t="s">
        <v>246</v>
      </c>
    </row>
    <row r="163" s="12" customFormat="1">
      <c r="B163" s="190"/>
      <c r="D163" s="191" t="s">
        <v>200</v>
      </c>
      <c r="E163" s="192" t="s">
        <v>1</v>
      </c>
      <c r="F163" s="193" t="s">
        <v>247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2" customFormat="1">
      <c r="B164" s="190"/>
      <c r="D164" s="191" t="s">
        <v>200</v>
      </c>
      <c r="E164" s="192" t="s">
        <v>1</v>
      </c>
      <c r="F164" s="193" t="s">
        <v>248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200</v>
      </c>
      <c r="AU164" s="192" t="s">
        <v>83</v>
      </c>
      <c r="AV164" s="12" t="s">
        <v>81</v>
      </c>
      <c r="AW164" s="12" t="s">
        <v>30</v>
      </c>
      <c r="AX164" s="12" t="s">
        <v>73</v>
      </c>
      <c r="AY164" s="192" t="s">
        <v>191</v>
      </c>
    </row>
    <row r="165" s="12" customFormat="1">
      <c r="B165" s="190"/>
      <c r="D165" s="191" t="s">
        <v>200</v>
      </c>
      <c r="E165" s="192" t="s">
        <v>1</v>
      </c>
      <c r="F165" s="193" t="s">
        <v>249</v>
      </c>
      <c r="H165" s="192" t="s">
        <v>1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2" t="s">
        <v>200</v>
      </c>
      <c r="AU165" s="192" t="s">
        <v>83</v>
      </c>
      <c r="AV165" s="12" t="s">
        <v>81</v>
      </c>
      <c r="AW165" s="12" t="s">
        <v>30</v>
      </c>
      <c r="AX165" s="12" t="s">
        <v>73</v>
      </c>
      <c r="AY165" s="192" t="s">
        <v>191</v>
      </c>
    </row>
    <row r="166" s="12" customFormat="1">
      <c r="B166" s="190"/>
      <c r="D166" s="191" t="s">
        <v>200</v>
      </c>
      <c r="E166" s="192" t="s">
        <v>1</v>
      </c>
      <c r="F166" s="193" t="s">
        <v>250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200</v>
      </c>
      <c r="AU166" s="192" t="s">
        <v>83</v>
      </c>
      <c r="AV166" s="12" t="s">
        <v>81</v>
      </c>
      <c r="AW166" s="12" t="s">
        <v>30</v>
      </c>
      <c r="AX166" s="12" t="s">
        <v>73</v>
      </c>
      <c r="AY166" s="192" t="s">
        <v>191</v>
      </c>
    </row>
    <row r="167" s="12" customFormat="1">
      <c r="B167" s="190"/>
      <c r="D167" s="191" t="s">
        <v>200</v>
      </c>
      <c r="E167" s="192" t="s">
        <v>1</v>
      </c>
      <c r="F167" s="193" t="s">
        <v>251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200</v>
      </c>
      <c r="AU167" s="192" t="s">
        <v>83</v>
      </c>
      <c r="AV167" s="12" t="s">
        <v>81</v>
      </c>
      <c r="AW167" s="12" t="s">
        <v>30</v>
      </c>
      <c r="AX167" s="12" t="s">
        <v>73</v>
      </c>
      <c r="AY167" s="192" t="s">
        <v>191</v>
      </c>
    </row>
    <row r="168" s="12" customFormat="1">
      <c r="B168" s="190"/>
      <c r="D168" s="191" t="s">
        <v>200</v>
      </c>
      <c r="E168" s="192" t="s">
        <v>1</v>
      </c>
      <c r="F168" s="193" t="s">
        <v>252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3" customFormat="1">
      <c r="B169" s="198"/>
      <c r="D169" s="191" t="s">
        <v>200</v>
      </c>
      <c r="E169" s="199" t="s">
        <v>1</v>
      </c>
      <c r="F169" s="200" t="s">
        <v>253</v>
      </c>
      <c r="H169" s="201">
        <v>4.5499999999999998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200</v>
      </c>
      <c r="AU169" s="199" t="s">
        <v>83</v>
      </c>
      <c r="AV169" s="13" t="s">
        <v>83</v>
      </c>
      <c r="AW169" s="13" t="s">
        <v>30</v>
      </c>
      <c r="AX169" s="13" t="s">
        <v>73</v>
      </c>
      <c r="AY169" s="199" t="s">
        <v>191</v>
      </c>
    </row>
    <row r="170" s="14" customFormat="1">
      <c r="B170" s="206"/>
      <c r="D170" s="191" t="s">
        <v>200</v>
      </c>
      <c r="E170" s="207" t="s">
        <v>1</v>
      </c>
      <c r="F170" s="208" t="s">
        <v>204</v>
      </c>
      <c r="H170" s="209">
        <v>4.5499999999999998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200</v>
      </c>
      <c r="AU170" s="207" t="s">
        <v>83</v>
      </c>
      <c r="AV170" s="14" t="s">
        <v>198</v>
      </c>
      <c r="AW170" s="14" t="s">
        <v>30</v>
      </c>
      <c r="AX170" s="14" t="s">
        <v>81</v>
      </c>
      <c r="AY170" s="207" t="s">
        <v>191</v>
      </c>
    </row>
    <row r="171" s="1" customFormat="1" ht="24" customHeight="1">
      <c r="B171" s="177"/>
      <c r="C171" s="178" t="s">
        <v>254</v>
      </c>
      <c r="D171" s="178" t="s">
        <v>194</v>
      </c>
      <c r="E171" s="179" t="s">
        <v>255</v>
      </c>
      <c r="F171" s="180" t="s">
        <v>256</v>
      </c>
      <c r="G171" s="181" t="s">
        <v>214</v>
      </c>
      <c r="H171" s="182">
        <v>1709.3499999999999</v>
      </c>
      <c r="I171" s="183"/>
      <c r="J171" s="182">
        <f>ROUND(I171*H171,2)</f>
        <v>0</v>
      </c>
      <c r="K171" s="180" t="s">
        <v>1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198</v>
      </c>
      <c r="AT171" s="188" t="s">
        <v>194</v>
      </c>
      <c r="AU171" s="188" t="s">
        <v>83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198</v>
      </c>
      <c r="BM171" s="188" t="s">
        <v>257</v>
      </c>
    </row>
    <row r="172" s="12" customFormat="1">
      <c r="B172" s="190"/>
      <c r="D172" s="191" t="s">
        <v>200</v>
      </c>
      <c r="E172" s="192" t="s">
        <v>1</v>
      </c>
      <c r="F172" s="193" t="s">
        <v>258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200</v>
      </c>
      <c r="AU172" s="192" t="s">
        <v>83</v>
      </c>
      <c r="AV172" s="12" t="s">
        <v>81</v>
      </c>
      <c r="AW172" s="12" t="s">
        <v>30</v>
      </c>
      <c r="AX172" s="12" t="s">
        <v>73</v>
      </c>
      <c r="AY172" s="192" t="s">
        <v>191</v>
      </c>
    </row>
    <row r="173" s="12" customFormat="1">
      <c r="B173" s="190"/>
      <c r="D173" s="191" t="s">
        <v>200</v>
      </c>
      <c r="E173" s="192" t="s">
        <v>1</v>
      </c>
      <c r="F173" s="193" t="s">
        <v>259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200</v>
      </c>
      <c r="AU173" s="192" t="s">
        <v>83</v>
      </c>
      <c r="AV173" s="12" t="s">
        <v>81</v>
      </c>
      <c r="AW173" s="12" t="s">
        <v>30</v>
      </c>
      <c r="AX173" s="12" t="s">
        <v>73</v>
      </c>
      <c r="AY173" s="192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260</v>
      </c>
      <c r="H174" s="201">
        <v>1264.55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73</v>
      </c>
      <c r="AY174" s="199" t="s">
        <v>191</v>
      </c>
    </row>
    <row r="175" s="12" customFormat="1">
      <c r="B175" s="190"/>
      <c r="D175" s="191" t="s">
        <v>200</v>
      </c>
      <c r="E175" s="192" t="s">
        <v>1</v>
      </c>
      <c r="F175" s="193" t="s">
        <v>261</v>
      </c>
      <c r="H175" s="192" t="s">
        <v>1</v>
      </c>
      <c r="I175" s="194"/>
      <c r="L175" s="190"/>
      <c r="M175" s="195"/>
      <c r="N175" s="196"/>
      <c r="O175" s="196"/>
      <c r="P175" s="196"/>
      <c r="Q175" s="196"/>
      <c r="R175" s="196"/>
      <c r="S175" s="196"/>
      <c r="T175" s="197"/>
      <c r="AT175" s="192" t="s">
        <v>200</v>
      </c>
      <c r="AU175" s="192" t="s">
        <v>83</v>
      </c>
      <c r="AV175" s="12" t="s">
        <v>81</v>
      </c>
      <c r="AW175" s="12" t="s">
        <v>30</v>
      </c>
      <c r="AX175" s="12" t="s">
        <v>73</v>
      </c>
      <c r="AY175" s="192" t="s">
        <v>191</v>
      </c>
    </row>
    <row r="176" s="12" customFormat="1">
      <c r="B176" s="190"/>
      <c r="D176" s="191" t="s">
        <v>200</v>
      </c>
      <c r="E176" s="192" t="s">
        <v>1</v>
      </c>
      <c r="F176" s="193" t="s">
        <v>259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3" customFormat="1">
      <c r="B177" s="198"/>
      <c r="D177" s="191" t="s">
        <v>200</v>
      </c>
      <c r="E177" s="199" t="s">
        <v>1</v>
      </c>
      <c r="F177" s="200" t="s">
        <v>262</v>
      </c>
      <c r="H177" s="201">
        <v>68.599999999999994</v>
      </c>
      <c r="I177" s="202"/>
      <c r="L177" s="198"/>
      <c r="M177" s="203"/>
      <c r="N177" s="204"/>
      <c r="O177" s="204"/>
      <c r="P177" s="204"/>
      <c r="Q177" s="204"/>
      <c r="R177" s="204"/>
      <c r="S177" s="204"/>
      <c r="T177" s="205"/>
      <c r="AT177" s="199" t="s">
        <v>200</v>
      </c>
      <c r="AU177" s="199" t="s">
        <v>83</v>
      </c>
      <c r="AV177" s="13" t="s">
        <v>83</v>
      </c>
      <c r="AW177" s="13" t="s">
        <v>30</v>
      </c>
      <c r="AX177" s="13" t="s">
        <v>73</v>
      </c>
      <c r="AY177" s="199" t="s">
        <v>191</v>
      </c>
    </row>
    <row r="178" s="12" customFormat="1">
      <c r="B178" s="190"/>
      <c r="D178" s="191" t="s">
        <v>200</v>
      </c>
      <c r="E178" s="192" t="s">
        <v>1</v>
      </c>
      <c r="F178" s="193" t="s">
        <v>263</v>
      </c>
      <c r="H178" s="192" t="s">
        <v>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2" t="s">
        <v>200</v>
      </c>
      <c r="AU178" s="192" t="s">
        <v>83</v>
      </c>
      <c r="AV178" s="12" t="s">
        <v>81</v>
      </c>
      <c r="AW178" s="12" t="s">
        <v>30</v>
      </c>
      <c r="AX178" s="12" t="s">
        <v>73</v>
      </c>
      <c r="AY178" s="192" t="s">
        <v>191</v>
      </c>
    </row>
    <row r="179" s="12" customFormat="1">
      <c r="B179" s="190"/>
      <c r="D179" s="191" t="s">
        <v>200</v>
      </c>
      <c r="E179" s="192" t="s">
        <v>1</v>
      </c>
      <c r="F179" s="193" t="s">
        <v>264</v>
      </c>
      <c r="H179" s="192" t="s">
        <v>1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2" t="s">
        <v>200</v>
      </c>
      <c r="AU179" s="192" t="s">
        <v>83</v>
      </c>
      <c r="AV179" s="12" t="s">
        <v>81</v>
      </c>
      <c r="AW179" s="12" t="s">
        <v>30</v>
      </c>
      <c r="AX179" s="12" t="s">
        <v>73</v>
      </c>
      <c r="AY179" s="192" t="s">
        <v>191</v>
      </c>
    </row>
    <row r="180" s="12" customFormat="1">
      <c r="B180" s="190"/>
      <c r="D180" s="191" t="s">
        <v>200</v>
      </c>
      <c r="E180" s="192" t="s">
        <v>1</v>
      </c>
      <c r="F180" s="193" t="s">
        <v>248</v>
      </c>
      <c r="H180" s="192" t="s">
        <v>1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2" t="s">
        <v>200</v>
      </c>
      <c r="AU180" s="192" t="s">
        <v>83</v>
      </c>
      <c r="AV180" s="12" t="s">
        <v>81</v>
      </c>
      <c r="AW180" s="12" t="s">
        <v>30</v>
      </c>
      <c r="AX180" s="12" t="s">
        <v>73</v>
      </c>
      <c r="AY180" s="192" t="s">
        <v>191</v>
      </c>
    </row>
    <row r="181" s="13" customFormat="1">
      <c r="B181" s="198"/>
      <c r="D181" s="191" t="s">
        <v>200</v>
      </c>
      <c r="E181" s="199" t="s">
        <v>1</v>
      </c>
      <c r="F181" s="200" t="s">
        <v>265</v>
      </c>
      <c r="H181" s="201">
        <v>263.25</v>
      </c>
      <c r="I181" s="202"/>
      <c r="L181" s="198"/>
      <c r="M181" s="203"/>
      <c r="N181" s="204"/>
      <c r="O181" s="204"/>
      <c r="P181" s="204"/>
      <c r="Q181" s="204"/>
      <c r="R181" s="204"/>
      <c r="S181" s="204"/>
      <c r="T181" s="205"/>
      <c r="AT181" s="199" t="s">
        <v>200</v>
      </c>
      <c r="AU181" s="199" t="s">
        <v>83</v>
      </c>
      <c r="AV181" s="13" t="s">
        <v>83</v>
      </c>
      <c r="AW181" s="13" t="s">
        <v>30</v>
      </c>
      <c r="AX181" s="13" t="s">
        <v>73</v>
      </c>
      <c r="AY181" s="199" t="s">
        <v>191</v>
      </c>
    </row>
    <row r="182" s="12" customFormat="1">
      <c r="B182" s="190"/>
      <c r="D182" s="191" t="s">
        <v>200</v>
      </c>
      <c r="E182" s="192" t="s">
        <v>1</v>
      </c>
      <c r="F182" s="193" t="s">
        <v>266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200</v>
      </c>
      <c r="AU182" s="192" t="s">
        <v>83</v>
      </c>
      <c r="AV182" s="12" t="s">
        <v>81</v>
      </c>
      <c r="AW182" s="12" t="s">
        <v>30</v>
      </c>
      <c r="AX182" s="12" t="s">
        <v>73</v>
      </c>
      <c r="AY182" s="192" t="s">
        <v>191</v>
      </c>
    </row>
    <row r="183" s="12" customFormat="1">
      <c r="B183" s="190"/>
      <c r="D183" s="191" t="s">
        <v>200</v>
      </c>
      <c r="E183" s="192" t="s">
        <v>1</v>
      </c>
      <c r="F183" s="193" t="s">
        <v>259</v>
      </c>
      <c r="H183" s="192" t="s">
        <v>1</v>
      </c>
      <c r="I183" s="194"/>
      <c r="L183" s="190"/>
      <c r="M183" s="195"/>
      <c r="N183" s="196"/>
      <c r="O183" s="196"/>
      <c r="P183" s="196"/>
      <c r="Q183" s="196"/>
      <c r="R183" s="196"/>
      <c r="S183" s="196"/>
      <c r="T183" s="197"/>
      <c r="AT183" s="192" t="s">
        <v>200</v>
      </c>
      <c r="AU183" s="192" t="s">
        <v>83</v>
      </c>
      <c r="AV183" s="12" t="s">
        <v>81</v>
      </c>
      <c r="AW183" s="12" t="s">
        <v>30</v>
      </c>
      <c r="AX183" s="12" t="s">
        <v>73</v>
      </c>
      <c r="AY183" s="192" t="s">
        <v>191</v>
      </c>
    </row>
    <row r="184" s="13" customFormat="1">
      <c r="B184" s="198"/>
      <c r="D184" s="191" t="s">
        <v>200</v>
      </c>
      <c r="E184" s="199" t="s">
        <v>1</v>
      </c>
      <c r="F184" s="200" t="s">
        <v>267</v>
      </c>
      <c r="H184" s="201">
        <v>52.560000000000002</v>
      </c>
      <c r="I184" s="202"/>
      <c r="L184" s="198"/>
      <c r="M184" s="203"/>
      <c r="N184" s="204"/>
      <c r="O184" s="204"/>
      <c r="P184" s="204"/>
      <c r="Q184" s="204"/>
      <c r="R184" s="204"/>
      <c r="S184" s="204"/>
      <c r="T184" s="205"/>
      <c r="AT184" s="199" t="s">
        <v>200</v>
      </c>
      <c r="AU184" s="199" t="s">
        <v>83</v>
      </c>
      <c r="AV184" s="13" t="s">
        <v>83</v>
      </c>
      <c r="AW184" s="13" t="s">
        <v>30</v>
      </c>
      <c r="AX184" s="13" t="s">
        <v>73</v>
      </c>
      <c r="AY184" s="199" t="s">
        <v>191</v>
      </c>
    </row>
    <row r="185" s="12" customFormat="1">
      <c r="B185" s="190"/>
      <c r="D185" s="191" t="s">
        <v>200</v>
      </c>
      <c r="E185" s="192" t="s">
        <v>1</v>
      </c>
      <c r="F185" s="193" t="s">
        <v>268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200</v>
      </c>
      <c r="AU185" s="192" t="s">
        <v>83</v>
      </c>
      <c r="AV185" s="12" t="s">
        <v>81</v>
      </c>
      <c r="AW185" s="12" t="s">
        <v>30</v>
      </c>
      <c r="AX185" s="12" t="s">
        <v>73</v>
      </c>
      <c r="AY185" s="192" t="s">
        <v>191</v>
      </c>
    </row>
    <row r="186" s="12" customFormat="1">
      <c r="B186" s="190"/>
      <c r="D186" s="191" t="s">
        <v>200</v>
      </c>
      <c r="E186" s="192" t="s">
        <v>1</v>
      </c>
      <c r="F186" s="193" t="s">
        <v>269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200</v>
      </c>
      <c r="AU186" s="192" t="s">
        <v>83</v>
      </c>
      <c r="AV186" s="12" t="s">
        <v>81</v>
      </c>
      <c r="AW186" s="12" t="s">
        <v>30</v>
      </c>
      <c r="AX186" s="12" t="s">
        <v>73</v>
      </c>
      <c r="AY186" s="192" t="s">
        <v>191</v>
      </c>
    </row>
    <row r="187" s="13" customFormat="1">
      <c r="B187" s="198"/>
      <c r="D187" s="191" t="s">
        <v>200</v>
      </c>
      <c r="E187" s="199" t="s">
        <v>1</v>
      </c>
      <c r="F187" s="200" t="s">
        <v>270</v>
      </c>
      <c r="H187" s="201">
        <v>60.390000000000001</v>
      </c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199" t="s">
        <v>200</v>
      </c>
      <c r="AU187" s="199" t="s">
        <v>83</v>
      </c>
      <c r="AV187" s="13" t="s">
        <v>83</v>
      </c>
      <c r="AW187" s="13" t="s">
        <v>30</v>
      </c>
      <c r="AX187" s="13" t="s">
        <v>73</v>
      </c>
      <c r="AY187" s="199" t="s">
        <v>191</v>
      </c>
    </row>
    <row r="188" s="14" customFormat="1">
      <c r="B188" s="206"/>
      <c r="D188" s="191" t="s">
        <v>200</v>
      </c>
      <c r="E188" s="207" t="s">
        <v>1</v>
      </c>
      <c r="F188" s="208" t="s">
        <v>204</v>
      </c>
      <c r="H188" s="209">
        <v>1709.3499999999999</v>
      </c>
      <c r="I188" s="210"/>
      <c r="L188" s="206"/>
      <c r="M188" s="211"/>
      <c r="N188" s="212"/>
      <c r="O188" s="212"/>
      <c r="P188" s="212"/>
      <c r="Q188" s="212"/>
      <c r="R188" s="212"/>
      <c r="S188" s="212"/>
      <c r="T188" s="213"/>
      <c r="AT188" s="207" t="s">
        <v>200</v>
      </c>
      <c r="AU188" s="207" t="s">
        <v>83</v>
      </c>
      <c r="AV188" s="14" t="s">
        <v>198</v>
      </c>
      <c r="AW188" s="14" t="s">
        <v>30</v>
      </c>
      <c r="AX188" s="14" t="s">
        <v>81</v>
      </c>
      <c r="AY188" s="207" t="s">
        <v>191</v>
      </c>
    </row>
    <row r="189" s="1" customFormat="1" ht="16.5" customHeight="1">
      <c r="B189" s="177"/>
      <c r="C189" s="178" t="s">
        <v>271</v>
      </c>
      <c r="D189" s="178" t="s">
        <v>194</v>
      </c>
      <c r="E189" s="179" t="s">
        <v>272</v>
      </c>
      <c r="F189" s="180" t="s">
        <v>273</v>
      </c>
      <c r="G189" s="181" t="s">
        <v>197</v>
      </c>
      <c r="H189" s="182">
        <v>714.20000000000005</v>
      </c>
      <c r="I189" s="183"/>
      <c r="J189" s="182">
        <f>ROUND(I189*H189,2)</f>
        <v>0</v>
      </c>
      <c r="K189" s="180" t="s">
        <v>274</v>
      </c>
      <c r="L189" s="37"/>
      <c r="M189" s="184" t="s">
        <v>1</v>
      </c>
      <c r="N189" s="185" t="s">
        <v>38</v>
      </c>
      <c r="O189" s="73"/>
      <c r="P189" s="186">
        <f>O189*H189</f>
        <v>0</v>
      </c>
      <c r="Q189" s="186">
        <v>0.00084999999999999995</v>
      </c>
      <c r="R189" s="186">
        <f>Q189*H189</f>
        <v>0.60707</v>
      </c>
      <c r="S189" s="186">
        <v>0</v>
      </c>
      <c r="T189" s="187">
        <f>S189*H189</f>
        <v>0</v>
      </c>
      <c r="AR189" s="188" t="s">
        <v>198</v>
      </c>
      <c r="AT189" s="188" t="s">
        <v>194</v>
      </c>
      <c r="AU189" s="188" t="s">
        <v>83</v>
      </c>
      <c r="AY189" s="18" t="s">
        <v>191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81</v>
      </c>
      <c r="BK189" s="189">
        <f>ROUND(I189*H189,2)</f>
        <v>0</v>
      </c>
      <c r="BL189" s="18" t="s">
        <v>198</v>
      </c>
      <c r="BM189" s="188" t="s">
        <v>275</v>
      </c>
    </row>
    <row r="190" s="13" customFormat="1">
      <c r="B190" s="198"/>
      <c r="D190" s="191" t="s">
        <v>200</v>
      </c>
      <c r="E190" s="199" t="s">
        <v>1</v>
      </c>
      <c r="F190" s="200" t="s">
        <v>276</v>
      </c>
      <c r="H190" s="201">
        <v>714.20000000000005</v>
      </c>
      <c r="I190" s="202"/>
      <c r="L190" s="198"/>
      <c r="M190" s="203"/>
      <c r="N190" s="204"/>
      <c r="O190" s="204"/>
      <c r="P190" s="204"/>
      <c r="Q190" s="204"/>
      <c r="R190" s="204"/>
      <c r="S190" s="204"/>
      <c r="T190" s="205"/>
      <c r="AT190" s="199" t="s">
        <v>200</v>
      </c>
      <c r="AU190" s="199" t="s">
        <v>83</v>
      </c>
      <c r="AV190" s="13" t="s">
        <v>83</v>
      </c>
      <c r="AW190" s="13" t="s">
        <v>30</v>
      </c>
      <c r="AX190" s="13" t="s">
        <v>73</v>
      </c>
      <c r="AY190" s="199" t="s">
        <v>191</v>
      </c>
    </row>
    <row r="191" s="14" customFormat="1">
      <c r="B191" s="206"/>
      <c r="D191" s="191" t="s">
        <v>200</v>
      </c>
      <c r="E191" s="207" t="s">
        <v>1</v>
      </c>
      <c r="F191" s="208" t="s">
        <v>204</v>
      </c>
      <c r="H191" s="209">
        <v>714.20000000000005</v>
      </c>
      <c r="I191" s="210"/>
      <c r="L191" s="206"/>
      <c r="M191" s="211"/>
      <c r="N191" s="212"/>
      <c r="O191" s="212"/>
      <c r="P191" s="212"/>
      <c r="Q191" s="212"/>
      <c r="R191" s="212"/>
      <c r="S191" s="212"/>
      <c r="T191" s="213"/>
      <c r="AT191" s="207" t="s">
        <v>200</v>
      </c>
      <c r="AU191" s="207" t="s">
        <v>83</v>
      </c>
      <c r="AV191" s="14" t="s">
        <v>198</v>
      </c>
      <c r="AW191" s="14" t="s">
        <v>30</v>
      </c>
      <c r="AX191" s="14" t="s">
        <v>81</v>
      </c>
      <c r="AY191" s="207" t="s">
        <v>191</v>
      </c>
    </row>
    <row r="192" s="1" customFormat="1" ht="24" customHeight="1">
      <c r="B192" s="177"/>
      <c r="C192" s="178" t="s">
        <v>277</v>
      </c>
      <c r="D192" s="178" t="s">
        <v>194</v>
      </c>
      <c r="E192" s="179" t="s">
        <v>278</v>
      </c>
      <c r="F192" s="180" t="s">
        <v>279</v>
      </c>
      <c r="G192" s="181" t="s">
        <v>197</v>
      </c>
      <c r="H192" s="182">
        <v>714.20000000000005</v>
      </c>
      <c r="I192" s="183"/>
      <c r="J192" s="182">
        <f>ROUND(I192*H192,2)</f>
        <v>0</v>
      </c>
      <c r="K192" s="180" t="s">
        <v>274</v>
      </c>
      <c r="L192" s="37"/>
      <c r="M192" s="184" t="s">
        <v>1</v>
      </c>
      <c r="N192" s="185" t="s">
        <v>38</v>
      </c>
      <c r="O192" s="73"/>
      <c r="P192" s="186">
        <f>O192*H192</f>
        <v>0</v>
      </c>
      <c r="Q192" s="186">
        <v>0</v>
      </c>
      <c r="R192" s="186">
        <f>Q192*H192</f>
        <v>0</v>
      </c>
      <c r="S192" s="186">
        <v>0</v>
      </c>
      <c r="T192" s="187">
        <f>S192*H192</f>
        <v>0</v>
      </c>
      <c r="AR192" s="188" t="s">
        <v>198</v>
      </c>
      <c r="AT192" s="188" t="s">
        <v>194</v>
      </c>
      <c r="AU192" s="188" t="s">
        <v>83</v>
      </c>
      <c r="AY192" s="18" t="s">
        <v>191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8" t="s">
        <v>81</v>
      </c>
      <c r="BK192" s="189">
        <f>ROUND(I192*H192,2)</f>
        <v>0</v>
      </c>
      <c r="BL192" s="18" t="s">
        <v>198</v>
      </c>
      <c r="BM192" s="188" t="s">
        <v>280</v>
      </c>
    </row>
    <row r="193" s="1" customFormat="1" ht="24" customHeight="1">
      <c r="B193" s="177"/>
      <c r="C193" s="178" t="s">
        <v>192</v>
      </c>
      <c r="D193" s="178" t="s">
        <v>194</v>
      </c>
      <c r="E193" s="179" t="s">
        <v>281</v>
      </c>
      <c r="F193" s="180" t="s">
        <v>282</v>
      </c>
      <c r="G193" s="181" t="s">
        <v>214</v>
      </c>
      <c r="H193" s="182">
        <v>48.600000000000001</v>
      </c>
      <c r="I193" s="183"/>
      <c r="J193" s="182">
        <f>ROUND(I193*H193,2)</f>
        <v>0</v>
      </c>
      <c r="K193" s="180" t="s">
        <v>274</v>
      </c>
      <c r="L193" s="37"/>
      <c r="M193" s="184" t="s">
        <v>1</v>
      </c>
      <c r="N193" s="185" t="s">
        <v>38</v>
      </c>
      <c r="O193" s="73"/>
      <c r="P193" s="186">
        <f>O193*H193</f>
        <v>0</v>
      </c>
      <c r="Q193" s="186">
        <v>0</v>
      </c>
      <c r="R193" s="186">
        <f>Q193*H193</f>
        <v>0</v>
      </c>
      <c r="S193" s="186">
        <v>0</v>
      </c>
      <c r="T193" s="187">
        <f>S193*H193</f>
        <v>0</v>
      </c>
      <c r="AR193" s="188" t="s">
        <v>198</v>
      </c>
      <c r="AT193" s="188" t="s">
        <v>194</v>
      </c>
      <c r="AU193" s="188" t="s">
        <v>83</v>
      </c>
      <c r="AY193" s="18" t="s">
        <v>191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8" t="s">
        <v>81</v>
      </c>
      <c r="BK193" s="189">
        <f>ROUND(I193*H193,2)</f>
        <v>0</v>
      </c>
      <c r="BL193" s="18" t="s">
        <v>198</v>
      </c>
      <c r="BM193" s="188" t="s">
        <v>283</v>
      </c>
    </row>
    <row r="194" s="12" customFormat="1">
      <c r="B194" s="190"/>
      <c r="D194" s="191" t="s">
        <v>200</v>
      </c>
      <c r="E194" s="192" t="s">
        <v>1</v>
      </c>
      <c r="F194" s="193" t="s">
        <v>284</v>
      </c>
      <c r="H194" s="192" t="s">
        <v>1</v>
      </c>
      <c r="I194" s="194"/>
      <c r="L194" s="190"/>
      <c r="M194" s="195"/>
      <c r="N194" s="196"/>
      <c r="O194" s="196"/>
      <c r="P194" s="196"/>
      <c r="Q194" s="196"/>
      <c r="R194" s="196"/>
      <c r="S194" s="196"/>
      <c r="T194" s="197"/>
      <c r="AT194" s="192" t="s">
        <v>200</v>
      </c>
      <c r="AU194" s="192" t="s">
        <v>83</v>
      </c>
      <c r="AV194" s="12" t="s">
        <v>81</v>
      </c>
      <c r="AW194" s="12" t="s">
        <v>30</v>
      </c>
      <c r="AX194" s="12" t="s">
        <v>73</v>
      </c>
      <c r="AY194" s="192" t="s">
        <v>191</v>
      </c>
    </row>
    <row r="195" s="12" customFormat="1">
      <c r="B195" s="190"/>
      <c r="D195" s="191" t="s">
        <v>200</v>
      </c>
      <c r="E195" s="192" t="s">
        <v>1</v>
      </c>
      <c r="F195" s="193" t="s">
        <v>285</v>
      </c>
      <c r="H195" s="192" t="s">
        <v>1</v>
      </c>
      <c r="I195" s="194"/>
      <c r="L195" s="190"/>
      <c r="M195" s="195"/>
      <c r="N195" s="196"/>
      <c r="O195" s="196"/>
      <c r="P195" s="196"/>
      <c r="Q195" s="196"/>
      <c r="R195" s="196"/>
      <c r="S195" s="196"/>
      <c r="T195" s="197"/>
      <c r="AT195" s="192" t="s">
        <v>200</v>
      </c>
      <c r="AU195" s="192" t="s">
        <v>83</v>
      </c>
      <c r="AV195" s="12" t="s">
        <v>81</v>
      </c>
      <c r="AW195" s="12" t="s">
        <v>30</v>
      </c>
      <c r="AX195" s="12" t="s">
        <v>73</v>
      </c>
      <c r="AY195" s="192" t="s">
        <v>191</v>
      </c>
    </row>
    <row r="196" s="13" customFormat="1">
      <c r="B196" s="198"/>
      <c r="D196" s="191" t="s">
        <v>200</v>
      </c>
      <c r="E196" s="199" t="s">
        <v>1</v>
      </c>
      <c r="F196" s="200" t="s">
        <v>286</v>
      </c>
      <c r="H196" s="201">
        <v>48.600000000000001</v>
      </c>
      <c r="I196" s="202"/>
      <c r="L196" s="198"/>
      <c r="M196" s="203"/>
      <c r="N196" s="204"/>
      <c r="O196" s="204"/>
      <c r="P196" s="204"/>
      <c r="Q196" s="204"/>
      <c r="R196" s="204"/>
      <c r="S196" s="204"/>
      <c r="T196" s="205"/>
      <c r="AT196" s="199" t="s">
        <v>200</v>
      </c>
      <c r="AU196" s="199" t="s">
        <v>83</v>
      </c>
      <c r="AV196" s="13" t="s">
        <v>83</v>
      </c>
      <c r="AW196" s="13" t="s">
        <v>30</v>
      </c>
      <c r="AX196" s="13" t="s">
        <v>73</v>
      </c>
      <c r="AY196" s="199" t="s">
        <v>191</v>
      </c>
    </row>
    <row r="197" s="14" customFormat="1">
      <c r="B197" s="206"/>
      <c r="D197" s="191" t="s">
        <v>200</v>
      </c>
      <c r="E197" s="207" t="s">
        <v>1</v>
      </c>
      <c r="F197" s="208" t="s">
        <v>204</v>
      </c>
      <c r="H197" s="209">
        <v>48.600000000000001</v>
      </c>
      <c r="I197" s="210"/>
      <c r="L197" s="206"/>
      <c r="M197" s="211"/>
      <c r="N197" s="212"/>
      <c r="O197" s="212"/>
      <c r="P197" s="212"/>
      <c r="Q197" s="212"/>
      <c r="R197" s="212"/>
      <c r="S197" s="212"/>
      <c r="T197" s="213"/>
      <c r="AT197" s="207" t="s">
        <v>200</v>
      </c>
      <c r="AU197" s="207" t="s">
        <v>83</v>
      </c>
      <c r="AV197" s="14" t="s">
        <v>198</v>
      </c>
      <c r="AW197" s="14" t="s">
        <v>30</v>
      </c>
      <c r="AX197" s="14" t="s">
        <v>81</v>
      </c>
      <c r="AY197" s="207" t="s">
        <v>191</v>
      </c>
    </row>
    <row r="198" s="1" customFormat="1" ht="16.5" customHeight="1">
      <c r="B198" s="177"/>
      <c r="C198" s="178" t="s">
        <v>287</v>
      </c>
      <c r="D198" s="178" t="s">
        <v>194</v>
      </c>
      <c r="E198" s="179" t="s">
        <v>288</v>
      </c>
      <c r="F198" s="180" t="s">
        <v>289</v>
      </c>
      <c r="G198" s="181" t="s">
        <v>197</v>
      </c>
      <c r="H198" s="182">
        <v>5215</v>
      </c>
      <c r="I198" s="183"/>
      <c r="J198" s="182">
        <f>ROUND(I198*H198,2)</f>
        <v>0</v>
      </c>
      <c r="K198" s="180" t="s">
        <v>1</v>
      </c>
      <c r="L198" s="37"/>
      <c r="M198" s="184" t="s">
        <v>1</v>
      </c>
      <c r="N198" s="185" t="s">
        <v>38</v>
      </c>
      <c r="O198" s="73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AR198" s="188" t="s">
        <v>198</v>
      </c>
      <c r="AT198" s="188" t="s">
        <v>194</v>
      </c>
      <c r="AU198" s="188" t="s">
        <v>83</v>
      </c>
      <c r="AY198" s="18" t="s">
        <v>191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8" t="s">
        <v>81</v>
      </c>
      <c r="BK198" s="189">
        <f>ROUND(I198*H198,2)</f>
        <v>0</v>
      </c>
      <c r="BL198" s="18" t="s">
        <v>198</v>
      </c>
      <c r="BM198" s="188" t="s">
        <v>290</v>
      </c>
    </row>
    <row r="199" s="12" customFormat="1">
      <c r="B199" s="190"/>
      <c r="D199" s="191" t="s">
        <v>200</v>
      </c>
      <c r="E199" s="192" t="s">
        <v>1</v>
      </c>
      <c r="F199" s="193" t="s">
        <v>291</v>
      </c>
      <c r="H199" s="192" t="s">
        <v>1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2" t="s">
        <v>200</v>
      </c>
      <c r="AU199" s="192" t="s">
        <v>83</v>
      </c>
      <c r="AV199" s="12" t="s">
        <v>81</v>
      </c>
      <c r="AW199" s="12" t="s">
        <v>30</v>
      </c>
      <c r="AX199" s="12" t="s">
        <v>73</v>
      </c>
      <c r="AY199" s="192" t="s">
        <v>191</v>
      </c>
    </row>
    <row r="200" s="13" customFormat="1">
      <c r="B200" s="198"/>
      <c r="D200" s="191" t="s">
        <v>200</v>
      </c>
      <c r="E200" s="199" t="s">
        <v>1</v>
      </c>
      <c r="F200" s="200" t="s">
        <v>292</v>
      </c>
      <c r="H200" s="201">
        <v>2607.5</v>
      </c>
      <c r="I200" s="202"/>
      <c r="L200" s="198"/>
      <c r="M200" s="203"/>
      <c r="N200" s="204"/>
      <c r="O200" s="204"/>
      <c r="P200" s="204"/>
      <c r="Q200" s="204"/>
      <c r="R200" s="204"/>
      <c r="S200" s="204"/>
      <c r="T200" s="205"/>
      <c r="AT200" s="199" t="s">
        <v>200</v>
      </c>
      <c r="AU200" s="199" t="s">
        <v>83</v>
      </c>
      <c r="AV200" s="13" t="s">
        <v>83</v>
      </c>
      <c r="AW200" s="13" t="s">
        <v>30</v>
      </c>
      <c r="AX200" s="13" t="s">
        <v>73</v>
      </c>
      <c r="AY200" s="199" t="s">
        <v>191</v>
      </c>
    </row>
    <row r="201" s="12" customFormat="1">
      <c r="B201" s="190"/>
      <c r="D201" s="191" t="s">
        <v>200</v>
      </c>
      <c r="E201" s="192" t="s">
        <v>1</v>
      </c>
      <c r="F201" s="193" t="s">
        <v>293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200</v>
      </c>
      <c r="AU201" s="192" t="s">
        <v>83</v>
      </c>
      <c r="AV201" s="12" t="s">
        <v>81</v>
      </c>
      <c r="AW201" s="12" t="s">
        <v>30</v>
      </c>
      <c r="AX201" s="12" t="s">
        <v>73</v>
      </c>
      <c r="AY201" s="192" t="s">
        <v>191</v>
      </c>
    </row>
    <row r="202" s="13" customFormat="1">
      <c r="B202" s="198"/>
      <c r="D202" s="191" t="s">
        <v>200</v>
      </c>
      <c r="E202" s="199" t="s">
        <v>1</v>
      </c>
      <c r="F202" s="200" t="s">
        <v>294</v>
      </c>
      <c r="H202" s="201">
        <v>2607.5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83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4" customFormat="1">
      <c r="B203" s="206"/>
      <c r="D203" s="191" t="s">
        <v>200</v>
      </c>
      <c r="E203" s="207" t="s">
        <v>1</v>
      </c>
      <c r="F203" s="208" t="s">
        <v>204</v>
      </c>
      <c r="H203" s="209">
        <v>5215</v>
      </c>
      <c r="I203" s="210"/>
      <c r="L203" s="206"/>
      <c r="M203" s="211"/>
      <c r="N203" s="212"/>
      <c r="O203" s="212"/>
      <c r="P203" s="212"/>
      <c r="Q203" s="212"/>
      <c r="R203" s="212"/>
      <c r="S203" s="212"/>
      <c r="T203" s="213"/>
      <c r="AT203" s="207" t="s">
        <v>200</v>
      </c>
      <c r="AU203" s="207" t="s">
        <v>83</v>
      </c>
      <c r="AV203" s="14" t="s">
        <v>198</v>
      </c>
      <c r="AW203" s="14" t="s">
        <v>30</v>
      </c>
      <c r="AX203" s="14" t="s">
        <v>81</v>
      </c>
      <c r="AY203" s="207" t="s">
        <v>191</v>
      </c>
    </row>
    <row r="204" s="1" customFormat="1" ht="24" customHeight="1">
      <c r="B204" s="177"/>
      <c r="C204" s="178" t="s">
        <v>295</v>
      </c>
      <c r="D204" s="178" t="s">
        <v>194</v>
      </c>
      <c r="E204" s="179" t="s">
        <v>296</v>
      </c>
      <c r="F204" s="180" t="s">
        <v>297</v>
      </c>
      <c r="G204" s="181" t="s">
        <v>197</v>
      </c>
      <c r="H204" s="182">
        <v>2470.3000000000002</v>
      </c>
      <c r="I204" s="183"/>
      <c r="J204" s="182">
        <f>ROUND(I204*H204,2)</f>
        <v>0</v>
      </c>
      <c r="K204" s="180" t="s">
        <v>274</v>
      </c>
      <c r="L204" s="37"/>
      <c r="M204" s="184" t="s">
        <v>1</v>
      </c>
      <c r="N204" s="185" t="s">
        <v>38</v>
      </c>
      <c r="O204" s="73"/>
      <c r="P204" s="186">
        <f>O204*H204</f>
        <v>0</v>
      </c>
      <c r="Q204" s="186">
        <v>0.00010000000000000001</v>
      </c>
      <c r="R204" s="186">
        <f>Q204*H204</f>
        <v>0.24703000000000003</v>
      </c>
      <c r="S204" s="186">
        <v>0</v>
      </c>
      <c r="T204" s="187">
        <f>S204*H204</f>
        <v>0</v>
      </c>
      <c r="AR204" s="188" t="s">
        <v>198</v>
      </c>
      <c r="AT204" s="188" t="s">
        <v>194</v>
      </c>
      <c r="AU204" s="188" t="s">
        <v>83</v>
      </c>
      <c r="AY204" s="18" t="s">
        <v>191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81</v>
      </c>
      <c r="BK204" s="189">
        <f>ROUND(I204*H204,2)</f>
        <v>0</v>
      </c>
      <c r="BL204" s="18" t="s">
        <v>198</v>
      </c>
      <c r="BM204" s="188" t="s">
        <v>298</v>
      </c>
    </row>
    <row r="205" s="12" customFormat="1">
      <c r="B205" s="190"/>
      <c r="D205" s="191" t="s">
        <v>200</v>
      </c>
      <c r="E205" s="192" t="s">
        <v>1</v>
      </c>
      <c r="F205" s="193" t="s">
        <v>299</v>
      </c>
      <c r="H205" s="192" t="s">
        <v>1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2" t="s">
        <v>200</v>
      </c>
      <c r="AU205" s="192" t="s">
        <v>83</v>
      </c>
      <c r="AV205" s="12" t="s">
        <v>81</v>
      </c>
      <c r="AW205" s="12" t="s">
        <v>30</v>
      </c>
      <c r="AX205" s="12" t="s">
        <v>73</v>
      </c>
      <c r="AY205" s="192" t="s">
        <v>191</v>
      </c>
    </row>
    <row r="206" s="13" customFormat="1">
      <c r="B206" s="198"/>
      <c r="D206" s="191" t="s">
        <v>200</v>
      </c>
      <c r="E206" s="199" t="s">
        <v>1</v>
      </c>
      <c r="F206" s="200" t="s">
        <v>300</v>
      </c>
      <c r="H206" s="201">
        <v>2470.3000000000002</v>
      </c>
      <c r="I206" s="202"/>
      <c r="L206" s="198"/>
      <c r="M206" s="203"/>
      <c r="N206" s="204"/>
      <c r="O206" s="204"/>
      <c r="P206" s="204"/>
      <c r="Q206" s="204"/>
      <c r="R206" s="204"/>
      <c r="S206" s="204"/>
      <c r="T206" s="205"/>
      <c r="AT206" s="199" t="s">
        <v>200</v>
      </c>
      <c r="AU206" s="199" t="s">
        <v>83</v>
      </c>
      <c r="AV206" s="13" t="s">
        <v>83</v>
      </c>
      <c r="AW206" s="13" t="s">
        <v>30</v>
      </c>
      <c r="AX206" s="13" t="s">
        <v>73</v>
      </c>
      <c r="AY206" s="199" t="s">
        <v>191</v>
      </c>
    </row>
    <row r="207" s="14" customFormat="1">
      <c r="B207" s="206"/>
      <c r="D207" s="191" t="s">
        <v>200</v>
      </c>
      <c r="E207" s="207" t="s">
        <v>1</v>
      </c>
      <c r="F207" s="208" t="s">
        <v>204</v>
      </c>
      <c r="H207" s="209">
        <v>2470.3000000000002</v>
      </c>
      <c r="I207" s="210"/>
      <c r="L207" s="206"/>
      <c r="M207" s="211"/>
      <c r="N207" s="212"/>
      <c r="O207" s="212"/>
      <c r="P207" s="212"/>
      <c r="Q207" s="212"/>
      <c r="R207" s="212"/>
      <c r="S207" s="212"/>
      <c r="T207" s="213"/>
      <c r="AT207" s="207" t="s">
        <v>200</v>
      </c>
      <c r="AU207" s="207" t="s">
        <v>83</v>
      </c>
      <c r="AV207" s="14" t="s">
        <v>198</v>
      </c>
      <c r="AW207" s="14" t="s">
        <v>30</v>
      </c>
      <c r="AX207" s="14" t="s">
        <v>81</v>
      </c>
      <c r="AY207" s="207" t="s">
        <v>191</v>
      </c>
    </row>
    <row r="208" s="1" customFormat="1" ht="24" customHeight="1">
      <c r="B208" s="177"/>
      <c r="C208" s="178" t="s">
        <v>301</v>
      </c>
      <c r="D208" s="178" t="s">
        <v>194</v>
      </c>
      <c r="E208" s="179" t="s">
        <v>302</v>
      </c>
      <c r="F208" s="180" t="s">
        <v>303</v>
      </c>
      <c r="G208" s="181" t="s">
        <v>197</v>
      </c>
      <c r="H208" s="182">
        <v>238.16</v>
      </c>
      <c r="I208" s="183"/>
      <c r="J208" s="182">
        <f>ROUND(I208*H208,2)</f>
        <v>0</v>
      </c>
      <c r="K208" s="180" t="s">
        <v>274</v>
      </c>
      <c r="L208" s="37"/>
      <c r="M208" s="184" t="s">
        <v>1</v>
      </c>
      <c r="N208" s="185" t="s">
        <v>38</v>
      </c>
      <c r="O208" s="73"/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AR208" s="188" t="s">
        <v>198</v>
      </c>
      <c r="AT208" s="188" t="s">
        <v>194</v>
      </c>
      <c r="AU208" s="188" t="s">
        <v>83</v>
      </c>
      <c r="AY208" s="18" t="s">
        <v>191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8" t="s">
        <v>81</v>
      </c>
      <c r="BK208" s="189">
        <f>ROUND(I208*H208,2)</f>
        <v>0</v>
      </c>
      <c r="BL208" s="18" t="s">
        <v>198</v>
      </c>
      <c r="BM208" s="188" t="s">
        <v>304</v>
      </c>
    </row>
    <row r="209" s="12" customFormat="1">
      <c r="B209" s="190"/>
      <c r="D209" s="191" t="s">
        <v>200</v>
      </c>
      <c r="E209" s="192" t="s">
        <v>1</v>
      </c>
      <c r="F209" s="193" t="s">
        <v>305</v>
      </c>
      <c r="H209" s="192" t="s">
        <v>1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2" t="s">
        <v>200</v>
      </c>
      <c r="AU209" s="192" t="s">
        <v>83</v>
      </c>
      <c r="AV209" s="12" t="s">
        <v>81</v>
      </c>
      <c r="AW209" s="12" t="s">
        <v>30</v>
      </c>
      <c r="AX209" s="12" t="s">
        <v>73</v>
      </c>
      <c r="AY209" s="192" t="s">
        <v>191</v>
      </c>
    </row>
    <row r="210" s="12" customFormat="1">
      <c r="B210" s="190"/>
      <c r="D210" s="191" t="s">
        <v>200</v>
      </c>
      <c r="E210" s="192" t="s">
        <v>1</v>
      </c>
      <c r="F210" s="193" t="s">
        <v>306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200</v>
      </c>
      <c r="AU210" s="192" t="s">
        <v>83</v>
      </c>
      <c r="AV210" s="12" t="s">
        <v>81</v>
      </c>
      <c r="AW210" s="12" t="s">
        <v>30</v>
      </c>
      <c r="AX210" s="12" t="s">
        <v>73</v>
      </c>
      <c r="AY210" s="192" t="s">
        <v>191</v>
      </c>
    </row>
    <row r="211" s="12" customFormat="1">
      <c r="B211" s="190"/>
      <c r="D211" s="191" t="s">
        <v>200</v>
      </c>
      <c r="E211" s="192" t="s">
        <v>1</v>
      </c>
      <c r="F211" s="193" t="s">
        <v>235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200</v>
      </c>
      <c r="AU211" s="192" t="s">
        <v>83</v>
      </c>
      <c r="AV211" s="12" t="s">
        <v>81</v>
      </c>
      <c r="AW211" s="12" t="s">
        <v>30</v>
      </c>
      <c r="AX211" s="12" t="s">
        <v>73</v>
      </c>
      <c r="AY211" s="192" t="s">
        <v>191</v>
      </c>
    </row>
    <row r="212" s="13" customFormat="1">
      <c r="B212" s="198"/>
      <c r="D212" s="191" t="s">
        <v>200</v>
      </c>
      <c r="E212" s="199" t="s">
        <v>1</v>
      </c>
      <c r="F212" s="200" t="s">
        <v>307</v>
      </c>
      <c r="H212" s="201">
        <v>238.16</v>
      </c>
      <c r="I212" s="202"/>
      <c r="L212" s="198"/>
      <c r="M212" s="203"/>
      <c r="N212" s="204"/>
      <c r="O212" s="204"/>
      <c r="P212" s="204"/>
      <c r="Q212" s="204"/>
      <c r="R212" s="204"/>
      <c r="S212" s="204"/>
      <c r="T212" s="205"/>
      <c r="AT212" s="199" t="s">
        <v>200</v>
      </c>
      <c r="AU212" s="199" t="s">
        <v>83</v>
      </c>
      <c r="AV212" s="13" t="s">
        <v>83</v>
      </c>
      <c r="AW212" s="13" t="s">
        <v>30</v>
      </c>
      <c r="AX212" s="13" t="s">
        <v>73</v>
      </c>
      <c r="AY212" s="199" t="s">
        <v>191</v>
      </c>
    </row>
    <row r="213" s="14" customFormat="1">
      <c r="B213" s="206"/>
      <c r="D213" s="191" t="s">
        <v>200</v>
      </c>
      <c r="E213" s="207" t="s">
        <v>1</v>
      </c>
      <c r="F213" s="208" t="s">
        <v>204</v>
      </c>
      <c r="H213" s="209">
        <v>238.16</v>
      </c>
      <c r="I213" s="210"/>
      <c r="L213" s="206"/>
      <c r="M213" s="211"/>
      <c r="N213" s="212"/>
      <c r="O213" s="212"/>
      <c r="P213" s="212"/>
      <c r="Q213" s="212"/>
      <c r="R213" s="212"/>
      <c r="S213" s="212"/>
      <c r="T213" s="213"/>
      <c r="AT213" s="207" t="s">
        <v>200</v>
      </c>
      <c r="AU213" s="207" t="s">
        <v>83</v>
      </c>
      <c r="AV213" s="14" t="s">
        <v>198</v>
      </c>
      <c r="AW213" s="14" t="s">
        <v>30</v>
      </c>
      <c r="AX213" s="14" t="s">
        <v>81</v>
      </c>
      <c r="AY213" s="207" t="s">
        <v>191</v>
      </c>
    </row>
    <row r="214" s="1" customFormat="1" ht="24" customHeight="1">
      <c r="B214" s="177"/>
      <c r="C214" s="178" t="s">
        <v>8</v>
      </c>
      <c r="D214" s="178" t="s">
        <v>194</v>
      </c>
      <c r="E214" s="179" t="s">
        <v>308</v>
      </c>
      <c r="F214" s="180" t="s">
        <v>309</v>
      </c>
      <c r="G214" s="181" t="s">
        <v>310</v>
      </c>
      <c r="H214" s="182">
        <v>686</v>
      </c>
      <c r="I214" s="183"/>
      <c r="J214" s="182">
        <f>ROUND(I214*H214,2)</f>
        <v>0</v>
      </c>
      <c r="K214" s="180" t="s">
        <v>274</v>
      </c>
      <c r="L214" s="37"/>
      <c r="M214" s="184" t="s">
        <v>1</v>
      </c>
      <c r="N214" s="185" t="s">
        <v>38</v>
      </c>
      <c r="O214" s="73"/>
      <c r="P214" s="186">
        <f>O214*H214</f>
        <v>0</v>
      </c>
      <c r="Q214" s="186">
        <v>0</v>
      </c>
      <c r="R214" s="186">
        <f>Q214*H214</f>
        <v>0</v>
      </c>
      <c r="S214" s="186">
        <v>0.20399999999999999</v>
      </c>
      <c r="T214" s="187">
        <f>S214*H214</f>
        <v>139.94399999999999</v>
      </c>
      <c r="AR214" s="188" t="s">
        <v>198</v>
      </c>
      <c r="AT214" s="188" t="s">
        <v>194</v>
      </c>
      <c r="AU214" s="188" t="s">
        <v>83</v>
      </c>
      <c r="AY214" s="18" t="s">
        <v>191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8" t="s">
        <v>81</v>
      </c>
      <c r="BK214" s="189">
        <f>ROUND(I214*H214,2)</f>
        <v>0</v>
      </c>
      <c r="BL214" s="18" t="s">
        <v>198</v>
      </c>
      <c r="BM214" s="188" t="s">
        <v>311</v>
      </c>
    </row>
    <row r="215" s="12" customFormat="1">
      <c r="B215" s="190"/>
      <c r="D215" s="191" t="s">
        <v>200</v>
      </c>
      <c r="E215" s="192" t="s">
        <v>1</v>
      </c>
      <c r="F215" s="193" t="s">
        <v>312</v>
      </c>
      <c r="H215" s="192" t="s">
        <v>1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2" t="s">
        <v>200</v>
      </c>
      <c r="AU215" s="192" t="s">
        <v>83</v>
      </c>
      <c r="AV215" s="12" t="s">
        <v>81</v>
      </c>
      <c r="AW215" s="12" t="s">
        <v>30</v>
      </c>
      <c r="AX215" s="12" t="s">
        <v>73</v>
      </c>
      <c r="AY215" s="192" t="s">
        <v>191</v>
      </c>
    </row>
    <row r="216" s="13" customFormat="1">
      <c r="B216" s="198"/>
      <c r="D216" s="191" t="s">
        <v>200</v>
      </c>
      <c r="E216" s="199" t="s">
        <v>1</v>
      </c>
      <c r="F216" s="200" t="s">
        <v>313</v>
      </c>
      <c r="H216" s="201">
        <v>686</v>
      </c>
      <c r="I216" s="202"/>
      <c r="L216" s="198"/>
      <c r="M216" s="203"/>
      <c r="N216" s="204"/>
      <c r="O216" s="204"/>
      <c r="P216" s="204"/>
      <c r="Q216" s="204"/>
      <c r="R216" s="204"/>
      <c r="S216" s="204"/>
      <c r="T216" s="205"/>
      <c r="AT216" s="199" t="s">
        <v>200</v>
      </c>
      <c r="AU216" s="199" t="s">
        <v>83</v>
      </c>
      <c r="AV216" s="13" t="s">
        <v>83</v>
      </c>
      <c r="AW216" s="13" t="s">
        <v>30</v>
      </c>
      <c r="AX216" s="13" t="s">
        <v>73</v>
      </c>
      <c r="AY216" s="199" t="s">
        <v>191</v>
      </c>
    </row>
    <row r="217" s="14" customFormat="1">
      <c r="B217" s="206"/>
      <c r="D217" s="191" t="s">
        <v>200</v>
      </c>
      <c r="E217" s="207" t="s">
        <v>1</v>
      </c>
      <c r="F217" s="208" t="s">
        <v>204</v>
      </c>
      <c r="H217" s="209">
        <v>686</v>
      </c>
      <c r="I217" s="210"/>
      <c r="L217" s="206"/>
      <c r="M217" s="211"/>
      <c r="N217" s="212"/>
      <c r="O217" s="212"/>
      <c r="P217" s="212"/>
      <c r="Q217" s="212"/>
      <c r="R217" s="212"/>
      <c r="S217" s="212"/>
      <c r="T217" s="213"/>
      <c r="AT217" s="207" t="s">
        <v>200</v>
      </c>
      <c r="AU217" s="207" t="s">
        <v>83</v>
      </c>
      <c r="AV217" s="14" t="s">
        <v>198</v>
      </c>
      <c r="AW217" s="14" t="s">
        <v>30</v>
      </c>
      <c r="AX217" s="14" t="s">
        <v>81</v>
      </c>
      <c r="AY217" s="207" t="s">
        <v>191</v>
      </c>
    </row>
    <row r="218" s="1" customFormat="1" ht="24" customHeight="1">
      <c r="B218" s="177"/>
      <c r="C218" s="178" t="s">
        <v>314</v>
      </c>
      <c r="D218" s="178" t="s">
        <v>194</v>
      </c>
      <c r="E218" s="179" t="s">
        <v>315</v>
      </c>
      <c r="F218" s="180" t="s">
        <v>316</v>
      </c>
      <c r="G218" s="181" t="s">
        <v>310</v>
      </c>
      <c r="H218" s="182">
        <v>43.200000000000003</v>
      </c>
      <c r="I218" s="183"/>
      <c r="J218" s="182">
        <f>ROUND(I218*H218,2)</f>
        <v>0</v>
      </c>
      <c r="K218" s="180" t="s">
        <v>1</v>
      </c>
      <c r="L218" s="37"/>
      <c r="M218" s="184" t="s">
        <v>1</v>
      </c>
      <c r="N218" s="185" t="s">
        <v>38</v>
      </c>
      <c r="O218" s="73"/>
      <c r="P218" s="186">
        <f>O218*H218</f>
        <v>0</v>
      </c>
      <c r="Q218" s="186">
        <v>0</v>
      </c>
      <c r="R218" s="186">
        <f>Q218*H218</f>
        <v>0</v>
      </c>
      <c r="S218" s="186">
        <v>0.065000000000000002</v>
      </c>
      <c r="T218" s="187">
        <f>S218*H218</f>
        <v>2.8080000000000003</v>
      </c>
      <c r="AR218" s="188" t="s">
        <v>198</v>
      </c>
      <c r="AT218" s="188" t="s">
        <v>194</v>
      </c>
      <c r="AU218" s="188" t="s">
        <v>83</v>
      </c>
      <c r="AY218" s="18" t="s">
        <v>191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8" t="s">
        <v>81</v>
      </c>
      <c r="BK218" s="189">
        <f>ROUND(I218*H218,2)</f>
        <v>0</v>
      </c>
      <c r="BL218" s="18" t="s">
        <v>198</v>
      </c>
      <c r="BM218" s="188" t="s">
        <v>317</v>
      </c>
    </row>
    <row r="219" s="12" customFormat="1">
      <c r="B219" s="190"/>
      <c r="D219" s="191" t="s">
        <v>200</v>
      </c>
      <c r="E219" s="192" t="s">
        <v>1</v>
      </c>
      <c r="F219" s="193" t="s">
        <v>318</v>
      </c>
      <c r="H219" s="192" t="s">
        <v>1</v>
      </c>
      <c r="I219" s="194"/>
      <c r="L219" s="190"/>
      <c r="M219" s="195"/>
      <c r="N219" s="196"/>
      <c r="O219" s="196"/>
      <c r="P219" s="196"/>
      <c r="Q219" s="196"/>
      <c r="R219" s="196"/>
      <c r="S219" s="196"/>
      <c r="T219" s="197"/>
      <c r="AT219" s="192" t="s">
        <v>200</v>
      </c>
      <c r="AU219" s="192" t="s">
        <v>83</v>
      </c>
      <c r="AV219" s="12" t="s">
        <v>81</v>
      </c>
      <c r="AW219" s="12" t="s">
        <v>30</v>
      </c>
      <c r="AX219" s="12" t="s">
        <v>73</v>
      </c>
      <c r="AY219" s="192" t="s">
        <v>191</v>
      </c>
    </row>
    <row r="220" s="12" customFormat="1">
      <c r="B220" s="190"/>
      <c r="D220" s="191" t="s">
        <v>200</v>
      </c>
      <c r="E220" s="192" t="s">
        <v>1</v>
      </c>
      <c r="F220" s="193" t="s">
        <v>319</v>
      </c>
      <c r="H220" s="192" t="s">
        <v>1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2" t="s">
        <v>200</v>
      </c>
      <c r="AU220" s="192" t="s">
        <v>83</v>
      </c>
      <c r="AV220" s="12" t="s">
        <v>81</v>
      </c>
      <c r="AW220" s="12" t="s">
        <v>30</v>
      </c>
      <c r="AX220" s="12" t="s">
        <v>73</v>
      </c>
      <c r="AY220" s="192" t="s">
        <v>191</v>
      </c>
    </row>
    <row r="221" s="12" customFormat="1">
      <c r="B221" s="190"/>
      <c r="D221" s="191" t="s">
        <v>200</v>
      </c>
      <c r="E221" s="192" t="s">
        <v>1</v>
      </c>
      <c r="F221" s="193" t="s">
        <v>320</v>
      </c>
      <c r="H221" s="192" t="s">
        <v>1</v>
      </c>
      <c r="I221" s="194"/>
      <c r="L221" s="190"/>
      <c r="M221" s="195"/>
      <c r="N221" s="196"/>
      <c r="O221" s="196"/>
      <c r="P221" s="196"/>
      <c r="Q221" s="196"/>
      <c r="R221" s="196"/>
      <c r="S221" s="196"/>
      <c r="T221" s="197"/>
      <c r="AT221" s="192" t="s">
        <v>200</v>
      </c>
      <c r="AU221" s="192" t="s">
        <v>83</v>
      </c>
      <c r="AV221" s="12" t="s">
        <v>81</v>
      </c>
      <c r="AW221" s="12" t="s">
        <v>30</v>
      </c>
      <c r="AX221" s="12" t="s">
        <v>73</v>
      </c>
      <c r="AY221" s="192" t="s">
        <v>191</v>
      </c>
    </row>
    <row r="222" s="13" customFormat="1">
      <c r="B222" s="198"/>
      <c r="D222" s="191" t="s">
        <v>200</v>
      </c>
      <c r="E222" s="199" t="s">
        <v>1</v>
      </c>
      <c r="F222" s="200" t="s">
        <v>321</v>
      </c>
      <c r="H222" s="201">
        <v>43.200000000000003</v>
      </c>
      <c r="I222" s="202"/>
      <c r="L222" s="198"/>
      <c r="M222" s="203"/>
      <c r="N222" s="204"/>
      <c r="O222" s="204"/>
      <c r="P222" s="204"/>
      <c r="Q222" s="204"/>
      <c r="R222" s="204"/>
      <c r="S222" s="204"/>
      <c r="T222" s="205"/>
      <c r="AT222" s="199" t="s">
        <v>200</v>
      </c>
      <c r="AU222" s="199" t="s">
        <v>83</v>
      </c>
      <c r="AV222" s="13" t="s">
        <v>83</v>
      </c>
      <c r="AW222" s="13" t="s">
        <v>30</v>
      </c>
      <c r="AX222" s="13" t="s">
        <v>73</v>
      </c>
      <c r="AY222" s="199" t="s">
        <v>191</v>
      </c>
    </row>
    <row r="223" s="14" customFormat="1">
      <c r="B223" s="206"/>
      <c r="D223" s="191" t="s">
        <v>200</v>
      </c>
      <c r="E223" s="207" t="s">
        <v>1</v>
      </c>
      <c r="F223" s="208" t="s">
        <v>204</v>
      </c>
      <c r="H223" s="209">
        <v>43.200000000000003</v>
      </c>
      <c r="I223" s="210"/>
      <c r="L223" s="206"/>
      <c r="M223" s="211"/>
      <c r="N223" s="212"/>
      <c r="O223" s="212"/>
      <c r="P223" s="212"/>
      <c r="Q223" s="212"/>
      <c r="R223" s="212"/>
      <c r="S223" s="212"/>
      <c r="T223" s="213"/>
      <c r="AT223" s="207" t="s">
        <v>200</v>
      </c>
      <c r="AU223" s="207" t="s">
        <v>83</v>
      </c>
      <c r="AV223" s="14" t="s">
        <v>198</v>
      </c>
      <c r="AW223" s="14" t="s">
        <v>30</v>
      </c>
      <c r="AX223" s="14" t="s">
        <v>81</v>
      </c>
      <c r="AY223" s="207" t="s">
        <v>191</v>
      </c>
    </row>
    <row r="224" s="1" customFormat="1" ht="16.5" customHeight="1">
      <c r="B224" s="177"/>
      <c r="C224" s="178" t="s">
        <v>322</v>
      </c>
      <c r="D224" s="178" t="s">
        <v>194</v>
      </c>
      <c r="E224" s="179" t="s">
        <v>323</v>
      </c>
      <c r="F224" s="180" t="s">
        <v>324</v>
      </c>
      <c r="G224" s="181" t="s">
        <v>310</v>
      </c>
      <c r="H224" s="182">
        <v>13.199999999999999</v>
      </c>
      <c r="I224" s="183"/>
      <c r="J224" s="182">
        <f>ROUND(I224*H224,2)</f>
        <v>0</v>
      </c>
      <c r="K224" s="180" t="s">
        <v>274</v>
      </c>
      <c r="L224" s="37"/>
      <c r="M224" s="184" t="s">
        <v>1</v>
      </c>
      <c r="N224" s="185" t="s">
        <v>38</v>
      </c>
      <c r="O224" s="73"/>
      <c r="P224" s="186">
        <f>O224*H224</f>
        <v>0</v>
      </c>
      <c r="Q224" s="186">
        <v>2.0000000000000002E-05</v>
      </c>
      <c r="R224" s="186">
        <f>Q224*H224</f>
        <v>0.00026400000000000002</v>
      </c>
      <c r="S224" s="186">
        <v>0</v>
      </c>
      <c r="T224" s="187">
        <f>S224*H224</f>
        <v>0</v>
      </c>
      <c r="AR224" s="188" t="s">
        <v>198</v>
      </c>
      <c r="AT224" s="188" t="s">
        <v>194</v>
      </c>
      <c r="AU224" s="188" t="s">
        <v>83</v>
      </c>
      <c r="AY224" s="18" t="s">
        <v>191</v>
      </c>
      <c r="BE224" s="189">
        <f>IF(N224="základní",J224,0)</f>
        <v>0</v>
      </c>
      <c r="BF224" s="189">
        <f>IF(N224="snížená",J224,0)</f>
        <v>0</v>
      </c>
      <c r="BG224" s="189">
        <f>IF(N224="zákl. přenesená",J224,0)</f>
        <v>0</v>
      </c>
      <c r="BH224" s="189">
        <f>IF(N224="sníž. přenesená",J224,0)</f>
        <v>0</v>
      </c>
      <c r="BI224" s="189">
        <f>IF(N224="nulová",J224,0)</f>
        <v>0</v>
      </c>
      <c r="BJ224" s="18" t="s">
        <v>81</v>
      </c>
      <c r="BK224" s="189">
        <f>ROUND(I224*H224,2)</f>
        <v>0</v>
      </c>
      <c r="BL224" s="18" t="s">
        <v>198</v>
      </c>
      <c r="BM224" s="188" t="s">
        <v>325</v>
      </c>
    </row>
    <row r="225" s="12" customFormat="1">
      <c r="B225" s="190"/>
      <c r="D225" s="191" t="s">
        <v>200</v>
      </c>
      <c r="E225" s="192" t="s">
        <v>1</v>
      </c>
      <c r="F225" s="193" t="s">
        <v>326</v>
      </c>
      <c r="H225" s="192" t="s">
        <v>1</v>
      </c>
      <c r="I225" s="194"/>
      <c r="L225" s="190"/>
      <c r="M225" s="195"/>
      <c r="N225" s="196"/>
      <c r="O225" s="196"/>
      <c r="P225" s="196"/>
      <c r="Q225" s="196"/>
      <c r="R225" s="196"/>
      <c r="S225" s="196"/>
      <c r="T225" s="197"/>
      <c r="AT225" s="192" t="s">
        <v>200</v>
      </c>
      <c r="AU225" s="192" t="s">
        <v>83</v>
      </c>
      <c r="AV225" s="12" t="s">
        <v>81</v>
      </c>
      <c r="AW225" s="12" t="s">
        <v>30</v>
      </c>
      <c r="AX225" s="12" t="s">
        <v>73</v>
      </c>
      <c r="AY225" s="192" t="s">
        <v>191</v>
      </c>
    </row>
    <row r="226" s="13" customFormat="1">
      <c r="B226" s="198"/>
      <c r="D226" s="191" t="s">
        <v>200</v>
      </c>
      <c r="E226" s="199" t="s">
        <v>1</v>
      </c>
      <c r="F226" s="200" t="s">
        <v>327</v>
      </c>
      <c r="H226" s="201">
        <v>13.199999999999999</v>
      </c>
      <c r="I226" s="202"/>
      <c r="L226" s="198"/>
      <c r="M226" s="203"/>
      <c r="N226" s="204"/>
      <c r="O226" s="204"/>
      <c r="P226" s="204"/>
      <c r="Q226" s="204"/>
      <c r="R226" s="204"/>
      <c r="S226" s="204"/>
      <c r="T226" s="205"/>
      <c r="AT226" s="199" t="s">
        <v>200</v>
      </c>
      <c r="AU226" s="199" t="s">
        <v>83</v>
      </c>
      <c r="AV226" s="13" t="s">
        <v>83</v>
      </c>
      <c r="AW226" s="13" t="s">
        <v>30</v>
      </c>
      <c r="AX226" s="13" t="s">
        <v>73</v>
      </c>
      <c r="AY226" s="199" t="s">
        <v>191</v>
      </c>
    </row>
    <row r="227" s="14" customFormat="1">
      <c r="B227" s="206"/>
      <c r="D227" s="191" t="s">
        <v>200</v>
      </c>
      <c r="E227" s="207" t="s">
        <v>1</v>
      </c>
      <c r="F227" s="208" t="s">
        <v>204</v>
      </c>
      <c r="H227" s="209">
        <v>13.199999999999999</v>
      </c>
      <c r="I227" s="210"/>
      <c r="L227" s="206"/>
      <c r="M227" s="211"/>
      <c r="N227" s="212"/>
      <c r="O227" s="212"/>
      <c r="P227" s="212"/>
      <c r="Q227" s="212"/>
      <c r="R227" s="212"/>
      <c r="S227" s="212"/>
      <c r="T227" s="213"/>
      <c r="AT227" s="207" t="s">
        <v>200</v>
      </c>
      <c r="AU227" s="207" t="s">
        <v>83</v>
      </c>
      <c r="AV227" s="14" t="s">
        <v>198</v>
      </c>
      <c r="AW227" s="14" t="s">
        <v>30</v>
      </c>
      <c r="AX227" s="14" t="s">
        <v>81</v>
      </c>
      <c r="AY227" s="207" t="s">
        <v>191</v>
      </c>
    </row>
    <row r="228" s="1" customFormat="1" ht="24" customHeight="1">
      <c r="B228" s="177"/>
      <c r="C228" s="178" t="s">
        <v>328</v>
      </c>
      <c r="D228" s="178" t="s">
        <v>194</v>
      </c>
      <c r="E228" s="179" t="s">
        <v>329</v>
      </c>
      <c r="F228" s="180" t="s">
        <v>330</v>
      </c>
      <c r="G228" s="181" t="s">
        <v>197</v>
      </c>
      <c r="H228" s="182">
        <v>2607.5</v>
      </c>
      <c r="I228" s="183"/>
      <c r="J228" s="182">
        <f>ROUND(I228*H228,2)</f>
        <v>0</v>
      </c>
      <c r="K228" s="180" t="s">
        <v>1</v>
      </c>
      <c r="L228" s="37"/>
      <c r="M228" s="184" t="s">
        <v>1</v>
      </c>
      <c r="N228" s="185" t="s">
        <v>38</v>
      </c>
      <c r="O228" s="73"/>
      <c r="P228" s="186">
        <f>O228*H228</f>
        <v>0</v>
      </c>
      <c r="Q228" s="186">
        <v>0.00027999999999999998</v>
      </c>
      <c r="R228" s="186">
        <f>Q228*H228</f>
        <v>0.73009999999999997</v>
      </c>
      <c r="S228" s="186">
        <v>0</v>
      </c>
      <c r="T228" s="187">
        <f>S228*H228</f>
        <v>0</v>
      </c>
      <c r="AR228" s="188" t="s">
        <v>198</v>
      </c>
      <c r="AT228" s="188" t="s">
        <v>194</v>
      </c>
      <c r="AU228" s="188" t="s">
        <v>83</v>
      </c>
      <c r="AY228" s="18" t="s">
        <v>191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8" t="s">
        <v>81</v>
      </c>
      <c r="BK228" s="189">
        <f>ROUND(I228*H228,2)</f>
        <v>0</v>
      </c>
      <c r="BL228" s="18" t="s">
        <v>198</v>
      </c>
      <c r="BM228" s="188" t="s">
        <v>331</v>
      </c>
    </row>
    <row r="229" s="12" customFormat="1">
      <c r="B229" s="190"/>
      <c r="D229" s="191" t="s">
        <v>200</v>
      </c>
      <c r="E229" s="192" t="s">
        <v>1</v>
      </c>
      <c r="F229" s="193" t="s">
        <v>332</v>
      </c>
      <c r="H229" s="192" t="s">
        <v>1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2" t="s">
        <v>200</v>
      </c>
      <c r="AU229" s="192" t="s">
        <v>83</v>
      </c>
      <c r="AV229" s="12" t="s">
        <v>81</v>
      </c>
      <c r="AW229" s="12" t="s">
        <v>30</v>
      </c>
      <c r="AX229" s="12" t="s">
        <v>73</v>
      </c>
      <c r="AY229" s="192" t="s">
        <v>191</v>
      </c>
    </row>
    <row r="230" s="13" customFormat="1">
      <c r="B230" s="198"/>
      <c r="D230" s="191" t="s">
        <v>200</v>
      </c>
      <c r="E230" s="199" t="s">
        <v>1</v>
      </c>
      <c r="F230" s="200" t="s">
        <v>333</v>
      </c>
      <c r="H230" s="201">
        <v>2607.5</v>
      </c>
      <c r="I230" s="202"/>
      <c r="L230" s="198"/>
      <c r="M230" s="203"/>
      <c r="N230" s="204"/>
      <c r="O230" s="204"/>
      <c r="P230" s="204"/>
      <c r="Q230" s="204"/>
      <c r="R230" s="204"/>
      <c r="S230" s="204"/>
      <c r="T230" s="205"/>
      <c r="AT230" s="199" t="s">
        <v>200</v>
      </c>
      <c r="AU230" s="199" t="s">
        <v>83</v>
      </c>
      <c r="AV230" s="13" t="s">
        <v>83</v>
      </c>
      <c r="AW230" s="13" t="s">
        <v>30</v>
      </c>
      <c r="AX230" s="13" t="s">
        <v>73</v>
      </c>
      <c r="AY230" s="199" t="s">
        <v>191</v>
      </c>
    </row>
    <row r="231" s="14" customFormat="1">
      <c r="B231" s="206"/>
      <c r="D231" s="191" t="s">
        <v>200</v>
      </c>
      <c r="E231" s="207" t="s">
        <v>1</v>
      </c>
      <c r="F231" s="208" t="s">
        <v>204</v>
      </c>
      <c r="H231" s="209">
        <v>2607.5</v>
      </c>
      <c r="I231" s="210"/>
      <c r="L231" s="206"/>
      <c r="M231" s="211"/>
      <c r="N231" s="212"/>
      <c r="O231" s="212"/>
      <c r="P231" s="212"/>
      <c r="Q231" s="212"/>
      <c r="R231" s="212"/>
      <c r="S231" s="212"/>
      <c r="T231" s="213"/>
      <c r="AT231" s="207" t="s">
        <v>200</v>
      </c>
      <c r="AU231" s="207" t="s">
        <v>83</v>
      </c>
      <c r="AV231" s="14" t="s">
        <v>198</v>
      </c>
      <c r="AW231" s="14" t="s">
        <v>30</v>
      </c>
      <c r="AX231" s="14" t="s">
        <v>81</v>
      </c>
      <c r="AY231" s="207" t="s">
        <v>191</v>
      </c>
    </row>
    <row r="232" s="1" customFormat="1" ht="16.5" customHeight="1">
      <c r="B232" s="177"/>
      <c r="C232" s="214" t="s">
        <v>334</v>
      </c>
      <c r="D232" s="214" t="s">
        <v>335</v>
      </c>
      <c r="E232" s="215" t="s">
        <v>336</v>
      </c>
      <c r="F232" s="216" t="s">
        <v>337</v>
      </c>
      <c r="G232" s="217" t="s">
        <v>197</v>
      </c>
      <c r="H232" s="218">
        <v>2470.3000000000002</v>
      </c>
      <c r="I232" s="219"/>
      <c r="J232" s="218">
        <f>ROUND(I232*H232,2)</f>
        <v>0</v>
      </c>
      <c r="K232" s="216" t="s">
        <v>1</v>
      </c>
      <c r="L232" s="220"/>
      <c r="M232" s="221" t="s">
        <v>1</v>
      </c>
      <c r="N232" s="222" t="s">
        <v>38</v>
      </c>
      <c r="O232" s="73"/>
      <c r="P232" s="186">
        <f>O232*H232</f>
        <v>0</v>
      </c>
      <c r="Q232" s="186">
        <v>0.00031</v>
      </c>
      <c r="R232" s="186">
        <f>Q232*H232</f>
        <v>0.76579300000000006</v>
      </c>
      <c r="S232" s="186">
        <v>0</v>
      </c>
      <c r="T232" s="187">
        <f>S232*H232</f>
        <v>0</v>
      </c>
      <c r="AR232" s="188" t="s">
        <v>254</v>
      </c>
      <c r="AT232" s="188" t="s">
        <v>335</v>
      </c>
      <c r="AU232" s="188" t="s">
        <v>83</v>
      </c>
      <c r="AY232" s="18" t="s">
        <v>191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81</v>
      </c>
      <c r="BK232" s="189">
        <f>ROUND(I232*H232,2)</f>
        <v>0</v>
      </c>
      <c r="BL232" s="18" t="s">
        <v>198</v>
      </c>
      <c r="BM232" s="188" t="s">
        <v>338</v>
      </c>
    </row>
    <row r="233" s="12" customFormat="1">
      <c r="B233" s="190"/>
      <c r="D233" s="191" t="s">
        <v>200</v>
      </c>
      <c r="E233" s="192" t="s">
        <v>1</v>
      </c>
      <c r="F233" s="193" t="s">
        <v>299</v>
      </c>
      <c r="H233" s="192" t="s">
        <v>1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2" t="s">
        <v>200</v>
      </c>
      <c r="AU233" s="192" t="s">
        <v>83</v>
      </c>
      <c r="AV233" s="12" t="s">
        <v>81</v>
      </c>
      <c r="AW233" s="12" t="s">
        <v>30</v>
      </c>
      <c r="AX233" s="12" t="s">
        <v>73</v>
      </c>
      <c r="AY233" s="192" t="s">
        <v>191</v>
      </c>
    </row>
    <row r="234" s="12" customFormat="1">
      <c r="B234" s="190"/>
      <c r="D234" s="191" t="s">
        <v>200</v>
      </c>
      <c r="E234" s="192" t="s">
        <v>1</v>
      </c>
      <c r="F234" s="193" t="s">
        <v>339</v>
      </c>
      <c r="H234" s="192" t="s">
        <v>1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2" t="s">
        <v>200</v>
      </c>
      <c r="AU234" s="192" t="s">
        <v>83</v>
      </c>
      <c r="AV234" s="12" t="s">
        <v>81</v>
      </c>
      <c r="AW234" s="12" t="s">
        <v>30</v>
      </c>
      <c r="AX234" s="12" t="s">
        <v>73</v>
      </c>
      <c r="AY234" s="192" t="s">
        <v>191</v>
      </c>
    </row>
    <row r="235" s="13" customFormat="1">
      <c r="B235" s="198"/>
      <c r="D235" s="191" t="s">
        <v>200</v>
      </c>
      <c r="E235" s="199" t="s">
        <v>1</v>
      </c>
      <c r="F235" s="200" t="s">
        <v>300</v>
      </c>
      <c r="H235" s="201">
        <v>2470.3000000000002</v>
      </c>
      <c r="I235" s="202"/>
      <c r="L235" s="198"/>
      <c r="M235" s="203"/>
      <c r="N235" s="204"/>
      <c r="O235" s="204"/>
      <c r="P235" s="204"/>
      <c r="Q235" s="204"/>
      <c r="R235" s="204"/>
      <c r="S235" s="204"/>
      <c r="T235" s="205"/>
      <c r="AT235" s="199" t="s">
        <v>200</v>
      </c>
      <c r="AU235" s="199" t="s">
        <v>83</v>
      </c>
      <c r="AV235" s="13" t="s">
        <v>83</v>
      </c>
      <c r="AW235" s="13" t="s">
        <v>30</v>
      </c>
      <c r="AX235" s="13" t="s">
        <v>73</v>
      </c>
      <c r="AY235" s="199" t="s">
        <v>191</v>
      </c>
    </row>
    <row r="236" s="14" customFormat="1">
      <c r="B236" s="206"/>
      <c r="D236" s="191" t="s">
        <v>200</v>
      </c>
      <c r="E236" s="207" t="s">
        <v>1</v>
      </c>
      <c r="F236" s="208" t="s">
        <v>204</v>
      </c>
      <c r="H236" s="209">
        <v>2470.3000000000002</v>
      </c>
      <c r="I236" s="210"/>
      <c r="L236" s="206"/>
      <c r="M236" s="211"/>
      <c r="N236" s="212"/>
      <c r="O236" s="212"/>
      <c r="P236" s="212"/>
      <c r="Q236" s="212"/>
      <c r="R236" s="212"/>
      <c r="S236" s="212"/>
      <c r="T236" s="213"/>
      <c r="AT236" s="207" t="s">
        <v>200</v>
      </c>
      <c r="AU236" s="207" t="s">
        <v>83</v>
      </c>
      <c r="AV236" s="14" t="s">
        <v>198</v>
      </c>
      <c r="AW236" s="14" t="s">
        <v>30</v>
      </c>
      <c r="AX236" s="14" t="s">
        <v>81</v>
      </c>
      <c r="AY236" s="207" t="s">
        <v>191</v>
      </c>
    </row>
    <row r="237" s="1" customFormat="1" ht="16.5" customHeight="1">
      <c r="B237" s="177"/>
      <c r="C237" s="178" t="s">
        <v>340</v>
      </c>
      <c r="D237" s="178" t="s">
        <v>194</v>
      </c>
      <c r="E237" s="179" t="s">
        <v>341</v>
      </c>
      <c r="F237" s="180" t="s">
        <v>342</v>
      </c>
      <c r="G237" s="181" t="s">
        <v>343</v>
      </c>
      <c r="H237" s="182">
        <v>2.4700000000000002</v>
      </c>
      <c r="I237" s="183"/>
      <c r="J237" s="182">
        <f>ROUND(I237*H237,2)</f>
        <v>0</v>
      </c>
      <c r="K237" s="180" t="s">
        <v>1</v>
      </c>
      <c r="L237" s="37"/>
      <c r="M237" s="184" t="s">
        <v>1</v>
      </c>
      <c r="N237" s="185" t="s">
        <v>38</v>
      </c>
      <c r="O237" s="73"/>
      <c r="P237" s="186">
        <f>O237*H237</f>
        <v>0</v>
      </c>
      <c r="Q237" s="186">
        <v>0</v>
      </c>
      <c r="R237" s="186">
        <f>Q237*H237</f>
        <v>0</v>
      </c>
      <c r="S237" s="186">
        <v>2.2000000000000002</v>
      </c>
      <c r="T237" s="187">
        <f>S237*H237</f>
        <v>5.4340000000000011</v>
      </c>
      <c r="AR237" s="188" t="s">
        <v>198</v>
      </c>
      <c r="AT237" s="188" t="s">
        <v>194</v>
      </c>
      <c r="AU237" s="188" t="s">
        <v>83</v>
      </c>
      <c r="AY237" s="18" t="s">
        <v>191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8" t="s">
        <v>81</v>
      </c>
      <c r="BK237" s="189">
        <f>ROUND(I237*H237,2)</f>
        <v>0</v>
      </c>
      <c r="BL237" s="18" t="s">
        <v>198</v>
      </c>
      <c r="BM237" s="188" t="s">
        <v>344</v>
      </c>
    </row>
    <row r="238" s="13" customFormat="1">
      <c r="B238" s="198"/>
      <c r="D238" s="191" t="s">
        <v>200</v>
      </c>
      <c r="E238" s="199" t="s">
        <v>1</v>
      </c>
      <c r="F238" s="200" t="s">
        <v>345</v>
      </c>
      <c r="H238" s="201">
        <v>2.4700000000000002</v>
      </c>
      <c r="I238" s="202"/>
      <c r="L238" s="198"/>
      <c r="M238" s="203"/>
      <c r="N238" s="204"/>
      <c r="O238" s="204"/>
      <c r="P238" s="204"/>
      <c r="Q238" s="204"/>
      <c r="R238" s="204"/>
      <c r="S238" s="204"/>
      <c r="T238" s="205"/>
      <c r="AT238" s="199" t="s">
        <v>200</v>
      </c>
      <c r="AU238" s="199" t="s">
        <v>83</v>
      </c>
      <c r="AV238" s="13" t="s">
        <v>83</v>
      </c>
      <c r="AW238" s="13" t="s">
        <v>30</v>
      </c>
      <c r="AX238" s="13" t="s">
        <v>73</v>
      </c>
      <c r="AY238" s="199" t="s">
        <v>191</v>
      </c>
    </row>
    <row r="239" s="14" customFormat="1">
      <c r="B239" s="206"/>
      <c r="D239" s="191" t="s">
        <v>200</v>
      </c>
      <c r="E239" s="207" t="s">
        <v>1</v>
      </c>
      <c r="F239" s="208" t="s">
        <v>204</v>
      </c>
      <c r="H239" s="209">
        <v>2.4700000000000002</v>
      </c>
      <c r="I239" s="210"/>
      <c r="L239" s="206"/>
      <c r="M239" s="211"/>
      <c r="N239" s="212"/>
      <c r="O239" s="212"/>
      <c r="P239" s="212"/>
      <c r="Q239" s="212"/>
      <c r="R239" s="212"/>
      <c r="S239" s="212"/>
      <c r="T239" s="213"/>
      <c r="AT239" s="207" t="s">
        <v>200</v>
      </c>
      <c r="AU239" s="207" t="s">
        <v>83</v>
      </c>
      <c r="AV239" s="14" t="s">
        <v>198</v>
      </c>
      <c r="AW239" s="14" t="s">
        <v>30</v>
      </c>
      <c r="AX239" s="14" t="s">
        <v>81</v>
      </c>
      <c r="AY239" s="207" t="s">
        <v>191</v>
      </c>
    </row>
    <row r="240" s="1" customFormat="1" ht="16.5" customHeight="1">
      <c r="B240" s="177"/>
      <c r="C240" s="178" t="s">
        <v>7</v>
      </c>
      <c r="D240" s="178" t="s">
        <v>194</v>
      </c>
      <c r="E240" s="179" t="s">
        <v>346</v>
      </c>
      <c r="F240" s="180" t="s">
        <v>347</v>
      </c>
      <c r="G240" s="181" t="s">
        <v>310</v>
      </c>
      <c r="H240" s="182">
        <v>352.5</v>
      </c>
      <c r="I240" s="183"/>
      <c r="J240" s="182">
        <f>ROUND(I240*H240,2)</f>
        <v>0</v>
      </c>
      <c r="K240" s="180" t="s">
        <v>274</v>
      </c>
      <c r="L240" s="37"/>
      <c r="M240" s="184" t="s">
        <v>1</v>
      </c>
      <c r="N240" s="185" t="s">
        <v>38</v>
      </c>
      <c r="O240" s="73"/>
      <c r="P240" s="186">
        <f>O240*H240</f>
        <v>0</v>
      </c>
      <c r="Q240" s="186">
        <v>0</v>
      </c>
      <c r="R240" s="186">
        <f>Q240*H240</f>
        <v>0</v>
      </c>
      <c r="S240" s="186">
        <v>0.063</v>
      </c>
      <c r="T240" s="187">
        <f>S240*H240</f>
        <v>22.2075</v>
      </c>
      <c r="AR240" s="188" t="s">
        <v>198</v>
      </c>
      <c r="AT240" s="188" t="s">
        <v>194</v>
      </c>
      <c r="AU240" s="188" t="s">
        <v>83</v>
      </c>
      <c r="AY240" s="18" t="s">
        <v>191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8" t="s">
        <v>81</v>
      </c>
      <c r="BK240" s="189">
        <f>ROUND(I240*H240,2)</f>
        <v>0</v>
      </c>
      <c r="BL240" s="18" t="s">
        <v>198</v>
      </c>
      <c r="BM240" s="188" t="s">
        <v>348</v>
      </c>
    </row>
    <row r="241" s="12" customFormat="1">
      <c r="B241" s="190"/>
      <c r="D241" s="191" t="s">
        <v>200</v>
      </c>
      <c r="E241" s="192" t="s">
        <v>1</v>
      </c>
      <c r="F241" s="193" t="s">
        <v>349</v>
      </c>
      <c r="H241" s="192" t="s">
        <v>1</v>
      </c>
      <c r="I241" s="194"/>
      <c r="L241" s="190"/>
      <c r="M241" s="195"/>
      <c r="N241" s="196"/>
      <c r="O241" s="196"/>
      <c r="P241" s="196"/>
      <c r="Q241" s="196"/>
      <c r="R241" s="196"/>
      <c r="S241" s="196"/>
      <c r="T241" s="197"/>
      <c r="AT241" s="192" t="s">
        <v>200</v>
      </c>
      <c r="AU241" s="192" t="s">
        <v>83</v>
      </c>
      <c r="AV241" s="12" t="s">
        <v>81</v>
      </c>
      <c r="AW241" s="12" t="s">
        <v>30</v>
      </c>
      <c r="AX241" s="12" t="s">
        <v>73</v>
      </c>
      <c r="AY241" s="192" t="s">
        <v>191</v>
      </c>
    </row>
    <row r="242" s="12" customFormat="1">
      <c r="B242" s="190"/>
      <c r="D242" s="191" t="s">
        <v>200</v>
      </c>
      <c r="E242" s="192" t="s">
        <v>1</v>
      </c>
      <c r="F242" s="193" t="s">
        <v>350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200</v>
      </c>
      <c r="AU242" s="192" t="s">
        <v>83</v>
      </c>
      <c r="AV242" s="12" t="s">
        <v>81</v>
      </c>
      <c r="AW242" s="12" t="s">
        <v>30</v>
      </c>
      <c r="AX242" s="12" t="s">
        <v>73</v>
      </c>
      <c r="AY242" s="192" t="s">
        <v>191</v>
      </c>
    </row>
    <row r="243" s="12" customFormat="1">
      <c r="B243" s="190"/>
      <c r="D243" s="191" t="s">
        <v>200</v>
      </c>
      <c r="E243" s="192" t="s">
        <v>1</v>
      </c>
      <c r="F243" s="193" t="s">
        <v>351</v>
      </c>
      <c r="H243" s="192" t="s">
        <v>1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2" t="s">
        <v>200</v>
      </c>
      <c r="AU243" s="192" t="s">
        <v>83</v>
      </c>
      <c r="AV243" s="12" t="s">
        <v>81</v>
      </c>
      <c r="AW243" s="12" t="s">
        <v>30</v>
      </c>
      <c r="AX243" s="12" t="s">
        <v>73</v>
      </c>
      <c r="AY243" s="192" t="s">
        <v>191</v>
      </c>
    </row>
    <row r="244" s="13" customFormat="1">
      <c r="B244" s="198"/>
      <c r="D244" s="191" t="s">
        <v>200</v>
      </c>
      <c r="E244" s="199" t="s">
        <v>1</v>
      </c>
      <c r="F244" s="200" t="s">
        <v>352</v>
      </c>
      <c r="H244" s="201">
        <v>343</v>
      </c>
      <c r="I244" s="202"/>
      <c r="L244" s="198"/>
      <c r="M244" s="203"/>
      <c r="N244" s="204"/>
      <c r="O244" s="204"/>
      <c r="P244" s="204"/>
      <c r="Q244" s="204"/>
      <c r="R244" s="204"/>
      <c r="S244" s="204"/>
      <c r="T244" s="205"/>
      <c r="AT244" s="199" t="s">
        <v>200</v>
      </c>
      <c r="AU244" s="199" t="s">
        <v>83</v>
      </c>
      <c r="AV244" s="13" t="s">
        <v>83</v>
      </c>
      <c r="AW244" s="13" t="s">
        <v>30</v>
      </c>
      <c r="AX244" s="13" t="s">
        <v>73</v>
      </c>
      <c r="AY244" s="199" t="s">
        <v>191</v>
      </c>
    </row>
    <row r="245" s="12" customFormat="1">
      <c r="B245" s="190"/>
      <c r="D245" s="191" t="s">
        <v>200</v>
      </c>
      <c r="E245" s="192" t="s">
        <v>1</v>
      </c>
      <c r="F245" s="193" t="s">
        <v>353</v>
      </c>
      <c r="H245" s="192" t="s">
        <v>1</v>
      </c>
      <c r="I245" s="194"/>
      <c r="L245" s="190"/>
      <c r="M245" s="195"/>
      <c r="N245" s="196"/>
      <c r="O245" s="196"/>
      <c r="P245" s="196"/>
      <c r="Q245" s="196"/>
      <c r="R245" s="196"/>
      <c r="S245" s="196"/>
      <c r="T245" s="197"/>
      <c r="AT245" s="192" t="s">
        <v>200</v>
      </c>
      <c r="AU245" s="192" t="s">
        <v>83</v>
      </c>
      <c r="AV245" s="12" t="s">
        <v>81</v>
      </c>
      <c r="AW245" s="12" t="s">
        <v>30</v>
      </c>
      <c r="AX245" s="12" t="s">
        <v>73</v>
      </c>
      <c r="AY245" s="192" t="s">
        <v>191</v>
      </c>
    </row>
    <row r="246" s="12" customFormat="1">
      <c r="B246" s="190"/>
      <c r="D246" s="191" t="s">
        <v>200</v>
      </c>
      <c r="E246" s="192" t="s">
        <v>1</v>
      </c>
      <c r="F246" s="193" t="s">
        <v>354</v>
      </c>
      <c r="H246" s="192" t="s">
        <v>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2" t="s">
        <v>200</v>
      </c>
      <c r="AU246" s="192" t="s">
        <v>83</v>
      </c>
      <c r="AV246" s="12" t="s">
        <v>81</v>
      </c>
      <c r="AW246" s="12" t="s">
        <v>30</v>
      </c>
      <c r="AX246" s="12" t="s">
        <v>73</v>
      </c>
      <c r="AY246" s="192" t="s">
        <v>191</v>
      </c>
    </row>
    <row r="247" s="13" customFormat="1">
      <c r="B247" s="198"/>
      <c r="D247" s="191" t="s">
        <v>200</v>
      </c>
      <c r="E247" s="199" t="s">
        <v>1</v>
      </c>
      <c r="F247" s="200" t="s">
        <v>355</v>
      </c>
      <c r="H247" s="201">
        <v>9.5</v>
      </c>
      <c r="I247" s="202"/>
      <c r="L247" s="198"/>
      <c r="M247" s="203"/>
      <c r="N247" s="204"/>
      <c r="O247" s="204"/>
      <c r="P247" s="204"/>
      <c r="Q247" s="204"/>
      <c r="R247" s="204"/>
      <c r="S247" s="204"/>
      <c r="T247" s="205"/>
      <c r="AT247" s="199" t="s">
        <v>200</v>
      </c>
      <c r="AU247" s="199" t="s">
        <v>83</v>
      </c>
      <c r="AV247" s="13" t="s">
        <v>83</v>
      </c>
      <c r="AW247" s="13" t="s">
        <v>30</v>
      </c>
      <c r="AX247" s="13" t="s">
        <v>73</v>
      </c>
      <c r="AY247" s="199" t="s">
        <v>191</v>
      </c>
    </row>
    <row r="248" s="14" customFormat="1">
      <c r="B248" s="206"/>
      <c r="D248" s="191" t="s">
        <v>200</v>
      </c>
      <c r="E248" s="207" t="s">
        <v>1</v>
      </c>
      <c r="F248" s="208" t="s">
        <v>204</v>
      </c>
      <c r="H248" s="209">
        <v>352.5</v>
      </c>
      <c r="I248" s="210"/>
      <c r="L248" s="206"/>
      <c r="M248" s="211"/>
      <c r="N248" s="212"/>
      <c r="O248" s="212"/>
      <c r="P248" s="212"/>
      <c r="Q248" s="212"/>
      <c r="R248" s="212"/>
      <c r="S248" s="212"/>
      <c r="T248" s="213"/>
      <c r="AT248" s="207" t="s">
        <v>200</v>
      </c>
      <c r="AU248" s="207" t="s">
        <v>83</v>
      </c>
      <c r="AV248" s="14" t="s">
        <v>198</v>
      </c>
      <c r="AW248" s="14" t="s">
        <v>30</v>
      </c>
      <c r="AX248" s="14" t="s">
        <v>81</v>
      </c>
      <c r="AY248" s="207" t="s">
        <v>191</v>
      </c>
    </row>
    <row r="249" s="11" customFormat="1" ht="22.8" customHeight="1">
      <c r="B249" s="164"/>
      <c r="D249" s="165" t="s">
        <v>72</v>
      </c>
      <c r="E249" s="175" t="s">
        <v>228</v>
      </c>
      <c r="F249" s="175" t="s">
        <v>356</v>
      </c>
      <c r="I249" s="167"/>
      <c r="J249" s="176">
        <f>BK249</f>
        <v>0</v>
      </c>
      <c r="L249" s="164"/>
      <c r="M249" s="169"/>
      <c r="N249" s="170"/>
      <c r="O249" s="170"/>
      <c r="P249" s="171">
        <f>P250+P347</f>
        <v>0</v>
      </c>
      <c r="Q249" s="170"/>
      <c r="R249" s="171">
        <f>R250+R347</f>
        <v>1329.5618160000001</v>
      </c>
      <c r="S249" s="170"/>
      <c r="T249" s="172">
        <f>T250+T347</f>
        <v>0</v>
      </c>
      <c r="AR249" s="165" t="s">
        <v>81</v>
      </c>
      <c r="AT249" s="173" t="s">
        <v>72</v>
      </c>
      <c r="AU249" s="173" t="s">
        <v>81</v>
      </c>
      <c r="AY249" s="165" t="s">
        <v>191</v>
      </c>
      <c r="BK249" s="174">
        <f>BK250+BK347</f>
        <v>0</v>
      </c>
    </row>
    <row r="250" s="11" customFormat="1" ht="20.88" customHeight="1">
      <c r="B250" s="164"/>
      <c r="D250" s="165" t="s">
        <v>72</v>
      </c>
      <c r="E250" s="175" t="s">
        <v>357</v>
      </c>
      <c r="F250" s="175" t="s">
        <v>358</v>
      </c>
      <c r="I250" s="167"/>
      <c r="J250" s="176">
        <f>BK250</f>
        <v>0</v>
      </c>
      <c r="L250" s="164"/>
      <c r="M250" s="169"/>
      <c r="N250" s="170"/>
      <c r="O250" s="170"/>
      <c r="P250" s="171">
        <f>SUM(P251:P346)</f>
        <v>0</v>
      </c>
      <c r="Q250" s="170"/>
      <c r="R250" s="171">
        <f>SUM(R251:R346)</f>
        <v>1327.2830220000001</v>
      </c>
      <c r="S250" s="170"/>
      <c r="T250" s="172">
        <f>SUM(T251:T346)</f>
        <v>0</v>
      </c>
      <c r="AR250" s="165" t="s">
        <v>81</v>
      </c>
      <c r="AT250" s="173" t="s">
        <v>72</v>
      </c>
      <c r="AU250" s="173" t="s">
        <v>83</v>
      </c>
      <c r="AY250" s="165" t="s">
        <v>191</v>
      </c>
      <c r="BK250" s="174">
        <f>SUM(BK251:BK346)</f>
        <v>0</v>
      </c>
    </row>
    <row r="251" s="1" customFormat="1" ht="16.5" customHeight="1">
      <c r="B251" s="177"/>
      <c r="C251" s="178" t="s">
        <v>359</v>
      </c>
      <c r="D251" s="178" t="s">
        <v>194</v>
      </c>
      <c r="E251" s="179" t="s">
        <v>360</v>
      </c>
      <c r="F251" s="180" t="s">
        <v>361</v>
      </c>
      <c r="G251" s="181" t="s">
        <v>362</v>
      </c>
      <c r="H251" s="182">
        <v>254</v>
      </c>
      <c r="I251" s="183"/>
      <c r="J251" s="182">
        <f>ROUND(I251*H251,2)</f>
        <v>0</v>
      </c>
      <c r="K251" s="180" t="s">
        <v>1</v>
      </c>
      <c r="L251" s="37"/>
      <c r="M251" s="184" t="s">
        <v>1</v>
      </c>
      <c r="N251" s="185" t="s">
        <v>38</v>
      </c>
      <c r="O251" s="73"/>
      <c r="P251" s="186">
        <f>O251*H251</f>
        <v>0</v>
      </c>
      <c r="Q251" s="186">
        <v>0</v>
      </c>
      <c r="R251" s="186">
        <f>Q251*H251</f>
        <v>0</v>
      </c>
      <c r="S251" s="186">
        <v>0</v>
      </c>
      <c r="T251" s="187">
        <f>S251*H251</f>
        <v>0</v>
      </c>
      <c r="AR251" s="188" t="s">
        <v>198</v>
      </c>
      <c r="AT251" s="188" t="s">
        <v>194</v>
      </c>
      <c r="AU251" s="188" t="s">
        <v>211</v>
      </c>
      <c r="AY251" s="18" t="s">
        <v>191</v>
      </c>
      <c r="BE251" s="189">
        <f>IF(N251="základní",J251,0)</f>
        <v>0</v>
      </c>
      <c r="BF251" s="189">
        <f>IF(N251="snížená",J251,0)</f>
        <v>0</v>
      </c>
      <c r="BG251" s="189">
        <f>IF(N251="zákl. přenesená",J251,0)</f>
        <v>0</v>
      </c>
      <c r="BH251" s="189">
        <f>IF(N251="sníž. přenesená",J251,0)</f>
        <v>0</v>
      </c>
      <c r="BI251" s="189">
        <f>IF(N251="nulová",J251,0)</f>
        <v>0</v>
      </c>
      <c r="BJ251" s="18" t="s">
        <v>81</v>
      </c>
      <c r="BK251" s="189">
        <f>ROUND(I251*H251,2)</f>
        <v>0</v>
      </c>
      <c r="BL251" s="18" t="s">
        <v>198</v>
      </c>
      <c r="BM251" s="188" t="s">
        <v>363</v>
      </c>
    </row>
    <row r="252" s="12" customFormat="1">
      <c r="B252" s="190"/>
      <c r="D252" s="191" t="s">
        <v>200</v>
      </c>
      <c r="E252" s="192" t="s">
        <v>1</v>
      </c>
      <c r="F252" s="193" t="s">
        <v>364</v>
      </c>
      <c r="H252" s="192" t="s">
        <v>1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2" t="s">
        <v>200</v>
      </c>
      <c r="AU252" s="192" t="s">
        <v>211</v>
      </c>
      <c r="AV252" s="12" t="s">
        <v>81</v>
      </c>
      <c r="AW252" s="12" t="s">
        <v>30</v>
      </c>
      <c r="AX252" s="12" t="s">
        <v>73</v>
      </c>
      <c r="AY252" s="192" t="s">
        <v>191</v>
      </c>
    </row>
    <row r="253" s="13" customFormat="1">
      <c r="B253" s="198"/>
      <c r="D253" s="191" t="s">
        <v>200</v>
      </c>
      <c r="E253" s="199" t="s">
        <v>1</v>
      </c>
      <c r="F253" s="200" t="s">
        <v>365</v>
      </c>
      <c r="H253" s="201">
        <v>34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200</v>
      </c>
      <c r="AU253" s="199" t="s">
        <v>211</v>
      </c>
      <c r="AV253" s="13" t="s">
        <v>83</v>
      </c>
      <c r="AW253" s="13" t="s">
        <v>30</v>
      </c>
      <c r="AX253" s="13" t="s">
        <v>73</v>
      </c>
      <c r="AY253" s="199" t="s">
        <v>191</v>
      </c>
    </row>
    <row r="254" s="12" customFormat="1">
      <c r="B254" s="190"/>
      <c r="D254" s="191" t="s">
        <v>200</v>
      </c>
      <c r="E254" s="192" t="s">
        <v>1</v>
      </c>
      <c r="F254" s="193" t="s">
        <v>366</v>
      </c>
      <c r="H254" s="192" t="s">
        <v>1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2" t="s">
        <v>200</v>
      </c>
      <c r="AU254" s="192" t="s">
        <v>211</v>
      </c>
      <c r="AV254" s="12" t="s">
        <v>81</v>
      </c>
      <c r="AW254" s="12" t="s">
        <v>30</v>
      </c>
      <c r="AX254" s="12" t="s">
        <v>73</v>
      </c>
      <c r="AY254" s="192" t="s">
        <v>191</v>
      </c>
    </row>
    <row r="255" s="13" customFormat="1">
      <c r="B255" s="198"/>
      <c r="D255" s="191" t="s">
        <v>200</v>
      </c>
      <c r="E255" s="199" t="s">
        <v>1</v>
      </c>
      <c r="F255" s="200" t="s">
        <v>367</v>
      </c>
      <c r="H255" s="201">
        <v>220</v>
      </c>
      <c r="I255" s="202"/>
      <c r="L255" s="198"/>
      <c r="M255" s="203"/>
      <c r="N255" s="204"/>
      <c r="O255" s="204"/>
      <c r="P255" s="204"/>
      <c r="Q255" s="204"/>
      <c r="R255" s="204"/>
      <c r="S255" s="204"/>
      <c r="T255" s="205"/>
      <c r="AT255" s="199" t="s">
        <v>200</v>
      </c>
      <c r="AU255" s="199" t="s">
        <v>211</v>
      </c>
      <c r="AV255" s="13" t="s">
        <v>83</v>
      </c>
      <c r="AW255" s="13" t="s">
        <v>30</v>
      </c>
      <c r="AX255" s="13" t="s">
        <v>73</v>
      </c>
      <c r="AY255" s="199" t="s">
        <v>191</v>
      </c>
    </row>
    <row r="256" s="14" customFormat="1">
      <c r="B256" s="206"/>
      <c r="D256" s="191" t="s">
        <v>200</v>
      </c>
      <c r="E256" s="207" t="s">
        <v>1</v>
      </c>
      <c r="F256" s="208" t="s">
        <v>204</v>
      </c>
      <c r="H256" s="209">
        <v>254</v>
      </c>
      <c r="I256" s="210"/>
      <c r="L256" s="206"/>
      <c r="M256" s="211"/>
      <c r="N256" s="212"/>
      <c r="O256" s="212"/>
      <c r="P256" s="212"/>
      <c r="Q256" s="212"/>
      <c r="R256" s="212"/>
      <c r="S256" s="212"/>
      <c r="T256" s="213"/>
      <c r="AT256" s="207" t="s">
        <v>200</v>
      </c>
      <c r="AU256" s="207" t="s">
        <v>211</v>
      </c>
      <c r="AV256" s="14" t="s">
        <v>198</v>
      </c>
      <c r="AW256" s="14" t="s">
        <v>30</v>
      </c>
      <c r="AX256" s="14" t="s">
        <v>81</v>
      </c>
      <c r="AY256" s="207" t="s">
        <v>191</v>
      </c>
    </row>
    <row r="257" s="1" customFormat="1" ht="24" customHeight="1">
      <c r="B257" s="177"/>
      <c r="C257" s="178" t="s">
        <v>368</v>
      </c>
      <c r="D257" s="178" t="s">
        <v>194</v>
      </c>
      <c r="E257" s="179" t="s">
        <v>369</v>
      </c>
      <c r="F257" s="180" t="s">
        <v>370</v>
      </c>
      <c r="G257" s="181" t="s">
        <v>310</v>
      </c>
      <c r="H257" s="182">
        <v>1324</v>
      </c>
      <c r="I257" s="183"/>
      <c r="J257" s="182">
        <f>ROUND(I257*H257,2)</f>
        <v>0</v>
      </c>
      <c r="K257" s="180" t="s">
        <v>274</v>
      </c>
      <c r="L257" s="37"/>
      <c r="M257" s="184" t="s">
        <v>1</v>
      </c>
      <c r="N257" s="185" t="s">
        <v>38</v>
      </c>
      <c r="O257" s="73"/>
      <c r="P257" s="186">
        <f>O257*H257</f>
        <v>0</v>
      </c>
      <c r="Q257" s="186">
        <v>0.0094400000000000005</v>
      </c>
      <c r="R257" s="186">
        <f>Q257*H257</f>
        <v>12.498560000000001</v>
      </c>
      <c r="S257" s="186">
        <v>0</v>
      </c>
      <c r="T257" s="187">
        <f>S257*H257</f>
        <v>0</v>
      </c>
      <c r="AR257" s="188" t="s">
        <v>198</v>
      </c>
      <c r="AT257" s="188" t="s">
        <v>194</v>
      </c>
      <c r="AU257" s="188" t="s">
        <v>211</v>
      </c>
      <c r="AY257" s="18" t="s">
        <v>191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8" t="s">
        <v>81</v>
      </c>
      <c r="BK257" s="189">
        <f>ROUND(I257*H257,2)</f>
        <v>0</v>
      </c>
      <c r="BL257" s="18" t="s">
        <v>198</v>
      </c>
      <c r="BM257" s="188" t="s">
        <v>371</v>
      </c>
    </row>
    <row r="258" s="12" customFormat="1">
      <c r="B258" s="190"/>
      <c r="D258" s="191" t="s">
        <v>200</v>
      </c>
      <c r="E258" s="192" t="s">
        <v>1</v>
      </c>
      <c r="F258" s="193" t="s">
        <v>372</v>
      </c>
      <c r="H258" s="192" t="s">
        <v>1</v>
      </c>
      <c r="I258" s="194"/>
      <c r="L258" s="190"/>
      <c r="M258" s="195"/>
      <c r="N258" s="196"/>
      <c r="O258" s="196"/>
      <c r="P258" s="196"/>
      <c r="Q258" s="196"/>
      <c r="R258" s="196"/>
      <c r="S258" s="196"/>
      <c r="T258" s="197"/>
      <c r="AT258" s="192" t="s">
        <v>200</v>
      </c>
      <c r="AU258" s="192" t="s">
        <v>211</v>
      </c>
      <c r="AV258" s="12" t="s">
        <v>81</v>
      </c>
      <c r="AW258" s="12" t="s">
        <v>30</v>
      </c>
      <c r="AX258" s="12" t="s">
        <v>73</v>
      </c>
      <c r="AY258" s="192" t="s">
        <v>191</v>
      </c>
    </row>
    <row r="259" s="13" customFormat="1">
      <c r="B259" s="198"/>
      <c r="D259" s="191" t="s">
        <v>200</v>
      </c>
      <c r="E259" s="199" t="s">
        <v>1</v>
      </c>
      <c r="F259" s="200" t="s">
        <v>373</v>
      </c>
      <c r="H259" s="201">
        <v>1324</v>
      </c>
      <c r="I259" s="202"/>
      <c r="L259" s="198"/>
      <c r="M259" s="203"/>
      <c r="N259" s="204"/>
      <c r="O259" s="204"/>
      <c r="P259" s="204"/>
      <c r="Q259" s="204"/>
      <c r="R259" s="204"/>
      <c r="S259" s="204"/>
      <c r="T259" s="205"/>
      <c r="AT259" s="199" t="s">
        <v>200</v>
      </c>
      <c r="AU259" s="199" t="s">
        <v>211</v>
      </c>
      <c r="AV259" s="13" t="s">
        <v>83</v>
      </c>
      <c r="AW259" s="13" t="s">
        <v>30</v>
      </c>
      <c r="AX259" s="13" t="s">
        <v>73</v>
      </c>
      <c r="AY259" s="199" t="s">
        <v>191</v>
      </c>
    </row>
    <row r="260" s="14" customFormat="1">
      <c r="B260" s="206"/>
      <c r="D260" s="191" t="s">
        <v>200</v>
      </c>
      <c r="E260" s="207" t="s">
        <v>1</v>
      </c>
      <c r="F260" s="208" t="s">
        <v>204</v>
      </c>
      <c r="H260" s="209">
        <v>1324</v>
      </c>
      <c r="I260" s="210"/>
      <c r="L260" s="206"/>
      <c r="M260" s="211"/>
      <c r="N260" s="212"/>
      <c r="O260" s="212"/>
      <c r="P260" s="212"/>
      <c r="Q260" s="212"/>
      <c r="R260" s="212"/>
      <c r="S260" s="212"/>
      <c r="T260" s="213"/>
      <c r="AT260" s="207" t="s">
        <v>200</v>
      </c>
      <c r="AU260" s="207" t="s">
        <v>211</v>
      </c>
      <c r="AV260" s="14" t="s">
        <v>198</v>
      </c>
      <c r="AW260" s="14" t="s">
        <v>30</v>
      </c>
      <c r="AX260" s="14" t="s">
        <v>81</v>
      </c>
      <c r="AY260" s="207" t="s">
        <v>191</v>
      </c>
    </row>
    <row r="261" s="1" customFormat="1" ht="24" customHeight="1">
      <c r="B261" s="177"/>
      <c r="C261" s="178" t="s">
        <v>374</v>
      </c>
      <c r="D261" s="178" t="s">
        <v>194</v>
      </c>
      <c r="E261" s="179" t="s">
        <v>375</v>
      </c>
      <c r="F261" s="180" t="s">
        <v>376</v>
      </c>
      <c r="G261" s="181" t="s">
        <v>310</v>
      </c>
      <c r="H261" s="182">
        <v>24</v>
      </c>
      <c r="I261" s="183"/>
      <c r="J261" s="182">
        <f>ROUND(I261*H261,2)</f>
        <v>0</v>
      </c>
      <c r="K261" s="180" t="s">
        <v>1</v>
      </c>
      <c r="L261" s="37"/>
      <c r="M261" s="184" t="s">
        <v>1</v>
      </c>
      <c r="N261" s="185" t="s">
        <v>38</v>
      </c>
      <c r="O261" s="73"/>
      <c r="P261" s="186">
        <f>O261*H261</f>
        <v>0</v>
      </c>
      <c r="Q261" s="186">
        <v>0.01585</v>
      </c>
      <c r="R261" s="186">
        <f>Q261*H261</f>
        <v>0.38039999999999996</v>
      </c>
      <c r="S261" s="186">
        <v>0</v>
      </c>
      <c r="T261" s="187">
        <f>S261*H261</f>
        <v>0</v>
      </c>
      <c r="AR261" s="188" t="s">
        <v>198</v>
      </c>
      <c r="AT261" s="188" t="s">
        <v>194</v>
      </c>
      <c r="AU261" s="188" t="s">
        <v>211</v>
      </c>
      <c r="AY261" s="18" t="s">
        <v>191</v>
      </c>
      <c r="BE261" s="189">
        <f>IF(N261="základní",J261,0)</f>
        <v>0</v>
      </c>
      <c r="BF261" s="189">
        <f>IF(N261="snížená",J261,0)</f>
        <v>0</v>
      </c>
      <c r="BG261" s="189">
        <f>IF(N261="zákl. přenesená",J261,0)</f>
        <v>0</v>
      </c>
      <c r="BH261" s="189">
        <f>IF(N261="sníž. přenesená",J261,0)</f>
        <v>0</v>
      </c>
      <c r="BI261" s="189">
        <f>IF(N261="nulová",J261,0)</f>
        <v>0</v>
      </c>
      <c r="BJ261" s="18" t="s">
        <v>81</v>
      </c>
      <c r="BK261" s="189">
        <f>ROUND(I261*H261,2)</f>
        <v>0</v>
      </c>
      <c r="BL261" s="18" t="s">
        <v>198</v>
      </c>
      <c r="BM261" s="188" t="s">
        <v>377</v>
      </c>
    </row>
    <row r="262" s="12" customFormat="1">
      <c r="B262" s="190"/>
      <c r="D262" s="191" t="s">
        <v>200</v>
      </c>
      <c r="E262" s="192" t="s">
        <v>1</v>
      </c>
      <c r="F262" s="193" t="s">
        <v>378</v>
      </c>
      <c r="H262" s="192" t="s">
        <v>1</v>
      </c>
      <c r="I262" s="194"/>
      <c r="L262" s="190"/>
      <c r="M262" s="195"/>
      <c r="N262" s="196"/>
      <c r="O262" s="196"/>
      <c r="P262" s="196"/>
      <c r="Q262" s="196"/>
      <c r="R262" s="196"/>
      <c r="S262" s="196"/>
      <c r="T262" s="197"/>
      <c r="AT262" s="192" t="s">
        <v>200</v>
      </c>
      <c r="AU262" s="192" t="s">
        <v>211</v>
      </c>
      <c r="AV262" s="12" t="s">
        <v>81</v>
      </c>
      <c r="AW262" s="12" t="s">
        <v>30</v>
      </c>
      <c r="AX262" s="12" t="s">
        <v>73</v>
      </c>
      <c r="AY262" s="192" t="s">
        <v>191</v>
      </c>
    </row>
    <row r="263" s="12" customFormat="1">
      <c r="B263" s="190"/>
      <c r="D263" s="191" t="s">
        <v>200</v>
      </c>
      <c r="E263" s="192" t="s">
        <v>1</v>
      </c>
      <c r="F263" s="193" t="s">
        <v>379</v>
      </c>
      <c r="H263" s="192" t="s">
        <v>1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2" t="s">
        <v>200</v>
      </c>
      <c r="AU263" s="192" t="s">
        <v>211</v>
      </c>
      <c r="AV263" s="12" t="s">
        <v>81</v>
      </c>
      <c r="AW263" s="12" t="s">
        <v>30</v>
      </c>
      <c r="AX263" s="12" t="s">
        <v>73</v>
      </c>
      <c r="AY263" s="192" t="s">
        <v>191</v>
      </c>
    </row>
    <row r="264" s="13" customFormat="1">
      <c r="B264" s="198"/>
      <c r="D264" s="191" t="s">
        <v>200</v>
      </c>
      <c r="E264" s="199" t="s">
        <v>1</v>
      </c>
      <c r="F264" s="200" t="s">
        <v>380</v>
      </c>
      <c r="H264" s="201">
        <v>24</v>
      </c>
      <c r="I264" s="202"/>
      <c r="L264" s="198"/>
      <c r="M264" s="203"/>
      <c r="N264" s="204"/>
      <c r="O264" s="204"/>
      <c r="P264" s="204"/>
      <c r="Q264" s="204"/>
      <c r="R264" s="204"/>
      <c r="S264" s="204"/>
      <c r="T264" s="205"/>
      <c r="AT264" s="199" t="s">
        <v>200</v>
      </c>
      <c r="AU264" s="199" t="s">
        <v>211</v>
      </c>
      <c r="AV264" s="13" t="s">
        <v>83</v>
      </c>
      <c r="AW264" s="13" t="s">
        <v>30</v>
      </c>
      <c r="AX264" s="13" t="s">
        <v>73</v>
      </c>
      <c r="AY264" s="199" t="s">
        <v>191</v>
      </c>
    </row>
    <row r="265" s="14" customFormat="1">
      <c r="B265" s="206"/>
      <c r="D265" s="191" t="s">
        <v>200</v>
      </c>
      <c r="E265" s="207" t="s">
        <v>1</v>
      </c>
      <c r="F265" s="208" t="s">
        <v>204</v>
      </c>
      <c r="H265" s="209">
        <v>24</v>
      </c>
      <c r="I265" s="210"/>
      <c r="L265" s="206"/>
      <c r="M265" s="211"/>
      <c r="N265" s="212"/>
      <c r="O265" s="212"/>
      <c r="P265" s="212"/>
      <c r="Q265" s="212"/>
      <c r="R265" s="212"/>
      <c r="S265" s="212"/>
      <c r="T265" s="213"/>
      <c r="AT265" s="207" t="s">
        <v>200</v>
      </c>
      <c r="AU265" s="207" t="s">
        <v>211</v>
      </c>
      <c r="AV265" s="14" t="s">
        <v>198</v>
      </c>
      <c r="AW265" s="14" t="s">
        <v>30</v>
      </c>
      <c r="AX265" s="14" t="s">
        <v>81</v>
      </c>
      <c r="AY265" s="207" t="s">
        <v>191</v>
      </c>
    </row>
    <row r="266" s="1" customFormat="1" ht="24" customHeight="1">
      <c r="B266" s="177"/>
      <c r="C266" s="214" t="s">
        <v>381</v>
      </c>
      <c r="D266" s="214" t="s">
        <v>335</v>
      </c>
      <c r="E266" s="215" t="s">
        <v>382</v>
      </c>
      <c r="F266" s="216" t="s">
        <v>383</v>
      </c>
      <c r="G266" s="217" t="s">
        <v>343</v>
      </c>
      <c r="H266" s="218">
        <v>164.91999999999999</v>
      </c>
      <c r="I266" s="219"/>
      <c r="J266" s="218">
        <f>ROUND(I266*H266,2)</f>
        <v>0</v>
      </c>
      <c r="K266" s="216" t="s">
        <v>1</v>
      </c>
      <c r="L266" s="220"/>
      <c r="M266" s="221" t="s">
        <v>1</v>
      </c>
      <c r="N266" s="222" t="s">
        <v>38</v>
      </c>
      <c r="O266" s="73"/>
      <c r="P266" s="186">
        <f>O266*H266</f>
        <v>0</v>
      </c>
      <c r="Q266" s="186">
        <v>1</v>
      </c>
      <c r="R266" s="186">
        <f>Q266*H266</f>
        <v>164.91999999999999</v>
      </c>
      <c r="S266" s="186">
        <v>0</v>
      </c>
      <c r="T266" s="187">
        <f>S266*H266</f>
        <v>0</v>
      </c>
      <c r="AR266" s="188" t="s">
        <v>254</v>
      </c>
      <c r="AT266" s="188" t="s">
        <v>335</v>
      </c>
      <c r="AU266" s="188" t="s">
        <v>211</v>
      </c>
      <c r="AY266" s="18" t="s">
        <v>191</v>
      </c>
      <c r="BE266" s="189">
        <f>IF(N266="základní",J266,0)</f>
        <v>0</v>
      </c>
      <c r="BF266" s="189">
        <f>IF(N266="snížená",J266,0)</f>
        <v>0</v>
      </c>
      <c r="BG266" s="189">
        <f>IF(N266="zákl. přenesená",J266,0)</f>
        <v>0</v>
      </c>
      <c r="BH266" s="189">
        <f>IF(N266="sníž. přenesená",J266,0)</f>
        <v>0</v>
      </c>
      <c r="BI266" s="189">
        <f>IF(N266="nulová",J266,0)</f>
        <v>0</v>
      </c>
      <c r="BJ266" s="18" t="s">
        <v>81</v>
      </c>
      <c r="BK266" s="189">
        <f>ROUND(I266*H266,2)</f>
        <v>0</v>
      </c>
      <c r="BL266" s="18" t="s">
        <v>198</v>
      </c>
      <c r="BM266" s="188" t="s">
        <v>384</v>
      </c>
    </row>
    <row r="267" s="12" customFormat="1">
      <c r="B267" s="190"/>
      <c r="D267" s="191" t="s">
        <v>200</v>
      </c>
      <c r="E267" s="192" t="s">
        <v>1</v>
      </c>
      <c r="F267" s="193" t="s">
        <v>385</v>
      </c>
      <c r="H267" s="192" t="s">
        <v>1</v>
      </c>
      <c r="I267" s="194"/>
      <c r="L267" s="190"/>
      <c r="M267" s="195"/>
      <c r="N267" s="196"/>
      <c r="O267" s="196"/>
      <c r="P267" s="196"/>
      <c r="Q267" s="196"/>
      <c r="R267" s="196"/>
      <c r="S267" s="196"/>
      <c r="T267" s="197"/>
      <c r="AT267" s="192" t="s">
        <v>200</v>
      </c>
      <c r="AU267" s="192" t="s">
        <v>211</v>
      </c>
      <c r="AV267" s="12" t="s">
        <v>81</v>
      </c>
      <c r="AW267" s="12" t="s">
        <v>30</v>
      </c>
      <c r="AX267" s="12" t="s">
        <v>73</v>
      </c>
      <c r="AY267" s="192" t="s">
        <v>191</v>
      </c>
    </row>
    <row r="268" s="13" customFormat="1">
      <c r="B268" s="198"/>
      <c r="D268" s="191" t="s">
        <v>200</v>
      </c>
      <c r="E268" s="199" t="s">
        <v>1</v>
      </c>
      <c r="F268" s="200" t="s">
        <v>386</v>
      </c>
      <c r="H268" s="201">
        <v>1.46</v>
      </c>
      <c r="I268" s="202"/>
      <c r="L268" s="198"/>
      <c r="M268" s="203"/>
      <c r="N268" s="204"/>
      <c r="O268" s="204"/>
      <c r="P268" s="204"/>
      <c r="Q268" s="204"/>
      <c r="R268" s="204"/>
      <c r="S268" s="204"/>
      <c r="T268" s="205"/>
      <c r="AT268" s="199" t="s">
        <v>200</v>
      </c>
      <c r="AU268" s="199" t="s">
        <v>211</v>
      </c>
      <c r="AV268" s="13" t="s">
        <v>83</v>
      </c>
      <c r="AW268" s="13" t="s">
        <v>30</v>
      </c>
      <c r="AX268" s="13" t="s">
        <v>73</v>
      </c>
      <c r="AY268" s="199" t="s">
        <v>191</v>
      </c>
    </row>
    <row r="269" s="13" customFormat="1">
      <c r="B269" s="198"/>
      <c r="D269" s="191" t="s">
        <v>200</v>
      </c>
      <c r="E269" s="199" t="s">
        <v>1</v>
      </c>
      <c r="F269" s="200" t="s">
        <v>387</v>
      </c>
      <c r="H269" s="201">
        <v>163.46000000000001</v>
      </c>
      <c r="I269" s="202"/>
      <c r="L269" s="198"/>
      <c r="M269" s="203"/>
      <c r="N269" s="204"/>
      <c r="O269" s="204"/>
      <c r="P269" s="204"/>
      <c r="Q269" s="204"/>
      <c r="R269" s="204"/>
      <c r="S269" s="204"/>
      <c r="T269" s="205"/>
      <c r="AT269" s="199" t="s">
        <v>200</v>
      </c>
      <c r="AU269" s="199" t="s">
        <v>211</v>
      </c>
      <c r="AV269" s="13" t="s">
        <v>83</v>
      </c>
      <c r="AW269" s="13" t="s">
        <v>30</v>
      </c>
      <c r="AX269" s="13" t="s">
        <v>73</v>
      </c>
      <c r="AY269" s="199" t="s">
        <v>191</v>
      </c>
    </row>
    <row r="270" s="14" customFormat="1">
      <c r="B270" s="206"/>
      <c r="D270" s="191" t="s">
        <v>200</v>
      </c>
      <c r="E270" s="207" t="s">
        <v>1</v>
      </c>
      <c r="F270" s="208" t="s">
        <v>204</v>
      </c>
      <c r="H270" s="209">
        <v>164.92000000000002</v>
      </c>
      <c r="I270" s="210"/>
      <c r="L270" s="206"/>
      <c r="M270" s="211"/>
      <c r="N270" s="212"/>
      <c r="O270" s="212"/>
      <c r="P270" s="212"/>
      <c r="Q270" s="212"/>
      <c r="R270" s="212"/>
      <c r="S270" s="212"/>
      <c r="T270" s="213"/>
      <c r="AT270" s="207" t="s">
        <v>200</v>
      </c>
      <c r="AU270" s="207" t="s">
        <v>211</v>
      </c>
      <c r="AV270" s="14" t="s">
        <v>198</v>
      </c>
      <c r="AW270" s="14" t="s">
        <v>30</v>
      </c>
      <c r="AX270" s="14" t="s">
        <v>81</v>
      </c>
      <c r="AY270" s="207" t="s">
        <v>191</v>
      </c>
    </row>
    <row r="271" s="1" customFormat="1" ht="24" customHeight="1">
      <c r="B271" s="177"/>
      <c r="C271" s="214" t="s">
        <v>388</v>
      </c>
      <c r="D271" s="214" t="s">
        <v>335</v>
      </c>
      <c r="E271" s="215" t="s">
        <v>389</v>
      </c>
      <c r="F271" s="216" t="s">
        <v>390</v>
      </c>
      <c r="G271" s="217" t="s">
        <v>362</v>
      </c>
      <c r="H271" s="218">
        <v>34</v>
      </c>
      <c r="I271" s="219"/>
      <c r="J271" s="218">
        <f>ROUND(I271*H271,2)</f>
        <v>0</v>
      </c>
      <c r="K271" s="216" t="s">
        <v>274</v>
      </c>
      <c r="L271" s="220"/>
      <c r="M271" s="221" t="s">
        <v>1</v>
      </c>
      <c r="N271" s="222" t="s">
        <v>38</v>
      </c>
      <c r="O271" s="73"/>
      <c r="P271" s="186">
        <f>O271*H271</f>
        <v>0</v>
      </c>
      <c r="Q271" s="186">
        <v>0.27200000000000002</v>
      </c>
      <c r="R271" s="186">
        <f>Q271*H271</f>
        <v>9.2480000000000011</v>
      </c>
      <c r="S271" s="186">
        <v>0</v>
      </c>
      <c r="T271" s="187">
        <f>S271*H271</f>
        <v>0</v>
      </c>
      <c r="AR271" s="188" t="s">
        <v>254</v>
      </c>
      <c r="AT271" s="188" t="s">
        <v>335</v>
      </c>
      <c r="AU271" s="188" t="s">
        <v>211</v>
      </c>
      <c r="AY271" s="18" t="s">
        <v>191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81</v>
      </c>
      <c r="BK271" s="189">
        <f>ROUND(I271*H271,2)</f>
        <v>0</v>
      </c>
      <c r="BL271" s="18" t="s">
        <v>198</v>
      </c>
      <c r="BM271" s="188" t="s">
        <v>391</v>
      </c>
    </row>
    <row r="272" s="12" customFormat="1">
      <c r="B272" s="190"/>
      <c r="D272" s="191" t="s">
        <v>200</v>
      </c>
      <c r="E272" s="192" t="s">
        <v>1</v>
      </c>
      <c r="F272" s="193" t="s">
        <v>392</v>
      </c>
      <c r="H272" s="192" t="s">
        <v>1</v>
      </c>
      <c r="I272" s="194"/>
      <c r="L272" s="190"/>
      <c r="M272" s="195"/>
      <c r="N272" s="196"/>
      <c r="O272" s="196"/>
      <c r="P272" s="196"/>
      <c r="Q272" s="196"/>
      <c r="R272" s="196"/>
      <c r="S272" s="196"/>
      <c r="T272" s="197"/>
      <c r="AT272" s="192" t="s">
        <v>200</v>
      </c>
      <c r="AU272" s="192" t="s">
        <v>211</v>
      </c>
      <c r="AV272" s="12" t="s">
        <v>81</v>
      </c>
      <c r="AW272" s="12" t="s">
        <v>30</v>
      </c>
      <c r="AX272" s="12" t="s">
        <v>73</v>
      </c>
      <c r="AY272" s="192" t="s">
        <v>191</v>
      </c>
    </row>
    <row r="273" s="13" customFormat="1">
      <c r="B273" s="198"/>
      <c r="D273" s="191" t="s">
        <v>200</v>
      </c>
      <c r="E273" s="199" t="s">
        <v>1</v>
      </c>
      <c r="F273" s="200" t="s">
        <v>393</v>
      </c>
      <c r="H273" s="201">
        <v>34</v>
      </c>
      <c r="I273" s="202"/>
      <c r="L273" s="198"/>
      <c r="M273" s="203"/>
      <c r="N273" s="204"/>
      <c r="O273" s="204"/>
      <c r="P273" s="204"/>
      <c r="Q273" s="204"/>
      <c r="R273" s="204"/>
      <c r="S273" s="204"/>
      <c r="T273" s="205"/>
      <c r="AT273" s="199" t="s">
        <v>200</v>
      </c>
      <c r="AU273" s="199" t="s">
        <v>211</v>
      </c>
      <c r="AV273" s="13" t="s">
        <v>83</v>
      </c>
      <c r="AW273" s="13" t="s">
        <v>30</v>
      </c>
      <c r="AX273" s="13" t="s">
        <v>73</v>
      </c>
      <c r="AY273" s="199" t="s">
        <v>191</v>
      </c>
    </row>
    <row r="274" s="14" customFormat="1">
      <c r="B274" s="206"/>
      <c r="D274" s="191" t="s">
        <v>200</v>
      </c>
      <c r="E274" s="207" t="s">
        <v>1</v>
      </c>
      <c r="F274" s="208" t="s">
        <v>204</v>
      </c>
      <c r="H274" s="209">
        <v>34</v>
      </c>
      <c r="I274" s="210"/>
      <c r="L274" s="206"/>
      <c r="M274" s="211"/>
      <c r="N274" s="212"/>
      <c r="O274" s="212"/>
      <c r="P274" s="212"/>
      <c r="Q274" s="212"/>
      <c r="R274" s="212"/>
      <c r="S274" s="212"/>
      <c r="T274" s="213"/>
      <c r="AT274" s="207" t="s">
        <v>200</v>
      </c>
      <c r="AU274" s="207" t="s">
        <v>211</v>
      </c>
      <c r="AV274" s="14" t="s">
        <v>198</v>
      </c>
      <c r="AW274" s="14" t="s">
        <v>30</v>
      </c>
      <c r="AX274" s="14" t="s">
        <v>81</v>
      </c>
      <c r="AY274" s="207" t="s">
        <v>191</v>
      </c>
    </row>
    <row r="275" s="1" customFormat="1" ht="16.5" customHeight="1">
      <c r="B275" s="177"/>
      <c r="C275" s="214" t="s">
        <v>394</v>
      </c>
      <c r="D275" s="214" t="s">
        <v>335</v>
      </c>
      <c r="E275" s="215" t="s">
        <v>395</v>
      </c>
      <c r="F275" s="216" t="s">
        <v>396</v>
      </c>
      <c r="G275" s="217" t="s">
        <v>397</v>
      </c>
      <c r="H275" s="218">
        <v>220.16999999999999</v>
      </c>
      <c r="I275" s="219"/>
      <c r="J275" s="218">
        <f>ROUND(I275*H275,2)</f>
        <v>0</v>
      </c>
      <c r="K275" s="216" t="s">
        <v>1</v>
      </c>
      <c r="L275" s="220"/>
      <c r="M275" s="221" t="s">
        <v>1</v>
      </c>
      <c r="N275" s="222" t="s">
        <v>38</v>
      </c>
      <c r="O275" s="73"/>
      <c r="P275" s="186">
        <f>O275*H275</f>
        <v>0</v>
      </c>
      <c r="Q275" s="186">
        <v>0</v>
      </c>
      <c r="R275" s="186">
        <f>Q275*H275</f>
        <v>0</v>
      </c>
      <c r="S275" s="186">
        <v>0</v>
      </c>
      <c r="T275" s="187">
        <f>S275*H275</f>
        <v>0</v>
      </c>
      <c r="AR275" s="188" t="s">
        <v>254</v>
      </c>
      <c r="AT275" s="188" t="s">
        <v>335</v>
      </c>
      <c r="AU275" s="188" t="s">
        <v>211</v>
      </c>
      <c r="AY275" s="18" t="s">
        <v>191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8" t="s">
        <v>81</v>
      </c>
      <c r="BK275" s="189">
        <f>ROUND(I275*H275,2)</f>
        <v>0</v>
      </c>
      <c r="BL275" s="18" t="s">
        <v>198</v>
      </c>
      <c r="BM275" s="188" t="s">
        <v>398</v>
      </c>
    </row>
    <row r="276" s="12" customFormat="1">
      <c r="B276" s="190"/>
      <c r="D276" s="191" t="s">
        <v>200</v>
      </c>
      <c r="E276" s="192" t="s">
        <v>1</v>
      </c>
      <c r="F276" s="193" t="s">
        <v>396</v>
      </c>
      <c r="H276" s="192" t="s">
        <v>1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2" t="s">
        <v>200</v>
      </c>
      <c r="AU276" s="192" t="s">
        <v>211</v>
      </c>
      <c r="AV276" s="12" t="s">
        <v>81</v>
      </c>
      <c r="AW276" s="12" t="s">
        <v>30</v>
      </c>
      <c r="AX276" s="12" t="s">
        <v>73</v>
      </c>
      <c r="AY276" s="192" t="s">
        <v>191</v>
      </c>
    </row>
    <row r="277" s="13" customFormat="1">
      <c r="B277" s="198"/>
      <c r="D277" s="191" t="s">
        <v>200</v>
      </c>
      <c r="E277" s="199" t="s">
        <v>1</v>
      </c>
      <c r="F277" s="200" t="s">
        <v>399</v>
      </c>
      <c r="H277" s="201">
        <v>220.16999999999999</v>
      </c>
      <c r="I277" s="202"/>
      <c r="L277" s="198"/>
      <c r="M277" s="203"/>
      <c r="N277" s="204"/>
      <c r="O277" s="204"/>
      <c r="P277" s="204"/>
      <c r="Q277" s="204"/>
      <c r="R277" s="204"/>
      <c r="S277" s="204"/>
      <c r="T277" s="205"/>
      <c r="AT277" s="199" t="s">
        <v>200</v>
      </c>
      <c r="AU277" s="199" t="s">
        <v>211</v>
      </c>
      <c r="AV277" s="13" t="s">
        <v>83</v>
      </c>
      <c r="AW277" s="13" t="s">
        <v>30</v>
      </c>
      <c r="AX277" s="13" t="s">
        <v>73</v>
      </c>
      <c r="AY277" s="199" t="s">
        <v>191</v>
      </c>
    </row>
    <row r="278" s="14" customFormat="1">
      <c r="B278" s="206"/>
      <c r="D278" s="191" t="s">
        <v>200</v>
      </c>
      <c r="E278" s="207" t="s">
        <v>1</v>
      </c>
      <c r="F278" s="208" t="s">
        <v>204</v>
      </c>
      <c r="H278" s="209">
        <v>220.16999999999999</v>
      </c>
      <c r="I278" s="210"/>
      <c r="L278" s="206"/>
      <c r="M278" s="211"/>
      <c r="N278" s="212"/>
      <c r="O278" s="212"/>
      <c r="P278" s="212"/>
      <c r="Q278" s="212"/>
      <c r="R278" s="212"/>
      <c r="S278" s="212"/>
      <c r="T278" s="213"/>
      <c r="AT278" s="207" t="s">
        <v>200</v>
      </c>
      <c r="AU278" s="207" t="s">
        <v>211</v>
      </c>
      <c r="AV278" s="14" t="s">
        <v>198</v>
      </c>
      <c r="AW278" s="14" t="s">
        <v>30</v>
      </c>
      <c r="AX278" s="14" t="s">
        <v>81</v>
      </c>
      <c r="AY278" s="207" t="s">
        <v>191</v>
      </c>
    </row>
    <row r="279" s="1" customFormat="1" ht="16.5" customHeight="1">
      <c r="B279" s="177"/>
      <c r="C279" s="178" t="s">
        <v>400</v>
      </c>
      <c r="D279" s="178" t="s">
        <v>194</v>
      </c>
      <c r="E279" s="179" t="s">
        <v>401</v>
      </c>
      <c r="F279" s="180" t="s">
        <v>402</v>
      </c>
      <c r="G279" s="181" t="s">
        <v>362</v>
      </c>
      <c r="H279" s="182">
        <v>52</v>
      </c>
      <c r="I279" s="183"/>
      <c r="J279" s="182">
        <f>ROUND(I279*H279,2)</f>
        <v>0</v>
      </c>
      <c r="K279" s="180" t="s">
        <v>1</v>
      </c>
      <c r="L279" s="37"/>
      <c r="M279" s="184" t="s">
        <v>1</v>
      </c>
      <c r="N279" s="185" t="s">
        <v>38</v>
      </c>
      <c r="O279" s="73"/>
      <c r="P279" s="186">
        <f>O279*H279</f>
        <v>0</v>
      </c>
      <c r="Q279" s="186">
        <v>0.00051999999999999995</v>
      </c>
      <c r="R279" s="186">
        <f>Q279*H279</f>
        <v>0.027039999999999998</v>
      </c>
      <c r="S279" s="186">
        <v>0</v>
      </c>
      <c r="T279" s="187">
        <f>S279*H279</f>
        <v>0</v>
      </c>
      <c r="AR279" s="188" t="s">
        <v>198</v>
      </c>
      <c r="AT279" s="188" t="s">
        <v>194</v>
      </c>
      <c r="AU279" s="188" t="s">
        <v>211</v>
      </c>
      <c r="AY279" s="18" t="s">
        <v>191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81</v>
      </c>
      <c r="BK279" s="189">
        <f>ROUND(I279*H279,2)</f>
        <v>0</v>
      </c>
      <c r="BL279" s="18" t="s">
        <v>198</v>
      </c>
      <c r="BM279" s="188" t="s">
        <v>403</v>
      </c>
    </row>
    <row r="280" s="12" customFormat="1">
      <c r="B280" s="190"/>
      <c r="D280" s="191" t="s">
        <v>200</v>
      </c>
      <c r="E280" s="192" t="s">
        <v>1</v>
      </c>
      <c r="F280" s="193" t="s">
        <v>404</v>
      </c>
      <c r="H280" s="192" t="s">
        <v>1</v>
      </c>
      <c r="I280" s="194"/>
      <c r="L280" s="190"/>
      <c r="M280" s="195"/>
      <c r="N280" s="196"/>
      <c r="O280" s="196"/>
      <c r="P280" s="196"/>
      <c r="Q280" s="196"/>
      <c r="R280" s="196"/>
      <c r="S280" s="196"/>
      <c r="T280" s="197"/>
      <c r="AT280" s="192" t="s">
        <v>200</v>
      </c>
      <c r="AU280" s="192" t="s">
        <v>211</v>
      </c>
      <c r="AV280" s="12" t="s">
        <v>81</v>
      </c>
      <c r="AW280" s="12" t="s">
        <v>30</v>
      </c>
      <c r="AX280" s="12" t="s">
        <v>73</v>
      </c>
      <c r="AY280" s="192" t="s">
        <v>191</v>
      </c>
    </row>
    <row r="281" s="13" customFormat="1">
      <c r="B281" s="198"/>
      <c r="D281" s="191" t="s">
        <v>200</v>
      </c>
      <c r="E281" s="199" t="s">
        <v>1</v>
      </c>
      <c r="F281" s="200" t="s">
        <v>405</v>
      </c>
      <c r="H281" s="201">
        <v>52</v>
      </c>
      <c r="I281" s="202"/>
      <c r="L281" s="198"/>
      <c r="M281" s="203"/>
      <c r="N281" s="204"/>
      <c r="O281" s="204"/>
      <c r="P281" s="204"/>
      <c r="Q281" s="204"/>
      <c r="R281" s="204"/>
      <c r="S281" s="204"/>
      <c r="T281" s="205"/>
      <c r="AT281" s="199" t="s">
        <v>200</v>
      </c>
      <c r="AU281" s="199" t="s">
        <v>211</v>
      </c>
      <c r="AV281" s="13" t="s">
        <v>83</v>
      </c>
      <c r="AW281" s="13" t="s">
        <v>30</v>
      </c>
      <c r="AX281" s="13" t="s">
        <v>73</v>
      </c>
      <c r="AY281" s="199" t="s">
        <v>191</v>
      </c>
    </row>
    <row r="282" s="14" customFormat="1">
      <c r="B282" s="206"/>
      <c r="D282" s="191" t="s">
        <v>200</v>
      </c>
      <c r="E282" s="207" t="s">
        <v>1</v>
      </c>
      <c r="F282" s="208" t="s">
        <v>204</v>
      </c>
      <c r="H282" s="209">
        <v>52</v>
      </c>
      <c r="I282" s="210"/>
      <c r="L282" s="206"/>
      <c r="M282" s="211"/>
      <c r="N282" s="212"/>
      <c r="O282" s="212"/>
      <c r="P282" s="212"/>
      <c r="Q282" s="212"/>
      <c r="R282" s="212"/>
      <c r="S282" s="212"/>
      <c r="T282" s="213"/>
      <c r="AT282" s="207" t="s">
        <v>200</v>
      </c>
      <c r="AU282" s="207" t="s">
        <v>211</v>
      </c>
      <c r="AV282" s="14" t="s">
        <v>198</v>
      </c>
      <c r="AW282" s="14" t="s">
        <v>30</v>
      </c>
      <c r="AX282" s="14" t="s">
        <v>81</v>
      </c>
      <c r="AY282" s="207" t="s">
        <v>191</v>
      </c>
    </row>
    <row r="283" s="1" customFormat="1" ht="16.5" customHeight="1">
      <c r="B283" s="177"/>
      <c r="C283" s="178" t="s">
        <v>406</v>
      </c>
      <c r="D283" s="178" t="s">
        <v>194</v>
      </c>
      <c r="E283" s="179" t="s">
        <v>407</v>
      </c>
      <c r="F283" s="180" t="s">
        <v>408</v>
      </c>
      <c r="G283" s="181" t="s">
        <v>362</v>
      </c>
      <c r="H283" s="182">
        <v>84</v>
      </c>
      <c r="I283" s="183"/>
      <c r="J283" s="182">
        <f>ROUND(I283*H283,2)</f>
        <v>0</v>
      </c>
      <c r="K283" s="180" t="s">
        <v>1</v>
      </c>
      <c r="L283" s="37"/>
      <c r="M283" s="184" t="s">
        <v>1</v>
      </c>
      <c r="N283" s="185" t="s">
        <v>38</v>
      </c>
      <c r="O283" s="73"/>
      <c r="P283" s="186">
        <f>O283*H283</f>
        <v>0</v>
      </c>
      <c r="Q283" s="186">
        <v>0.00013999999999999999</v>
      </c>
      <c r="R283" s="186">
        <f>Q283*H283</f>
        <v>0.01176</v>
      </c>
      <c r="S283" s="186">
        <v>0</v>
      </c>
      <c r="T283" s="187">
        <f>S283*H283</f>
        <v>0</v>
      </c>
      <c r="AR283" s="188" t="s">
        <v>198</v>
      </c>
      <c r="AT283" s="188" t="s">
        <v>194</v>
      </c>
      <c r="AU283" s="188" t="s">
        <v>211</v>
      </c>
      <c r="AY283" s="18" t="s">
        <v>191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8" t="s">
        <v>81</v>
      </c>
      <c r="BK283" s="189">
        <f>ROUND(I283*H283,2)</f>
        <v>0</v>
      </c>
      <c r="BL283" s="18" t="s">
        <v>198</v>
      </c>
      <c r="BM283" s="188" t="s">
        <v>409</v>
      </c>
    </row>
    <row r="284" s="12" customFormat="1">
      <c r="B284" s="190"/>
      <c r="D284" s="191" t="s">
        <v>200</v>
      </c>
      <c r="E284" s="192" t="s">
        <v>1</v>
      </c>
      <c r="F284" s="193" t="s">
        <v>410</v>
      </c>
      <c r="H284" s="192" t="s">
        <v>1</v>
      </c>
      <c r="I284" s="194"/>
      <c r="L284" s="190"/>
      <c r="M284" s="195"/>
      <c r="N284" s="196"/>
      <c r="O284" s="196"/>
      <c r="P284" s="196"/>
      <c r="Q284" s="196"/>
      <c r="R284" s="196"/>
      <c r="S284" s="196"/>
      <c r="T284" s="197"/>
      <c r="AT284" s="192" t="s">
        <v>200</v>
      </c>
      <c r="AU284" s="192" t="s">
        <v>211</v>
      </c>
      <c r="AV284" s="12" t="s">
        <v>81</v>
      </c>
      <c r="AW284" s="12" t="s">
        <v>30</v>
      </c>
      <c r="AX284" s="12" t="s">
        <v>73</v>
      </c>
      <c r="AY284" s="192" t="s">
        <v>191</v>
      </c>
    </row>
    <row r="285" s="12" customFormat="1">
      <c r="B285" s="190"/>
      <c r="D285" s="191" t="s">
        <v>200</v>
      </c>
      <c r="E285" s="192" t="s">
        <v>1</v>
      </c>
      <c r="F285" s="193" t="s">
        <v>411</v>
      </c>
      <c r="H285" s="192" t="s">
        <v>1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2" t="s">
        <v>200</v>
      </c>
      <c r="AU285" s="192" t="s">
        <v>211</v>
      </c>
      <c r="AV285" s="12" t="s">
        <v>81</v>
      </c>
      <c r="AW285" s="12" t="s">
        <v>30</v>
      </c>
      <c r="AX285" s="12" t="s">
        <v>73</v>
      </c>
      <c r="AY285" s="192" t="s">
        <v>191</v>
      </c>
    </row>
    <row r="286" s="13" customFormat="1">
      <c r="B286" s="198"/>
      <c r="D286" s="191" t="s">
        <v>200</v>
      </c>
      <c r="E286" s="199" t="s">
        <v>1</v>
      </c>
      <c r="F286" s="200" t="s">
        <v>412</v>
      </c>
      <c r="H286" s="201">
        <v>84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200</v>
      </c>
      <c r="AU286" s="199" t="s">
        <v>211</v>
      </c>
      <c r="AV286" s="13" t="s">
        <v>83</v>
      </c>
      <c r="AW286" s="13" t="s">
        <v>30</v>
      </c>
      <c r="AX286" s="13" t="s">
        <v>73</v>
      </c>
      <c r="AY286" s="199" t="s">
        <v>191</v>
      </c>
    </row>
    <row r="287" s="14" customFormat="1">
      <c r="B287" s="206"/>
      <c r="D287" s="191" t="s">
        <v>200</v>
      </c>
      <c r="E287" s="207" t="s">
        <v>1</v>
      </c>
      <c r="F287" s="208" t="s">
        <v>204</v>
      </c>
      <c r="H287" s="209">
        <v>84</v>
      </c>
      <c r="I287" s="210"/>
      <c r="L287" s="206"/>
      <c r="M287" s="211"/>
      <c r="N287" s="212"/>
      <c r="O287" s="212"/>
      <c r="P287" s="212"/>
      <c r="Q287" s="212"/>
      <c r="R287" s="212"/>
      <c r="S287" s="212"/>
      <c r="T287" s="213"/>
      <c r="AT287" s="207" t="s">
        <v>200</v>
      </c>
      <c r="AU287" s="207" t="s">
        <v>211</v>
      </c>
      <c r="AV287" s="14" t="s">
        <v>198</v>
      </c>
      <c r="AW287" s="14" t="s">
        <v>30</v>
      </c>
      <c r="AX287" s="14" t="s">
        <v>81</v>
      </c>
      <c r="AY287" s="207" t="s">
        <v>191</v>
      </c>
    </row>
    <row r="288" s="1" customFormat="1" ht="24" customHeight="1">
      <c r="B288" s="177"/>
      <c r="C288" s="178" t="s">
        <v>413</v>
      </c>
      <c r="D288" s="178" t="s">
        <v>194</v>
      </c>
      <c r="E288" s="179" t="s">
        <v>414</v>
      </c>
      <c r="F288" s="180" t="s">
        <v>415</v>
      </c>
      <c r="G288" s="181" t="s">
        <v>214</v>
      </c>
      <c r="H288" s="182">
        <v>1235.1500000000001</v>
      </c>
      <c r="I288" s="183"/>
      <c r="J288" s="182">
        <f>ROUND(I288*H288,2)</f>
        <v>0</v>
      </c>
      <c r="K288" s="180" t="s">
        <v>1</v>
      </c>
      <c r="L288" s="37"/>
      <c r="M288" s="184" t="s">
        <v>1</v>
      </c>
      <c r="N288" s="185" t="s">
        <v>38</v>
      </c>
      <c r="O288" s="73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AR288" s="188" t="s">
        <v>198</v>
      </c>
      <c r="AT288" s="188" t="s">
        <v>194</v>
      </c>
      <c r="AU288" s="188" t="s">
        <v>211</v>
      </c>
      <c r="AY288" s="18" t="s">
        <v>191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81</v>
      </c>
      <c r="BK288" s="189">
        <f>ROUND(I288*H288,2)</f>
        <v>0</v>
      </c>
      <c r="BL288" s="18" t="s">
        <v>198</v>
      </c>
      <c r="BM288" s="188" t="s">
        <v>416</v>
      </c>
    </row>
    <row r="289" s="12" customFormat="1">
      <c r="B289" s="190"/>
      <c r="D289" s="191" t="s">
        <v>200</v>
      </c>
      <c r="E289" s="192" t="s">
        <v>1</v>
      </c>
      <c r="F289" s="193" t="s">
        <v>417</v>
      </c>
      <c r="H289" s="192" t="s">
        <v>1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2" t="s">
        <v>200</v>
      </c>
      <c r="AU289" s="192" t="s">
        <v>211</v>
      </c>
      <c r="AV289" s="12" t="s">
        <v>81</v>
      </c>
      <c r="AW289" s="12" t="s">
        <v>30</v>
      </c>
      <c r="AX289" s="12" t="s">
        <v>73</v>
      </c>
      <c r="AY289" s="192" t="s">
        <v>191</v>
      </c>
    </row>
    <row r="290" s="12" customFormat="1">
      <c r="B290" s="190"/>
      <c r="D290" s="191" t="s">
        <v>200</v>
      </c>
      <c r="E290" s="192" t="s">
        <v>1</v>
      </c>
      <c r="F290" s="193" t="s">
        <v>418</v>
      </c>
      <c r="H290" s="192" t="s">
        <v>1</v>
      </c>
      <c r="I290" s="194"/>
      <c r="L290" s="190"/>
      <c r="M290" s="195"/>
      <c r="N290" s="196"/>
      <c r="O290" s="196"/>
      <c r="P290" s="196"/>
      <c r="Q290" s="196"/>
      <c r="R290" s="196"/>
      <c r="S290" s="196"/>
      <c r="T290" s="197"/>
      <c r="AT290" s="192" t="s">
        <v>200</v>
      </c>
      <c r="AU290" s="192" t="s">
        <v>211</v>
      </c>
      <c r="AV290" s="12" t="s">
        <v>81</v>
      </c>
      <c r="AW290" s="12" t="s">
        <v>30</v>
      </c>
      <c r="AX290" s="12" t="s">
        <v>73</v>
      </c>
      <c r="AY290" s="192" t="s">
        <v>191</v>
      </c>
    </row>
    <row r="291" s="12" customFormat="1">
      <c r="B291" s="190"/>
      <c r="D291" s="191" t="s">
        <v>200</v>
      </c>
      <c r="E291" s="192" t="s">
        <v>1</v>
      </c>
      <c r="F291" s="193" t="s">
        <v>419</v>
      </c>
      <c r="H291" s="192" t="s">
        <v>1</v>
      </c>
      <c r="I291" s="194"/>
      <c r="L291" s="190"/>
      <c r="M291" s="195"/>
      <c r="N291" s="196"/>
      <c r="O291" s="196"/>
      <c r="P291" s="196"/>
      <c r="Q291" s="196"/>
      <c r="R291" s="196"/>
      <c r="S291" s="196"/>
      <c r="T291" s="197"/>
      <c r="AT291" s="192" t="s">
        <v>200</v>
      </c>
      <c r="AU291" s="192" t="s">
        <v>211</v>
      </c>
      <c r="AV291" s="12" t="s">
        <v>81</v>
      </c>
      <c r="AW291" s="12" t="s">
        <v>30</v>
      </c>
      <c r="AX291" s="12" t="s">
        <v>73</v>
      </c>
      <c r="AY291" s="192" t="s">
        <v>191</v>
      </c>
    </row>
    <row r="292" s="12" customFormat="1">
      <c r="B292" s="190"/>
      <c r="D292" s="191" t="s">
        <v>200</v>
      </c>
      <c r="E292" s="192" t="s">
        <v>1</v>
      </c>
      <c r="F292" s="193" t="s">
        <v>420</v>
      </c>
      <c r="H292" s="192" t="s">
        <v>1</v>
      </c>
      <c r="I292" s="194"/>
      <c r="L292" s="190"/>
      <c r="M292" s="195"/>
      <c r="N292" s="196"/>
      <c r="O292" s="196"/>
      <c r="P292" s="196"/>
      <c r="Q292" s="196"/>
      <c r="R292" s="196"/>
      <c r="S292" s="196"/>
      <c r="T292" s="197"/>
      <c r="AT292" s="192" t="s">
        <v>200</v>
      </c>
      <c r="AU292" s="192" t="s">
        <v>211</v>
      </c>
      <c r="AV292" s="12" t="s">
        <v>81</v>
      </c>
      <c r="AW292" s="12" t="s">
        <v>30</v>
      </c>
      <c r="AX292" s="12" t="s">
        <v>73</v>
      </c>
      <c r="AY292" s="192" t="s">
        <v>191</v>
      </c>
    </row>
    <row r="293" s="13" customFormat="1">
      <c r="B293" s="198"/>
      <c r="D293" s="191" t="s">
        <v>200</v>
      </c>
      <c r="E293" s="199" t="s">
        <v>1</v>
      </c>
      <c r="F293" s="200" t="s">
        <v>421</v>
      </c>
      <c r="H293" s="201">
        <v>1235.1500000000001</v>
      </c>
      <c r="I293" s="202"/>
      <c r="L293" s="198"/>
      <c r="M293" s="203"/>
      <c r="N293" s="204"/>
      <c r="O293" s="204"/>
      <c r="P293" s="204"/>
      <c r="Q293" s="204"/>
      <c r="R293" s="204"/>
      <c r="S293" s="204"/>
      <c r="T293" s="205"/>
      <c r="AT293" s="199" t="s">
        <v>200</v>
      </c>
      <c r="AU293" s="199" t="s">
        <v>211</v>
      </c>
      <c r="AV293" s="13" t="s">
        <v>83</v>
      </c>
      <c r="AW293" s="13" t="s">
        <v>30</v>
      </c>
      <c r="AX293" s="13" t="s">
        <v>73</v>
      </c>
      <c r="AY293" s="199" t="s">
        <v>191</v>
      </c>
    </row>
    <row r="294" s="14" customFormat="1">
      <c r="B294" s="206"/>
      <c r="D294" s="191" t="s">
        <v>200</v>
      </c>
      <c r="E294" s="207" t="s">
        <v>1</v>
      </c>
      <c r="F294" s="208" t="s">
        <v>204</v>
      </c>
      <c r="H294" s="209">
        <v>1235.1500000000001</v>
      </c>
      <c r="I294" s="210"/>
      <c r="L294" s="206"/>
      <c r="M294" s="211"/>
      <c r="N294" s="212"/>
      <c r="O294" s="212"/>
      <c r="P294" s="212"/>
      <c r="Q294" s="212"/>
      <c r="R294" s="212"/>
      <c r="S294" s="212"/>
      <c r="T294" s="213"/>
      <c r="AT294" s="207" t="s">
        <v>200</v>
      </c>
      <c r="AU294" s="207" t="s">
        <v>211</v>
      </c>
      <c r="AV294" s="14" t="s">
        <v>198</v>
      </c>
      <c r="AW294" s="14" t="s">
        <v>30</v>
      </c>
      <c r="AX294" s="14" t="s">
        <v>81</v>
      </c>
      <c r="AY294" s="207" t="s">
        <v>191</v>
      </c>
    </row>
    <row r="295" s="1" customFormat="1" ht="16.5" customHeight="1">
      <c r="B295" s="177"/>
      <c r="C295" s="178" t="s">
        <v>422</v>
      </c>
      <c r="D295" s="178" t="s">
        <v>194</v>
      </c>
      <c r="E295" s="179" t="s">
        <v>423</v>
      </c>
      <c r="F295" s="180" t="s">
        <v>424</v>
      </c>
      <c r="G295" s="181" t="s">
        <v>362</v>
      </c>
      <c r="H295" s="182">
        <v>8</v>
      </c>
      <c r="I295" s="183"/>
      <c r="J295" s="182">
        <f>ROUND(I295*H295,2)</f>
        <v>0</v>
      </c>
      <c r="K295" s="180" t="s">
        <v>1</v>
      </c>
      <c r="L295" s="37"/>
      <c r="M295" s="184" t="s">
        <v>1</v>
      </c>
      <c r="N295" s="185" t="s">
        <v>38</v>
      </c>
      <c r="O295" s="73"/>
      <c r="P295" s="186">
        <f>O295*H295</f>
        <v>0</v>
      </c>
      <c r="Q295" s="186">
        <v>0</v>
      </c>
      <c r="R295" s="186">
        <f>Q295*H295</f>
        <v>0</v>
      </c>
      <c r="S295" s="186">
        <v>0</v>
      </c>
      <c r="T295" s="187">
        <f>S295*H295</f>
        <v>0</v>
      </c>
      <c r="AR295" s="188" t="s">
        <v>198</v>
      </c>
      <c r="AT295" s="188" t="s">
        <v>194</v>
      </c>
      <c r="AU295" s="188" t="s">
        <v>211</v>
      </c>
      <c r="AY295" s="18" t="s">
        <v>191</v>
      </c>
      <c r="BE295" s="189">
        <f>IF(N295="základní",J295,0)</f>
        <v>0</v>
      </c>
      <c r="BF295" s="189">
        <f>IF(N295="snížená",J295,0)</f>
        <v>0</v>
      </c>
      <c r="BG295" s="189">
        <f>IF(N295="zákl. přenesená",J295,0)</f>
        <v>0</v>
      </c>
      <c r="BH295" s="189">
        <f>IF(N295="sníž. přenesená",J295,0)</f>
        <v>0</v>
      </c>
      <c r="BI295" s="189">
        <f>IF(N295="nulová",J295,0)</f>
        <v>0</v>
      </c>
      <c r="BJ295" s="18" t="s">
        <v>81</v>
      </c>
      <c r="BK295" s="189">
        <f>ROUND(I295*H295,2)</f>
        <v>0</v>
      </c>
      <c r="BL295" s="18" t="s">
        <v>198</v>
      </c>
      <c r="BM295" s="188" t="s">
        <v>425</v>
      </c>
    </row>
    <row r="296" s="12" customFormat="1">
      <c r="B296" s="190"/>
      <c r="D296" s="191" t="s">
        <v>200</v>
      </c>
      <c r="E296" s="192" t="s">
        <v>1</v>
      </c>
      <c r="F296" s="193" t="s">
        <v>426</v>
      </c>
      <c r="H296" s="192" t="s">
        <v>1</v>
      </c>
      <c r="I296" s="194"/>
      <c r="L296" s="190"/>
      <c r="M296" s="195"/>
      <c r="N296" s="196"/>
      <c r="O296" s="196"/>
      <c r="P296" s="196"/>
      <c r="Q296" s="196"/>
      <c r="R296" s="196"/>
      <c r="S296" s="196"/>
      <c r="T296" s="197"/>
      <c r="AT296" s="192" t="s">
        <v>200</v>
      </c>
      <c r="AU296" s="192" t="s">
        <v>211</v>
      </c>
      <c r="AV296" s="12" t="s">
        <v>81</v>
      </c>
      <c r="AW296" s="12" t="s">
        <v>30</v>
      </c>
      <c r="AX296" s="12" t="s">
        <v>73</v>
      </c>
      <c r="AY296" s="192" t="s">
        <v>191</v>
      </c>
    </row>
    <row r="297" s="13" customFormat="1">
      <c r="B297" s="198"/>
      <c r="D297" s="191" t="s">
        <v>200</v>
      </c>
      <c r="E297" s="199" t="s">
        <v>1</v>
      </c>
      <c r="F297" s="200" t="s">
        <v>254</v>
      </c>
      <c r="H297" s="201">
        <v>8</v>
      </c>
      <c r="I297" s="202"/>
      <c r="L297" s="198"/>
      <c r="M297" s="203"/>
      <c r="N297" s="204"/>
      <c r="O297" s="204"/>
      <c r="P297" s="204"/>
      <c r="Q297" s="204"/>
      <c r="R297" s="204"/>
      <c r="S297" s="204"/>
      <c r="T297" s="205"/>
      <c r="AT297" s="199" t="s">
        <v>200</v>
      </c>
      <c r="AU297" s="199" t="s">
        <v>211</v>
      </c>
      <c r="AV297" s="13" t="s">
        <v>83</v>
      </c>
      <c r="AW297" s="13" t="s">
        <v>30</v>
      </c>
      <c r="AX297" s="13" t="s">
        <v>73</v>
      </c>
      <c r="AY297" s="199" t="s">
        <v>191</v>
      </c>
    </row>
    <row r="298" s="14" customFormat="1">
      <c r="B298" s="206"/>
      <c r="D298" s="191" t="s">
        <v>200</v>
      </c>
      <c r="E298" s="207" t="s">
        <v>1</v>
      </c>
      <c r="F298" s="208" t="s">
        <v>204</v>
      </c>
      <c r="H298" s="209">
        <v>8</v>
      </c>
      <c r="I298" s="210"/>
      <c r="L298" s="206"/>
      <c r="M298" s="211"/>
      <c r="N298" s="212"/>
      <c r="O298" s="212"/>
      <c r="P298" s="212"/>
      <c r="Q298" s="212"/>
      <c r="R298" s="212"/>
      <c r="S298" s="212"/>
      <c r="T298" s="213"/>
      <c r="AT298" s="207" t="s">
        <v>200</v>
      </c>
      <c r="AU298" s="207" t="s">
        <v>211</v>
      </c>
      <c r="AV298" s="14" t="s">
        <v>198</v>
      </c>
      <c r="AW298" s="14" t="s">
        <v>30</v>
      </c>
      <c r="AX298" s="14" t="s">
        <v>81</v>
      </c>
      <c r="AY298" s="207" t="s">
        <v>191</v>
      </c>
    </row>
    <row r="299" s="1" customFormat="1" ht="16.5" customHeight="1">
      <c r="B299" s="177"/>
      <c r="C299" s="178" t="s">
        <v>427</v>
      </c>
      <c r="D299" s="178" t="s">
        <v>194</v>
      </c>
      <c r="E299" s="179" t="s">
        <v>428</v>
      </c>
      <c r="F299" s="180" t="s">
        <v>429</v>
      </c>
      <c r="G299" s="181" t="s">
        <v>362</v>
      </c>
      <c r="H299" s="182">
        <v>408</v>
      </c>
      <c r="I299" s="183"/>
      <c r="J299" s="182">
        <f>ROUND(I299*H299,2)</f>
        <v>0</v>
      </c>
      <c r="K299" s="180" t="s">
        <v>1</v>
      </c>
      <c r="L299" s="37"/>
      <c r="M299" s="184" t="s">
        <v>1</v>
      </c>
      <c r="N299" s="185" t="s">
        <v>38</v>
      </c>
      <c r="O299" s="73"/>
      <c r="P299" s="186">
        <f>O299*H299</f>
        <v>0</v>
      </c>
      <c r="Q299" s="186">
        <v>0.00051999999999999995</v>
      </c>
      <c r="R299" s="186">
        <f>Q299*H299</f>
        <v>0.21215999999999999</v>
      </c>
      <c r="S299" s="186">
        <v>0</v>
      </c>
      <c r="T299" s="187">
        <f>S299*H299</f>
        <v>0</v>
      </c>
      <c r="AR299" s="188" t="s">
        <v>198</v>
      </c>
      <c r="AT299" s="188" t="s">
        <v>194</v>
      </c>
      <c r="AU299" s="188" t="s">
        <v>211</v>
      </c>
      <c r="AY299" s="18" t="s">
        <v>191</v>
      </c>
      <c r="BE299" s="189">
        <f>IF(N299="základní",J299,0)</f>
        <v>0</v>
      </c>
      <c r="BF299" s="189">
        <f>IF(N299="snížená",J299,0)</f>
        <v>0</v>
      </c>
      <c r="BG299" s="189">
        <f>IF(N299="zákl. přenesená",J299,0)</f>
        <v>0</v>
      </c>
      <c r="BH299" s="189">
        <f>IF(N299="sníž. přenesená",J299,0)</f>
        <v>0</v>
      </c>
      <c r="BI299" s="189">
        <f>IF(N299="nulová",J299,0)</f>
        <v>0</v>
      </c>
      <c r="BJ299" s="18" t="s">
        <v>81</v>
      </c>
      <c r="BK299" s="189">
        <f>ROUND(I299*H299,2)</f>
        <v>0</v>
      </c>
      <c r="BL299" s="18" t="s">
        <v>198</v>
      </c>
      <c r="BM299" s="188" t="s">
        <v>430</v>
      </c>
    </row>
    <row r="300" s="12" customFormat="1">
      <c r="B300" s="190"/>
      <c r="D300" s="191" t="s">
        <v>200</v>
      </c>
      <c r="E300" s="192" t="s">
        <v>1</v>
      </c>
      <c r="F300" s="193" t="s">
        <v>431</v>
      </c>
      <c r="H300" s="192" t="s">
        <v>1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2" t="s">
        <v>200</v>
      </c>
      <c r="AU300" s="192" t="s">
        <v>211</v>
      </c>
      <c r="AV300" s="12" t="s">
        <v>81</v>
      </c>
      <c r="AW300" s="12" t="s">
        <v>30</v>
      </c>
      <c r="AX300" s="12" t="s">
        <v>73</v>
      </c>
      <c r="AY300" s="192" t="s">
        <v>191</v>
      </c>
    </row>
    <row r="301" s="12" customFormat="1">
      <c r="B301" s="190"/>
      <c r="D301" s="191" t="s">
        <v>200</v>
      </c>
      <c r="E301" s="192" t="s">
        <v>1</v>
      </c>
      <c r="F301" s="193" t="s">
        <v>432</v>
      </c>
      <c r="H301" s="192" t="s">
        <v>1</v>
      </c>
      <c r="I301" s="194"/>
      <c r="L301" s="190"/>
      <c r="M301" s="195"/>
      <c r="N301" s="196"/>
      <c r="O301" s="196"/>
      <c r="P301" s="196"/>
      <c r="Q301" s="196"/>
      <c r="R301" s="196"/>
      <c r="S301" s="196"/>
      <c r="T301" s="197"/>
      <c r="AT301" s="192" t="s">
        <v>200</v>
      </c>
      <c r="AU301" s="192" t="s">
        <v>211</v>
      </c>
      <c r="AV301" s="12" t="s">
        <v>81</v>
      </c>
      <c r="AW301" s="12" t="s">
        <v>30</v>
      </c>
      <c r="AX301" s="12" t="s">
        <v>73</v>
      </c>
      <c r="AY301" s="192" t="s">
        <v>191</v>
      </c>
    </row>
    <row r="302" s="12" customFormat="1">
      <c r="B302" s="190"/>
      <c r="D302" s="191" t="s">
        <v>200</v>
      </c>
      <c r="E302" s="192" t="s">
        <v>1</v>
      </c>
      <c r="F302" s="193" t="s">
        <v>433</v>
      </c>
      <c r="H302" s="192" t="s">
        <v>1</v>
      </c>
      <c r="I302" s="194"/>
      <c r="L302" s="190"/>
      <c r="M302" s="195"/>
      <c r="N302" s="196"/>
      <c r="O302" s="196"/>
      <c r="P302" s="196"/>
      <c r="Q302" s="196"/>
      <c r="R302" s="196"/>
      <c r="S302" s="196"/>
      <c r="T302" s="197"/>
      <c r="AT302" s="192" t="s">
        <v>200</v>
      </c>
      <c r="AU302" s="192" t="s">
        <v>211</v>
      </c>
      <c r="AV302" s="12" t="s">
        <v>81</v>
      </c>
      <c r="AW302" s="12" t="s">
        <v>30</v>
      </c>
      <c r="AX302" s="12" t="s">
        <v>73</v>
      </c>
      <c r="AY302" s="192" t="s">
        <v>191</v>
      </c>
    </row>
    <row r="303" s="12" customFormat="1">
      <c r="B303" s="190"/>
      <c r="D303" s="191" t="s">
        <v>200</v>
      </c>
      <c r="E303" s="192" t="s">
        <v>1</v>
      </c>
      <c r="F303" s="193" t="s">
        <v>434</v>
      </c>
      <c r="H303" s="192" t="s">
        <v>1</v>
      </c>
      <c r="I303" s="194"/>
      <c r="L303" s="190"/>
      <c r="M303" s="195"/>
      <c r="N303" s="196"/>
      <c r="O303" s="196"/>
      <c r="P303" s="196"/>
      <c r="Q303" s="196"/>
      <c r="R303" s="196"/>
      <c r="S303" s="196"/>
      <c r="T303" s="197"/>
      <c r="AT303" s="192" t="s">
        <v>200</v>
      </c>
      <c r="AU303" s="192" t="s">
        <v>211</v>
      </c>
      <c r="AV303" s="12" t="s">
        <v>81</v>
      </c>
      <c r="AW303" s="12" t="s">
        <v>30</v>
      </c>
      <c r="AX303" s="12" t="s">
        <v>73</v>
      </c>
      <c r="AY303" s="192" t="s">
        <v>191</v>
      </c>
    </row>
    <row r="304" s="13" customFormat="1">
      <c r="B304" s="198"/>
      <c r="D304" s="191" t="s">
        <v>200</v>
      </c>
      <c r="E304" s="199" t="s">
        <v>1</v>
      </c>
      <c r="F304" s="200" t="s">
        <v>435</v>
      </c>
      <c r="H304" s="201">
        <v>408</v>
      </c>
      <c r="I304" s="202"/>
      <c r="L304" s="198"/>
      <c r="M304" s="203"/>
      <c r="N304" s="204"/>
      <c r="O304" s="204"/>
      <c r="P304" s="204"/>
      <c r="Q304" s="204"/>
      <c r="R304" s="204"/>
      <c r="S304" s="204"/>
      <c r="T304" s="205"/>
      <c r="AT304" s="199" t="s">
        <v>200</v>
      </c>
      <c r="AU304" s="199" t="s">
        <v>211</v>
      </c>
      <c r="AV304" s="13" t="s">
        <v>83</v>
      </c>
      <c r="AW304" s="13" t="s">
        <v>30</v>
      </c>
      <c r="AX304" s="13" t="s">
        <v>73</v>
      </c>
      <c r="AY304" s="199" t="s">
        <v>191</v>
      </c>
    </row>
    <row r="305" s="14" customFormat="1">
      <c r="B305" s="206"/>
      <c r="D305" s="191" t="s">
        <v>200</v>
      </c>
      <c r="E305" s="207" t="s">
        <v>1</v>
      </c>
      <c r="F305" s="208" t="s">
        <v>204</v>
      </c>
      <c r="H305" s="209">
        <v>408</v>
      </c>
      <c r="I305" s="210"/>
      <c r="L305" s="206"/>
      <c r="M305" s="211"/>
      <c r="N305" s="212"/>
      <c r="O305" s="212"/>
      <c r="P305" s="212"/>
      <c r="Q305" s="212"/>
      <c r="R305" s="212"/>
      <c r="S305" s="212"/>
      <c r="T305" s="213"/>
      <c r="AT305" s="207" t="s">
        <v>200</v>
      </c>
      <c r="AU305" s="207" t="s">
        <v>211</v>
      </c>
      <c r="AV305" s="14" t="s">
        <v>198</v>
      </c>
      <c r="AW305" s="14" t="s">
        <v>30</v>
      </c>
      <c r="AX305" s="14" t="s">
        <v>81</v>
      </c>
      <c r="AY305" s="207" t="s">
        <v>191</v>
      </c>
    </row>
    <row r="306" s="1" customFormat="1" ht="24" customHeight="1">
      <c r="B306" s="177"/>
      <c r="C306" s="178" t="s">
        <v>436</v>
      </c>
      <c r="D306" s="178" t="s">
        <v>194</v>
      </c>
      <c r="E306" s="179" t="s">
        <v>437</v>
      </c>
      <c r="F306" s="180" t="s">
        <v>438</v>
      </c>
      <c r="G306" s="181" t="s">
        <v>214</v>
      </c>
      <c r="H306" s="182">
        <v>630.85000000000002</v>
      </c>
      <c r="I306" s="183"/>
      <c r="J306" s="182">
        <f>ROUND(I306*H306,2)</f>
        <v>0</v>
      </c>
      <c r="K306" s="180" t="s">
        <v>1</v>
      </c>
      <c r="L306" s="37"/>
      <c r="M306" s="184" t="s">
        <v>1</v>
      </c>
      <c r="N306" s="185" t="s">
        <v>38</v>
      </c>
      <c r="O306" s="73"/>
      <c r="P306" s="186">
        <f>O306*H306</f>
        <v>0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AR306" s="188" t="s">
        <v>198</v>
      </c>
      <c r="AT306" s="188" t="s">
        <v>194</v>
      </c>
      <c r="AU306" s="188" t="s">
        <v>211</v>
      </c>
      <c r="AY306" s="18" t="s">
        <v>191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8" t="s">
        <v>81</v>
      </c>
      <c r="BK306" s="189">
        <f>ROUND(I306*H306,2)</f>
        <v>0</v>
      </c>
      <c r="BL306" s="18" t="s">
        <v>198</v>
      </c>
      <c r="BM306" s="188" t="s">
        <v>439</v>
      </c>
    </row>
    <row r="307" s="12" customFormat="1">
      <c r="B307" s="190"/>
      <c r="D307" s="191" t="s">
        <v>200</v>
      </c>
      <c r="E307" s="192" t="s">
        <v>1</v>
      </c>
      <c r="F307" s="193" t="s">
        <v>440</v>
      </c>
      <c r="H307" s="192" t="s">
        <v>1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2" t="s">
        <v>200</v>
      </c>
      <c r="AU307" s="192" t="s">
        <v>211</v>
      </c>
      <c r="AV307" s="12" t="s">
        <v>81</v>
      </c>
      <c r="AW307" s="12" t="s">
        <v>30</v>
      </c>
      <c r="AX307" s="12" t="s">
        <v>73</v>
      </c>
      <c r="AY307" s="192" t="s">
        <v>191</v>
      </c>
    </row>
    <row r="308" s="12" customFormat="1">
      <c r="B308" s="190"/>
      <c r="D308" s="191" t="s">
        <v>200</v>
      </c>
      <c r="E308" s="192" t="s">
        <v>1</v>
      </c>
      <c r="F308" s="193" t="s">
        <v>441</v>
      </c>
      <c r="H308" s="192" t="s">
        <v>1</v>
      </c>
      <c r="I308" s="194"/>
      <c r="L308" s="190"/>
      <c r="M308" s="195"/>
      <c r="N308" s="196"/>
      <c r="O308" s="196"/>
      <c r="P308" s="196"/>
      <c r="Q308" s="196"/>
      <c r="R308" s="196"/>
      <c r="S308" s="196"/>
      <c r="T308" s="197"/>
      <c r="AT308" s="192" t="s">
        <v>200</v>
      </c>
      <c r="AU308" s="192" t="s">
        <v>211</v>
      </c>
      <c r="AV308" s="12" t="s">
        <v>81</v>
      </c>
      <c r="AW308" s="12" t="s">
        <v>30</v>
      </c>
      <c r="AX308" s="12" t="s">
        <v>73</v>
      </c>
      <c r="AY308" s="192" t="s">
        <v>191</v>
      </c>
    </row>
    <row r="309" s="12" customFormat="1">
      <c r="B309" s="190"/>
      <c r="D309" s="191" t="s">
        <v>200</v>
      </c>
      <c r="E309" s="192" t="s">
        <v>1</v>
      </c>
      <c r="F309" s="193" t="s">
        <v>442</v>
      </c>
      <c r="H309" s="192" t="s">
        <v>1</v>
      </c>
      <c r="I309" s="194"/>
      <c r="L309" s="190"/>
      <c r="M309" s="195"/>
      <c r="N309" s="196"/>
      <c r="O309" s="196"/>
      <c r="P309" s="196"/>
      <c r="Q309" s="196"/>
      <c r="R309" s="196"/>
      <c r="S309" s="196"/>
      <c r="T309" s="197"/>
      <c r="AT309" s="192" t="s">
        <v>200</v>
      </c>
      <c r="AU309" s="192" t="s">
        <v>211</v>
      </c>
      <c r="AV309" s="12" t="s">
        <v>81</v>
      </c>
      <c r="AW309" s="12" t="s">
        <v>30</v>
      </c>
      <c r="AX309" s="12" t="s">
        <v>73</v>
      </c>
      <c r="AY309" s="192" t="s">
        <v>191</v>
      </c>
    </row>
    <row r="310" s="13" customFormat="1">
      <c r="B310" s="198"/>
      <c r="D310" s="191" t="s">
        <v>200</v>
      </c>
      <c r="E310" s="199" t="s">
        <v>1</v>
      </c>
      <c r="F310" s="200" t="s">
        <v>443</v>
      </c>
      <c r="H310" s="201">
        <v>630.85000000000002</v>
      </c>
      <c r="I310" s="202"/>
      <c r="L310" s="198"/>
      <c r="M310" s="203"/>
      <c r="N310" s="204"/>
      <c r="O310" s="204"/>
      <c r="P310" s="204"/>
      <c r="Q310" s="204"/>
      <c r="R310" s="204"/>
      <c r="S310" s="204"/>
      <c r="T310" s="205"/>
      <c r="AT310" s="199" t="s">
        <v>200</v>
      </c>
      <c r="AU310" s="199" t="s">
        <v>211</v>
      </c>
      <c r="AV310" s="13" t="s">
        <v>83</v>
      </c>
      <c r="AW310" s="13" t="s">
        <v>30</v>
      </c>
      <c r="AX310" s="13" t="s">
        <v>73</v>
      </c>
      <c r="AY310" s="199" t="s">
        <v>191</v>
      </c>
    </row>
    <row r="311" s="14" customFormat="1">
      <c r="B311" s="206"/>
      <c r="D311" s="191" t="s">
        <v>200</v>
      </c>
      <c r="E311" s="207" t="s">
        <v>1</v>
      </c>
      <c r="F311" s="208" t="s">
        <v>204</v>
      </c>
      <c r="H311" s="209">
        <v>630.85000000000002</v>
      </c>
      <c r="I311" s="210"/>
      <c r="L311" s="206"/>
      <c r="M311" s="211"/>
      <c r="N311" s="212"/>
      <c r="O311" s="212"/>
      <c r="P311" s="212"/>
      <c r="Q311" s="212"/>
      <c r="R311" s="212"/>
      <c r="S311" s="212"/>
      <c r="T311" s="213"/>
      <c r="AT311" s="207" t="s">
        <v>200</v>
      </c>
      <c r="AU311" s="207" t="s">
        <v>211</v>
      </c>
      <c r="AV311" s="14" t="s">
        <v>198</v>
      </c>
      <c r="AW311" s="14" t="s">
        <v>30</v>
      </c>
      <c r="AX311" s="14" t="s">
        <v>81</v>
      </c>
      <c r="AY311" s="207" t="s">
        <v>191</v>
      </c>
    </row>
    <row r="312" s="1" customFormat="1" ht="16.5" customHeight="1">
      <c r="B312" s="177"/>
      <c r="C312" s="178" t="s">
        <v>365</v>
      </c>
      <c r="D312" s="178" t="s">
        <v>194</v>
      </c>
      <c r="E312" s="179" t="s">
        <v>444</v>
      </c>
      <c r="F312" s="180" t="s">
        <v>445</v>
      </c>
      <c r="G312" s="181" t="s">
        <v>214</v>
      </c>
      <c r="H312" s="182">
        <v>34.079999999999998</v>
      </c>
      <c r="I312" s="183"/>
      <c r="J312" s="182">
        <f>ROUND(I312*H312,2)</f>
        <v>0</v>
      </c>
      <c r="K312" s="180" t="s">
        <v>1</v>
      </c>
      <c r="L312" s="37"/>
      <c r="M312" s="184" t="s">
        <v>1</v>
      </c>
      <c r="N312" s="185" t="s">
        <v>38</v>
      </c>
      <c r="O312" s="73"/>
      <c r="P312" s="186">
        <f>O312*H312</f>
        <v>0</v>
      </c>
      <c r="Q312" s="186">
        <v>2.03485</v>
      </c>
      <c r="R312" s="186">
        <f>Q312*H312</f>
        <v>69.347688000000005</v>
      </c>
      <c r="S312" s="186">
        <v>0</v>
      </c>
      <c r="T312" s="187">
        <f>S312*H312</f>
        <v>0</v>
      </c>
      <c r="AR312" s="188" t="s">
        <v>198</v>
      </c>
      <c r="AT312" s="188" t="s">
        <v>194</v>
      </c>
      <c r="AU312" s="188" t="s">
        <v>211</v>
      </c>
      <c r="AY312" s="18" t="s">
        <v>191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8" t="s">
        <v>81</v>
      </c>
      <c r="BK312" s="189">
        <f>ROUND(I312*H312,2)</f>
        <v>0</v>
      </c>
      <c r="BL312" s="18" t="s">
        <v>198</v>
      </c>
      <c r="BM312" s="188" t="s">
        <v>446</v>
      </c>
    </row>
    <row r="313" s="12" customFormat="1">
      <c r="B313" s="190"/>
      <c r="D313" s="191" t="s">
        <v>200</v>
      </c>
      <c r="E313" s="192" t="s">
        <v>1</v>
      </c>
      <c r="F313" s="193" t="s">
        <v>447</v>
      </c>
      <c r="H313" s="192" t="s">
        <v>1</v>
      </c>
      <c r="I313" s="194"/>
      <c r="L313" s="190"/>
      <c r="M313" s="195"/>
      <c r="N313" s="196"/>
      <c r="O313" s="196"/>
      <c r="P313" s="196"/>
      <c r="Q313" s="196"/>
      <c r="R313" s="196"/>
      <c r="S313" s="196"/>
      <c r="T313" s="197"/>
      <c r="AT313" s="192" t="s">
        <v>200</v>
      </c>
      <c r="AU313" s="192" t="s">
        <v>211</v>
      </c>
      <c r="AV313" s="12" t="s">
        <v>81</v>
      </c>
      <c r="AW313" s="12" t="s">
        <v>30</v>
      </c>
      <c r="AX313" s="12" t="s">
        <v>73</v>
      </c>
      <c r="AY313" s="192" t="s">
        <v>191</v>
      </c>
    </row>
    <row r="314" s="12" customFormat="1">
      <c r="B314" s="190"/>
      <c r="D314" s="191" t="s">
        <v>200</v>
      </c>
      <c r="E314" s="192" t="s">
        <v>1</v>
      </c>
      <c r="F314" s="193" t="s">
        <v>448</v>
      </c>
      <c r="H314" s="192" t="s">
        <v>1</v>
      </c>
      <c r="I314" s="194"/>
      <c r="L314" s="190"/>
      <c r="M314" s="195"/>
      <c r="N314" s="196"/>
      <c r="O314" s="196"/>
      <c r="P314" s="196"/>
      <c r="Q314" s="196"/>
      <c r="R314" s="196"/>
      <c r="S314" s="196"/>
      <c r="T314" s="197"/>
      <c r="AT314" s="192" t="s">
        <v>200</v>
      </c>
      <c r="AU314" s="192" t="s">
        <v>211</v>
      </c>
      <c r="AV314" s="12" t="s">
        <v>81</v>
      </c>
      <c r="AW314" s="12" t="s">
        <v>30</v>
      </c>
      <c r="AX314" s="12" t="s">
        <v>73</v>
      </c>
      <c r="AY314" s="192" t="s">
        <v>191</v>
      </c>
    </row>
    <row r="315" s="13" customFormat="1">
      <c r="B315" s="198"/>
      <c r="D315" s="191" t="s">
        <v>200</v>
      </c>
      <c r="E315" s="199" t="s">
        <v>1</v>
      </c>
      <c r="F315" s="200" t="s">
        <v>449</v>
      </c>
      <c r="H315" s="201">
        <v>34.079999999999998</v>
      </c>
      <c r="I315" s="202"/>
      <c r="L315" s="198"/>
      <c r="M315" s="203"/>
      <c r="N315" s="204"/>
      <c r="O315" s="204"/>
      <c r="P315" s="204"/>
      <c r="Q315" s="204"/>
      <c r="R315" s="204"/>
      <c r="S315" s="204"/>
      <c r="T315" s="205"/>
      <c r="AT315" s="199" t="s">
        <v>200</v>
      </c>
      <c r="AU315" s="199" t="s">
        <v>211</v>
      </c>
      <c r="AV315" s="13" t="s">
        <v>83</v>
      </c>
      <c r="AW315" s="13" t="s">
        <v>30</v>
      </c>
      <c r="AX315" s="13" t="s">
        <v>73</v>
      </c>
      <c r="AY315" s="199" t="s">
        <v>191</v>
      </c>
    </row>
    <row r="316" s="14" customFormat="1">
      <c r="B316" s="206"/>
      <c r="D316" s="191" t="s">
        <v>200</v>
      </c>
      <c r="E316" s="207" t="s">
        <v>1</v>
      </c>
      <c r="F316" s="208" t="s">
        <v>204</v>
      </c>
      <c r="H316" s="209">
        <v>34.079999999999998</v>
      </c>
      <c r="I316" s="210"/>
      <c r="L316" s="206"/>
      <c r="M316" s="211"/>
      <c r="N316" s="212"/>
      <c r="O316" s="212"/>
      <c r="P316" s="212"/>
      <c r="Q316" s="212"/>
      <c r="R316" s="212"/>
      <c r="S316" s="212"/>
      <c r="T316" s="213"/>
      <c r="AT316" s="207" t="s">
        <v>200</v>
      </c>
      <c r="AU316" s="207" t="s">
        <v>211</v>
      </c>
      <c r="AV316" s="14" t="s">
        <v>198</v>
      </c>
      <c r="AW316" s="14" t="s">
        <v>30</v>
      </c>
      <c r="AX316" s="14" t="s">
        <v>81</v>
      </c>
      <c r="AY316" s="207" t="s">
        <v>191</v>
      </c>
    </row>
    <row r="317" s="1" customFormat="1" ht="24" customHeight="1">
      <c r="B317" s="177"/>
      <c r="C317" s="178" t="s">
        <v>450</v>
      </c>
      <c r="D317" s="178" t="s">
        <v>194</v>
      </c>
      <c r="E317" s="179" t="s">
        <v>451</v>
      </c>
      <c r="F317" s="180" t="s">
        <v>452</v>
      </c>
      <c r="G317" s="181" t="s">
        <v>310</v>
      </c>
      <c r="H317" s="182">
        <v>686</v>
      </c>
      <c r="I317" s="183"/>
      <c r="J317" s="182">
        <f>ROUND(I317*H317,2)</f>
        <v>0</v>
      </c>
      <c r="K317" s="180" t="s">
        <v>1</v>
      </c>
      <c r="L317" s="37"/>
      <c r="M317" s="184" t="s">
        <v>1</v>
      </c>
      <c r="N317" s="185" t="s">
        <v>38</v>
      </c>
      <c r="O317" s="73"/>
      <c r="P317" s="186">
        <f>O317*H317</f>
        <v>0</v>
      </c>
      <c r="Q317" s="186">
        <v>0</v>
      </c>
      <c r="R317" s="186">
        <f>Q317*H317</f>
        <v>0</v>
      </c>
      <c r="S317" s="186">
        <v>0</v>
      </c>
      <c r="T317" s="187">
        <f>S317*H317</f>
        <v>0</v>
      </c>
      <c r="AR317" s="188" t="s">
        <v>198</v>
      </c>
      <c r="AT317" s="188" t="s">
        <v>194</v>
      </c>
      <c r="AU317" s="188" t="s">
        <v>211</v>
      </c>
      <c r="AY317" s="18" t="s">
        <v>191</v>
      </c>
      <c r="BE317" s="189">
        <f>IF(N317="základní",J317,0)</f>
        <v>0</v>
      </c>
      <c r="BF317" s="189">
        <f>IF(N317="snížená",J317,0)</f>
        <v>0</v>
      </c>
      <c r="BG317" s="189">
        <f>IF(N317="zákl. přenesená",J317,0)</f>
        <v>0</v>
      </c>
      <c r="BH317" s="189">
        <f>IF(N317="sníž. přenesená",J317,0)</f>
        <v>0</v>
      </c>
      <c r="BI317" s="189">
        <f>IF(N317="nulová",J317,0)</f>
        <v>0</v>
      </c>
      <c r="BJ317" s="18" t="s">
        <v>81</v>
      </c>
      <c r="BK317" s="189">
        <f>ROUND(I317*H317,2)</f>
        <v>0</v>
      </c>
      <c r="BL317" s="18" t="s">
        <v>198</v>
      </c>
      <c r="BM317" s="188" t="s">
        <v>453</v>
      </c>
    </row>
    <row r="318" s="12" customFormat="1">
      <c r="B318" s="190"/>
      <c r="D318" s="191" t="s">
        <v>200</v>
      </c>
      <c r="E318" s="192" t="s">
        <v>1</v>
      </c>
      <c r="F318" s="193" t="s">
        <v>454</v>
      </c>
      <c r="H318" s="192" t="s">
        <v>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2" t="s">
        <v>200</v>
      </c>
      <c r="AU318" s="192" t="s">
        <v>211</v>
      </c>
      <c r="AV318" s="12" t="s">
        <v>81</v>
      </c>
      <c r="AW318" s="12" t="s">
        <v>30</v>
      </c>
      <c r="AX318" s="12" t="s">
        <v>73</v>
      </c>
      <c r="AY318" s="192" t="s">
        <v>191</v>
      </c>
    </row>
    <row r="319" s="12" customFormat="1">
      <c r="B319" s="190"/>
      <c r="D319" s="191" t="s">
        <v>200</v>
      </c>
      <c r="E319" s="192" t="s">
        <v>1</v>
      </c>
      <c r="F319" s="193" t="s">
        <v>455</v>
      </c>
      <c r="H319" s="192" t="s">
        <v>1</v>
      </c>
      <c r="I319" s="194"/>
      <c r="L319" s="190"/>
      <c r="M319" s="195"/>
      <c r="N319" s="196"/>
      <c r="O319" s="196"/>
      <c r="P319" s="196"/>
      <c r="Q319" s="196"/>
      <c r="R319" s="196"/>
      <c r="S319" s="196"/>
      <c r="T319" s="197"/>
      <c r="AT319" s="192" t="s">
        <v>200</v>
      </c>
      <c r="AU319" s="192" t="s">
        <v>211</v>
      </c>
      <c r="AV319" s="12" t="s">
        <v>81</v>
      </c>
      <c r="AW319" s="12" t="s">
        <v>30</v>
      </c>
      <c r="AX319" s="12" t="s">
        <v>73</v>
      </c>
      <c r="AY319" s="192" t="s">
        <v>191</v>
      </c>
    </row>
    <row r="320" s="12" customFormat="1">
      <c r="B320" s="190"/>
      <c r="D320" s="191" t="s">
        <v>200</v>
      </c>
      <c r="E320" s="192" t="s">
        <v>1</v>
      </c>
      <c r="F320" s="193" t="s">
        <v>456</v>
      </c>
      <c r="H320" s="192" t="s">
        <v>1</v>
      </c>
      <c r="I320" s="194"/>
      <c r="L320" s="190"/>
      <c r="M320" s="195"/>
      <c r="N320" s="196"/>
      <c r="O320" s="196"/>
      <c r="P320" s="196"/>
      <c r="Q320" s="196"/>
      <c r="R320" s="196"/>
      <c r="S320" s="196"/>
      <c r="T320" s="197"/>
      <c r="AT320" s="192" t="s">
        <v>200</v>
      </c>
      <c r="AU320" s="192" t="s">
        <v>211</v>
      </c>
      <c r="AV320" s="12" t="s">
        <v>81</v>
      </c>
      <c r="AW320" s="12" t="s">
        <v>30</v>
      </c>
      <c r="AX320" s="12" t="s">
        <v>73</v>
      </c>
      <c r="AY320" s="192" t="s">
        <v>191</v>
      </c>
    </row>
    <row r="321" s="13" customFormat="1">
      <c r="B321" s="198"/>
      <c r="D321" s="191" t="s">
        <v>200</v>
      </c>
      <c r="E321" s="199" t="s">
        <v>1</v>
      </c>
      <c r="F321" s="200" t="s">
        <v>457</v>
      </c>
      <c r="H321" s="201">
        <v>686</v>
      </c>
      <c r="I321" s="202"/>
      <c r="L321" s="198"/>
      <c r="M321" s="203"/>
      <c r="N321" s="204"/>
      <c r="O321" s="204"/>
      <c r="P321" s="204"/>
      <c r="Q321" s="204"/>
      <c r="R321" s="204"/>
      <c r="S321" s="204"/>
      <c r="T321" s="205"/>
      <c r="AT321" s="199" t="s">
        <v>200</v>
      </c>
      <c r="AU321" s="199" t="s">
        <v>211</v>
      </c>
      <c r="AV321" s="13" t="s">
        <v>83</v>
      </c>
      <c r="AW321" s="13" t="s">
        <v>30</v>
      </c>
      <c r="AX321" s="13" t="s">
        <v>73</v>
      </c>
      <c r="AY321" s="199" t="s">
        <v>191</v>
      </c>
    </row>
    <row r="322" s="14" customFormat="1">
      <c r="B322" s="206"/>
      <c r="D322" s="191" t="s">
        <v>200</v>
      </c>
      <c r="E322" s="207" t="s">
        <v>1</v>
      </c>
      <c r="F322" s="208" t="s">
        <v>204</v>
      </c>
      <c r="H322" s="209">
        <v>686</v>
      </c>
      <c r="I322" s="210"/>
      <c r="L322" s="206"/>
      <c r="M322" s="211"/>
      <c r="N322" s="212"/>
      <c r="O322" s="212"/>
      <c r="P322" s="212"/>
      <c r="Q322" s="212"/>
      <c r="R322" s="212"/>
      <c r="S322" s="212"/>
      <c r="T322" s="213"/>
      <c r="AT322" s="207" t="s">
        <v>200</v>
      </c>
      <c r="AU322" s="207" t="s">
        <v>211</v>
      </c>
      <c r="AV322" s="14" t="s">
        <v>198</v>
      </c>
      <c r="AW322" s="14" t="s">
        <v>30</v>
      </c>
      <c r="AX322" s="14" t="s">
        <v>81</v>
      </c>
      <c r="AY322" s="207" t="s">
        <v>191</v>
      </c>
    </row>
    <row r="323" s="1" customFormat="1" ht="24" customHeight="1">
      <c r="B323" s="177"/>
      <c r="C323" s="178" t="s">
        <v>458</v>
      </c>
      <c r="D323" s="178" t="s">
        <v>194</v>
      </c>
      <c r="E323" s="179" t="s">
        <v>459</v>
      </c>
      <c r="F323" s="180" t="s">
        <v>460</v>
      </c>
      <c r="G323" s="181" t="s">
        <v>197</v>
      </c>
      <c r="H323" s="182">
        <v>4444.1999999999998</v>
      </c>
      <c r="I323" s="183"/>
      <c r="J323" s="182">
        <f>ROUND(I323*H323,2)</f>
        <v>0</v>
      </c>
      <c r="K323" s="180" t="s">
        <v>274</v>
      </c>
      <c r="L323" s="37"/>
      <c r="M323" s="184" t="s">
        <v>1</v>
      </c>
      <c r="N323" s="185" t="s">
        <v>38</v>
      </c>
      <c r="O323" s="73"/>
      <c r="P323" s="186">
        <f>O323*H323</f>
        <v>0</v>
      </c>
      <c r="Q323" s="186">
        <v>0</v>
      </c>
      <c r="R323" s="186">
        <f>Q323*H323</f>
        <v>0</v>
      </c>
      <c r="S323" s="186">
        <v>0</v>
      </c>
      <c r="T323" s="187">
        <f>S323*H323</f>
        <v>0</v>
      </c>
      <c r="AR323" s="188" t="s">
        <v>198</v>
      </c>
      <c r="AT323" s="188" t="s">
        <v>194</v>
      </c>
      <c r="AU323" s="188" t="s">
        <v>211</v>
      </c>
      <c r="AY323" s="18" t="s">
        <v>191</v>
      </c>
      <c r="BE323" s="189">
        <f>IF(N323="základní",J323,0)</f>
        <v>0</v>
      </c>
      <c r="BF323" s="189">
        <f>IF(N323="snížená",J323,0)</f>
        <v>0</v>
      </c>
      <c r="BG323" s="189">
        <f>IF(N323="zákl. přenesená",J323,0)</f>
        <v>0</v>
      </c>
      <c r="BH323" s="189">
        <f>IF(N323="sníž. přenesená",J323,0)</f>
        <v>0</v>
      </c>
      <c r="BI323" s="189">
        <f>IF(N323="nulová",J323,0)</f>
        <v>0</v>
      </c>
      <c r="BJ323" s="18" t="s">
        <v>81</v>
      </c>
      <c r="BK323" s="189">
        <f>ROUND(I323*H323,2)</f>
        <v>0</v>
      </c>
      <c r="BL323" s="18" t="s">
        <v>198</v>
      </c>
      <c r="BM323" s="188" t="s">
        <v>461</v>
      </c>
    </row>
    <row r="324" s="12" customFormat="1">
      <c r="B324" s="190"/>
      <c r="D324" s="191" t="s">
        <v>200</v>
      </c>
      <c r="E324" s="192" t="s">
        <v>1</v>
      </c>
      <c r="F324" s="193" t="s">
        <v>462</v>
      </c>
      <c r="H324" s="192" t="s">
        <v>1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2" t="s">
        <v>200</v>
      </c>
      <c r="AU324" s="192" t="s">
        <v>211</v>
      </c>
      <c r="AV324" s="12" t="s">
        <v>81</v>
      </c>
      <c r="AW324" s="12" t="s">
        <v>30</v>
      </c>
      <c r="AX324" s="12" t="s">
        <v>73</v>
      </c>
      <c r="AY324" s="192" t="s">
        <v>191</v>
      </c>
    </row>
    <row r="325" s="13" customFormat="1">
      <c r="B325" s="198"/>
      <c r="D325" s="191" t="s">
        <v>200</v>
      </c>
      <c r="E325" s="199" t="s">
        <v>1</v>
      </c>
      <c r="F325" s="200" t="s">
        <v>463</v>
      </c>
      <c r="H325" s="201">
        <v>2222.0999999999999</v>
      </c>
      <c r="I325" s="202"/>
      <c r="L325" s="198"/>
      <c r="M325" s="203"/>
      <c r="N325" s="204"/>
      <c r="O325" s="204"/>
      <c r="P325" s="204"/>
      <c r="Q325" s="204"/>
      <c r="R325" s="204"/>
      <c r="S325" s="204"/>
      <c r="T325" s="205"/>
      <c r="AT325" s="199" t="s">
        <v>200</v>
      </c>
      <c r="AU325" s="199" t="s">
        <v>211</v>
      </c>
      <c r="AV325" s="13" t="s">
        <v>83</v>
      </c>
      <c r="AW325" s="13" t="s">
        <v>30</v>
      </c>
      <c r="AX325" s="13" t="s">
        <v>73</v>
      </c>
      <c r="AY325" s="199" t="s">
        <v>191</v>
      </c>
    </row>
    <row r="326" s="12" customFormat="1">
      <c r="B326" s="190"/>
      <c r="D326" s="191" t="s">
        <v>200</v>
      </c>
      <c r="E326" s="192" t="s">
        <v>1</v>
      </c>
      <c r="F326" s="193" t="s">
        <v>464</v>
      </c>
      <c r="H326" s="192" t="s">
        <v>1</v>
      </c>
      <c r="I326" s="194"/>
      <c r="L326" s="190"/>
      <c r="M326" s="195"/>
      <c r="N326" s="196"/>
      <c r="O326" s="196"/>
      <c r="P326" s="196"/>
      <c r="Q326" s="196"/>
      <c r="R326" s="196"/>
      <c r="S326" s="196"/>
      <c r="T326" s="197"/>
      <c r="AT326" s="192" t="s">
        <v>200</v>
      </c>
      <c r="AU326" s="192" t="s">
        <v>211</v>
      </c>
      <c r="AV326" s="12" t="s">
        <v>81</v>
      </c>
      <c r="AW326" s="12" t="s">
        <v>30</v>
      </c>
      <c r="AX326" s="12" t="s">
        <v>73</v>
      </c>
      <c r="AY326" s="192" t="s">
        <v>191</v>
      </c>
    </row>
    <row r="327" s="13" customFormat="1">
      <c r="B327" s="198"/>
      <c r="D327" s="191" t="s">
        <v>200</v>
      </c>
      <c r="E327" s="199" t="s">
        <v>1</v>
      </c>
      <c r="F327" s="200" t="s">
        <v>463</v>
      </c>
      <c r="H327" s="201">
        <v>2222.0999999999999</v>
      </c>
      <c r="I327" s="202"/>
      <c r="L327" s="198"/>
      <c r="M327" s="203"/>
      <c r="N327" s="204"/>
      <c r="O327" s="204"/>
      <c r="P327" s="204"/>
      <c r="Q327" s="204"/>
      <c r="R327" s="204"/>
      <c r="S327" s="204"/>
      <c r="T327" s="205"/>
      <c r="AT327" s="199" t="s">
        <v>200</v>
      </c>
      <c r="AU327" s="199" t="s">
        <v>211</v>
      </c>
      <c r="AV327" s="13" t="s">
        <v>83</v>
      </c>
      <c r="AW327" s="13" t="s">
        <v>30</v>
      </c>
      <c r="AX327" s="13" t="s">
        <v>73</v>
      </c>
      <c r="AY327" s="199" t="s">
        <v>191</v>
      </c>
    </row>
    <row r="328" s="14" customFormat="1">
      <c r="B328" s="206"/>
      <c r="D328" s="191" t="s">
        <v>200</v>
      </c>
      <c r="E328" s="207" t="s">
        <v>1</v>
      </c>
      <c r="F328" s="208" t="s">
        <v>204</v>
      </c>
      <c r="H328" s="209">
        <v>4444.1999999999998</v>
      </c>
      <c r="I328" s="210"/>
      <c r="L328" s="206"/>
      <c r="M328" s="211"/>
      <c r="N328" s="212"/>
      <c r="O328" s="212"/>
      <c r="P328" s="212"/>
      <c r="Q328" s="212"/>
      <c r="R328" s="212"/>
      <c r="S328" s="212"/>
      <c r="T328" s="213"/>
      <c r="AT328" s="207" t="s">
        <v>200</v>
      </c>
      <c r="AU328" s="207" t="s">
        <v>211</v>
      </c>
      <c r="AV328" s="14" t="s">
        <v>198</v>
      </c>
      <c r="AW328" s="14" t="s">
        <v>30</v>
      </c>
      <c r="AX328" s="14" t="s">
        <v>81</v>
      </c>
      <c r="AY328" s="207" t="s">
        <v>191</v>
      </c>
    </row>
    <row r="329" s="1" customFormat="1" ht="24" customHeight="1">
      <c r="B329" s="177"/>
      <c r="C329" s="178" t="s">
        <v>465</v>
      </c>
      <c r="D329" s="178" t="s">
        <v>194</v>
      </c>
      <c r="E329" s="179" t="s">
        <v>466</v>
      </c>
      <c r="F329" s="180" t="s">
        <v>467</v>
      </c>
      <c r="G329" s="181" t="s">
        <v>197</v>
      </c>
      <c r="H329" s="182">
        <v>2222.0999999999999</v>
      </c>
      <c r="I329" s="183"/>
      <c r="J329" s="182">
        <f>ROUND(I329*H329,2)</f>
        <v>0</v>
      </c>
      <c r="K329" s="180" t="s">
        <v>1</v>
      </c>
      <c r="L329" s="37"/>
      <c r="M329" s="184" t="s">
        <v>1</v>
      </c>
      <c r="N329" s="185" t="s">
        <v>38</v>
      </c>
      <c r="O329" s="73"/>
      <c r="P329" s="186">
        <f>O329*H329</f>
        <v>0</v>
      </c>
      <c r="Q329" s="186">
        <v>0</v>
      </c>
      <c r="R329" s="186">
        <f>Q329*H329</f>
        <v>0</v>
      </c>
      <c r="S329" s="186">
        <v>0</v>
      </c>
      <c r="T329" s="187">
        <f>S329*H329</f>
        <v>0</v>
      </c>
      <c r="AR329" s="188" t="s">
        <v>198</v>
      </c>
      <c r="AT329" s="188" t="s">
        <v>194</v>
      </c>
      <c r="AU329" s="188" t="s">
        <v>211</v>
      </c>
      <c r="AY329" s="18" t="s">
        <v>191</v>
      </c>
      <c r="BE329" s="189">
        <f>IF(N329="základní",J329,0)</f>
        <v>0</v>
      </c>
      <c r="BF329" s="189">
        <f>IF(N329="snížená",J329,0)</f>
        <v>0</v>
      </c>
      <c r="BG329" s="189">
        <f>IF(N329="zákl. přenesená",J329,0)</f>
        <v>0</v>
      </c>
      <c r="BH329" s="189">
        <f>IF(N329="sníž. přenesená",J329,0)</f>
        <v>0</v>
      </c>
      <c r="BI329" s="189">
        <f>IF(N329="nulová",J329,0)</f>
        <v>0</v>
      </c>
      <c r="BJ329" s="18" t="s">
        <v>81</v>
      </c>
      <c r="BK329" s="189">
        <f>ROUND(I329*H329,2)</f>
        <v>0</v>
      </c>
      <c r="BL329" s="18" t="s">
        <v>198</v>
      </c>
      <c r="BM329" s="188" t="s">
        <v>468</v>
      </c>
    </row>
    <row r="330" s="12" customFormat="1">
      <c r="B330" s="190"/>
      <c r="D330" s="191" t="s">
        <v>200</v>
      </c>
      <c r="E330" s="192" t="s">
        <v>1</v>
      </c>
      <c r="F330" s="193" t="s">
        <v>469</v>
      </c>
      <c r="H330" s="192" t="s">
        <v>1</v>
      </c>
      <c r="I330" s="194"/>
      <c r="L330" s="190"/>
      <c r="M330" s="195"/>
      <c r="N330" s="196"/>
      <c r="O330" s="196"/>
      <c r="P330" s="196"/>
      <c r="Q330" s="196"/>
      <c r="R330" s="196"/>
      <c r="S330" s="196"/>
      <c r="T330" s="197"/>
      <c r="AT330" s="192" t="s">
        <v>200</v>
      </c>
      <c r="AU330" s="192" t="s">
        <v>211</v>
      </c>
      <c r="AV330" s="12" t="s">
        <v>81</v>
      </c>
      <c r="AW330" s="12" t="s">
        <v>30</v>
      </c>
      <c r="AX330" s="12" t="s">
        <v>73</v>
      </c>
      <c r="AY330" s="192" t="s">
        <v>191</v>
      </c>
    </row>
    <row r="331" s="13" customFormat="1">
      <c r="B331" s="198"/>
      <c r="D331" s="191" t="s">
        <v>200</v>
      </c>
      <c r="E331" s="199" t="s">
        <v>1</v>
      </c>
      <c r="F331" s="200" t="s">
        <v>463</v>
      </c>
      <c r="H331" s="201">
        <v>2222.0999999999999</v>
      </c>
      <c r="I331" s="202"/>
      <c r="L331" s="198"/>
      <c r="M331" s="203"/>
      <c r="N331" s="204"/>
      <c r="O331" s="204"/>
      <c r="P331" s="204"/>
      <c r="Q331" s="204"/>
      <c r="R331" s="204"/>
      <c r="S331" s="204"/>
      <c r="T331" s="205"/>
      <c r="AT331" s="199" t="s">
        <v>200</v>
      </c>
      <c r="AU331" s="199" t="s">
        <v>211</v>
      </c>
      <c r="AV331" s="13" t="s">
        <v>83</v>
      </c>
      <c r="AW331" s="13" t="s">
        <v>30</v>
      </c>
      <c r="AX331" s="13" t="s">
        <v>73</v>
      </c>
      <c r="AY331" s="199" t="s">
        <v>191</v>
      </c>
    </row>
    <row r="332" s="14" customFormat="1">
      <c r="B332" s="206"/>
      <c r="D332" s="191" t="s">
        <v>200</v>
      </c>
      <c r="E332" s="207" t="s">
        <v>1</v>
      </c>
      <c r="F332" s="208" t="s">
        <v>204</v>
      </c>
      <c r="H332" s="209">
        <v>2222.0999999999999</v>
      </c>
      <c r="I332" s="210"/>
      <c r="L332" s="206"/>
      <c r="M332" s="211"/>
      <c r="N332" s="212"/>
      <c r="O332" s="212"/>
      <c r="P332" s="212"/>
      <c r="Q332" s="212"/>
      <c r="R332" s="212"/>
      <c r="S332" s="212"/>
      <c r="T332" s="213"/>
      <c r="AT332" s="207" t="s">
        <v>200</v>
      </c>
      <c r="AU332" s="207" t="s">
        <v>211</v>
      </c>
      <c r="AV332" s="14" t="s">
        <v>198</v>
      </c>
      <c r="AW332" s="14" t="s">
        <v>30</v>
      </c>
      <c r="AX332" s="14" t="s">
        <v>81</v>
      </c>
      <c r="AY332" s="207" t="s">
        <v>191</v>
      </c>
    </row>
    <row r="333" s="1" customFormat="1" ht="24" customHeight="1">
      <c r="B333" s="177"/>
      <c r="C333" s="178" t="s">
        <v>470</v>
      </c>
      <c r="D333" s="178" t="s">
        <v>194</v>
      </c>
      <c r="E333" s="179" t="s">
        <v>471</v>
      </c>
      <c r="F333" s="180" t="s">
        <v>472</v>
      </c>
      <c r="G333" s="181" t="s">
        <v>197</v>
      </c>
      <c r="H333" s="182">
        <v>2222.0999999999999</v>
      </c>
      <c r="I333" s="183"/>
      <c r="J333" s="182">
        <f>ROUND(I333*H333,2)</f>
        <v>0</v>
      </c>
      <c r="K333" s="180" t="s">
        <v>274</v>
      </c>
      <c r="L333" s="37"/>
      <c r="M333" s="184" t="s">
        <v>1</v>
      </c>
      <c r="N333" s="185" t="s">
        <v>38</v>
      </c>
      <c r="O333" s="73"/>
      <c r="P333" s="186">
        <f>O333*H333</f>
        <v>0</v>
      </c>
      <c r="Q333" s="186">
        <v>0</v>
      </c>
      <c r="R333" s="186">
        <f>Q333*H333</f>
        <v>0</v>
      </c>
      <c r="S333" s="186">
        <v>0</v>
      </c>
      <c r="T333" s="187">
        <f>S333*H333</f>
        <v>0</v>
      </c>
      <c r="AR333" s="188" t="s">
        <v>198</v>
      </c>
      <c r="AT333" s="188" t="s">
        <v>194</v>
      </c>
      <c r="AU333" s="188" t="s">
        <v>211</v>
      </c>
      <c r="AY333" s="18" t="s">
        <v>191</v>
      </c>
      <c r="BE333" s="189">
        <f>IF(N333="základní",J333,0)</f>
        <v>0</v>
      </c>
      <c r="BF333" s="189">
        <f>IF(N333="snížená",J333,0)</f>
        <v>0</v>
      </c>
      <c r="BG333" s="189">
        <f>IF(N333="zákl. přenesená",J333,0)</f>
        <v>0</v>
      </c>
      <c r="BH333" s="189">
        <f>IF(N333="sníž. přenesená",J333,0)</f>
        <v>0</v>
      </c>
      <c r="BI333" s="189">
        <f>IF(N333="nulová",J333,0)</f>
        <v>0</v>
      </c>
      <c r="BJ333" s="18" t="s">
        <v>81</v>
      </c>
      <c r="BK333" s="189">
        <f>ROUND(I333*H333,2)</f>
        <v>0</v>
      </c>
      <c r="BL333" s="18" t="s">
        <v>198</v>
      </c>
      <c r="BM333" s="188" t="s">
        <v>473</v>
      </c>
    </row>
    <row r="334" s="12" customFormat="1">
      <c r="B334" s="190"/>
      <c r="D334" s="191" t="s">
        <v>200</v>
      </c>
      <c r="E334" s="192" t="s">
        <v>1</v>
      </c>
      <c r="F334" s="193" t="s">
        <v>474</v>
      </c>
      <c r="H334" s="192" t="s">
        <v>1</v>
      </c>
      <c r="I334" s="194"/>
      <c r="L334" s="190"/>
      <c r="M334" s="195"/>
      <c r="N334" s="196"/>
      <c r="O334" s="196"/>
      <c r="P334" s="196"/>
      <c r="Q334" s="196"/>
      <c r="R334" s="196"/>
      <c r="S334" s="196"/>
      <c r="T334" s="197"/>
      <c r="AT334" s="192" t="s">
        <v>200</v>
      </c>
      <c r="AU334" s="192" t="s">
        <v>211</v>
      </c>
      <c r="AV334" s="12" t="s">
        <v>81</v>
      </c>
      <c r="AW334" s="12" t="s">
        <v>30</v>
      </c>
      <c r="AX334" s="12" t="s">
        <v>73</v>
      </c>
      <c r="AY334" s="192" t="s">
        <v>191</v>
      </c>
    </row>
    <row r="335" s="13" customFormat="1">
      <c r="B335" s="198"/>
      <c r="D335" s="191" t="s">
        <v>200</v>
      </c>
      <c r="E335" s="199" t="s">
        <v>1</v>
      </c>
      <c r="F335" s="200" t="s">
        <v>463</v>
      </c>
      <c r="H335" s="201">
        <v>2222.0999999999999</v>
      </c>
      <c r="I335" s="202"/>
      <c r="L335" s="198"/>
      <c r="M335" s="203"/>
      <c r="N335" s="204"/>
      <c r="O335" s="204"/>
      <c r="P335" s="204"/>
      <c r="Q335" s="204"/>
      <c r="R335" s="204"/>
      <c r="S335" s="204"/>
      <c r="T335" s="205"/>
      <c r="AT335" s="199" t="s">
        <v>200</v>
      </c>
      <c r="AU335" s="199" t="s">
        <v>211</v>
      </c>
      <c r="AV335" s="13" t="s">
        <v>83</v>
      </c>
      <c r="AW335" s="13" t="s">
        <v>30</v>
      </c>
      <c r="AX335" s="13" t="s">
        <v>73</v>
      </c>
      <c r="AY335" s="199" t="s">
        <v>191</v>
      </c>
    </row>
    <row r="336" s="14" customFormat="1">
      <c r="B336" s="206"/>
      <c r="D336" s="191" t="s">
        <v>200</v>
      </c>
      <c r="E336" s="207" t="s">
        <v>1</v>
      </c>
      <c r="F336" s="208" t="s">
        <v>204</v>
      </c>
      <c r="H336" s="209">
        <v>2222.0999999999999</v>
      </c>
      <c r="I336" s="210"/>
      <c r="L336" s="206"/>
      <c r="M336" s="211"/>
      <c r="N336" s="212"/>
      <c r="O336" s="212"/>
      <c r="P336" s="212"/>
      <c r="Q336" s="212"/>
      <c r="R336" s="212"/>
      <c r="S336" s="212"/>
      <c r="T336" s="213"/>
      <c r="AT336" s="207" t="s">
        <v>200</v>
      </c>
      <c r="AU336" s="207" t="s">
        <v>211</v>
      </c>
      <c r="AV336" s="14" t="s">
        <v>198</v>
      </c>
      <c r="AW336" s="14" t="s">
        <v>30</v>
      </c>
      <c r="AX336" s="14" t="s">
        <v>81</v>
      </c>
      <c r="AY336" s="207" t="s">
        <v>191</v>
      </c>
    </row>
    <row r="337" s="1" customFormat="1" ht="16.5" customHeight="1">
      <c r="B337" s="177"/>
      <c r="C337" s="178" t="s">
        <v>475</v>
      </c>
      <c r="D337" s="178" t="s">
        <v>194</v>
      </c>
      <c r="E337" s="179" t="s">
        <v>476</v>
      </c>
      <c r="F337" s="180" t="s">
        <v>477</v>
      </c>
      <c r="G337" s="181" t="s">
        <v>197</v>
      </c>
      <c r="H337" s="182">
        <v>2222.0999999999999</v>
      </c>
      <c r="I337" s="183"/>
      <c r="J337" s="182">
        <f>ROUND(I337*H337,2)</f>
        <v>0</v>
      </c>
      <c r="K337" s="180" t="s">
        <v>274</v>
      </c>
      <c r="L337" s="37"/>
      <c r="M337" s="184" t="s">
        <v>1</v>
      </c>
      <c r="N337" s="185" t="s">
        <v>38</v>
      </c>
      <c r="O337" s="73"/>
      <c r="P337" s="186">
        <f>O337*H337</f>
        <v>0</v>
      </c>
      <c r="Q337" s="186">
        <v>0</v>
      </c>
      <c r="R337" s="186">
        <f>Q337*H337</f>
        <v>0</v>
      </c>
      <c r="S337" s="186">
        <v>0</v>
      </c>
      <c r="T337" s="187">
        <f>S337*H337</f>
        <v>0</v>
      </c>
      <c r="AR337" s="188" t="s">
        <v>198</v>
      </c>
      <c r="AT337" s="188" t="s">
        <v>194</v>
      </c>
      <c r="AU337" s="188" t="s">
        <v>211</v>
      </c>
      <c r="AY337" s="18" t="s">
        <v>191</v>
      </c>
      <c r="BE337" s="189">
        <f>IF(N337="základní",J337,0)</f>
        <v>0</v>
      </c>
      <c r="BF337" s="189">
        <f>IF(N337="snížená",J337,0)</f>
        <v>0</v>
      </c>
      <c r="BG337" s="189">
        <f>IF(N337="zákl. přenesená",J337,0)</f>
        <v>0</v>
      </c>
      <c r="BH337" s="189">
        <f>IF(N337="sníž. přenesená",J337,0)</f>
        <v>0</v>
      </c>
      <c r="BI337" s="189">
        <f>IF(N337="nulová",J337,0)</f>
        <v>0</v>
      </c>
      <c r="BJ337" s="18" t="s">
        <v>81</v>
      </c>
      <c r="BK337" s="189">
        <f>ROUND(I337*H337,2)</f>
        <v>0</v>
      </c>
      <c r="BL337" s="18" t="s">
        <v>198</v>
      </c>
      <c r="BM337" s="188" t="s">
        <v>478</v>
      </c>
    </row>
    <row r="338" s="12" customFormat="1">
      <c r="B338" s="190"/>
      <c r="D338" s="191" t="s">
        <v>200</v>
      </c>
      <c r="E338" s="192" t="s">
        <v>1</v>
      </c>
      <c r="F338" s="193" t="s">
        <v>479</v>
      </c>
      <c r="H338" s="192" t="s">
        <v>1</v>
      </c>
      <c r="I338" s="194"/>
      <c r="L338" s="190"/>
      <c r="M338" s="195"/>
      <c r="N338" s="196"/>
      <c r="O338" s="196"/>
      <c r="P338" s="196"/>
      <c r="Q338" s="196"/>
      <c r="R338" s="196"/>
      <c r="S338" s="196"/>
      <c r="T338" s="197"/>
      <c r="AT338" s="192" t="s">
        <v>200</v>
      </c>
      <c r="AU338" s="192" t="s">
        <v>211</v>
      </c>
      <c r="AV338" s="12" t="s">
        <v>81</v>
      </c>
      <c r="AW338" s="12" t="s">
        <v>30</v>
      </c>
      <c r="AX338" s="12" t="s">
        <v>73</v>
      </c>
      <c r="AY338" s="192" t="s">
        <v>191</v>
      </c>
    </row>
    <row r="339" s="13" customFormat="1">
      <c r="B339" s="198"/>
      <c r="D339" s="191" t="s">
        <v>200</v>
      </c>
      <c r="E339" s="199" t="s">
        <v>1</v>
      </c>
      <c r="F339" s="200" t="s">
        <v>463</v>
      </c>
      <c r="H339" s="201">
        <v>2222.0999999999999</v>
      </c>
      <c r="I339" s="202"/>
      <c r="L339" s="198"/>
      <c r="M339" s="203"/>
      <c r="N339" s="204"/>
      <c r="O339" s="204"/>
      <c r="P339" s="204"/>
      <c r="Q339" s="204"/>
      <c r="R339" s="204"/>
      <c r="S339" s="204"/>
      <c r="T339" s="205"/>
      <c r="AT339" s="199" t="s">
        <v>200</v>
      </c>
      <c r="AU339" s="199" t="s">
        <v>211</v>
      </c>
      <c r="AV339" s="13" t="s">
        <v>83</v>
      </c>
      <c r="AW339" s="13" t="s">
        <v>30</v>
      </c>
      <c r="AX339" s="13" t="s">
        <v>73</v>
      </c>
      <c r="AY339" s="199" t="s">
        <v>191</v>
      </c>
    </row>
    <row r="340" s="14" customFormat="1">
      <c r="B340" s="206"/>
      <c r="D340" s="191" t="s">
        <v>200</v>
      </c>
      <c r="E340" s="207" t="s">
        <v>1</v>
      </c>
      <c r="F340" s="208" t="s">
        <v>204</v>
      </c>
      <c r="H340" s="209">
        <v>2222.0999999999999</v>
      </c>
      <c r="I340" s="210"/>
      <c r="L340" s="206"/>
      <c r="M340" s="211"/>
      <c r="N340" s="212"/>
      <c r="O340" s="212"/>
      <c r="P340" s="212"/>
      <c r="Q340" s="212"/>
      <c r="R340" s="212"/>
      <c r="S340" s="212"/>
      <c r="T340" s="213"/>
      <c r="AT340" s="207" t="s">
        <v>200</v>
      </c>
      <c r="AU340" s="207" t="s">
        <v>211</v>
      </c>
      <c r="AV340" s="14" t="s">
        <v>198</v>
      </c>
      <c r="AW340" s="14" t="s">
        <v>30</v>
      </c>
      <c r="AX340" s="14" t="s">
        <v>81</v>
      </c>
      <c r="AY340" s="207" t="s">
        <v>191</v>
      </c>
    </row>
    <row r="341" s="1" customFormat="1" ht="16.5" customHeight="1">
      <c r="B341" s="177"/>
      <c r="C341" s="178" t="s">
        <v>480</v>
      </c>
      <c r="D341" s="178" t="s">
        <v>194</v>
      </c>
      <c r="E341" s="179" t="s">
        <v>481</v>
      </c>
      <c r="F341" s="180" t="s">
        <v>482</v>
      </c>
      <c r="G341" s="181" t="s">
        <v>214</v>
      </c>
      <c r="H341" s="182">
        <v>573.64999999999998</v>
      </c>
      <c r="I341" s="183"/>
      <c r="J341" s="182">
        <f>ROUND(I341*H341,2)</f>
        <v>0</v>
      </c>
      <c r="K341" s="180" t="s">
        <v>274</v>
      </c>
      <c r="L341" s="37"/>
      <c r="M341" s="184" t="s">
        <v>1</v>
      </c>
      <c r="N341" s="185" t="s">
        <v>38</v>
      </c>
      <c r="O341" s="73"/>
      <c r="P341" s="186">
        <f>O341*H341</f>
        <v>0</v>
      </c>
      <c r="Q341" s="186">
        <v>1.86636</v>
      </c>
      <c r="R341" s="186">
        <f>Q341*H341</f>
        <v>1070.637414</v>
      </c>
      <c r="S341" s="186">
        <v>0</v>
      </c>
      <c r="T341" s="187">
        <f>S341*H341</f>
        <v>0</v>
      </c>
      <c r="AR341" s="188" t="s">
        <v>198</v>
      </c>
      <c r="AT341" s="188" t="s">
        <v>194</v>
      </c>
      <c r="AU341" s="188" t="s">
        <v>211</v>
      </c>
      <c r="AY341" s="18" t="s">
        <v>191</v>
      </c>
      <c r="BE341" s="189">
        <f>IF(N341="základní",J341,0)</f>
        <v>0</v>
      </c>
      <c r="BF341" s="189">
        <f>IF(N341="snížená",J341,0)</f>
        <v>0</v>
      </c>
      <c r="BG341" s="189">
        <f>IF(N341="zákl. přenesená",J341,0)</f>
        <v>0</v>
      </c>
      <c r="BH341" s="189">
        <f>IF(N341="sníž. přenesená",J341,0)</f>
        <v>0</v>
      </c>
      <c r="BI341" s="189">
        <f>IF(N341="nulová",J341,0)</f>
        <v>0</v>
      </c>
      <c r="BJ341" s="18" t="s">
        <v>81</v>
      </c>
      <c r="BK341" s="189">
        <f>ROUND(I341*H341,2)</f>
        <v>0</v>
      </c>
      <c r="BL341" s="18" t="s">
        <v>198</v>
      </c>
      <c r="BM341" s="188" t="s">
        <v>483</v>
      </c>
    </row>
    <row r="342" s="12" customFormat="1">
      <c r="B342" s="190"/>
      <c r="D342" s="191" t="s">
        <v>200</v>
      </c>
      <c r="E342" s="192" t="s">
        <v>1</v>
      </c>
      <c r="F342" s="193" t="s">
        <v>484</v>
      </c>
      <c r="H342" s="192" t="s">
        <v>1</v>
      </c>
      <c r="I342" s="194"/>
      <c r="L342" s="190"/>
      <c r="M342" s="195"/>
      <c r="N342" s="196"/>
      <c r="O342" s="196"/>
      <c r="P342" s="196"/>
      <c r="Q342" s="196"/>
      <c r="R342" s="196"/>
      <c r="S342" s="196"/>
      <c r="T342" s="197"/>
      <c r="AT342" s="192" t="s">
        <v>200</v>
      </c>
      <c r="AU342" s="192" t="s">
        <v>211</v>
      </c>
      <c r="AV342" s="12" t="s">
        <v>81</v>
      </c>
      <c r="AW342" s="12" t="s">
        <v>30</v>
      </c>
      <c r="AX342" s="12" t="s">
        <v>73</v>
      </c>
      <c r="AY342" s="192" t="s">
        <v>191</v>
      </c>
    </row>
    <row r="343" s="12" customFormat="1">
      <c r="B343" s="190"/>
      <c r="D343" s="191" t="s">
        <v>200</v>
      </c>
      <c r="E343" s="192" t="s">
        <v>1</v>
      </c>
      <c r="F343" s="193" t="s">
        <v>485</v>
      </c>
      <c r="H343" s="192" t="s">
        <v>1</v>
      </c>
      <c r="I343" s="194"/>
      <c r="L343" s="190"/>
      <c r="M343" s="195"/>
      <c r="N343" s="196"/>
      <c r="O343" s="196"/>
      <c r="P343" s="196"/>
      <c r="Q343" s="196"/>
      <c r="R343" s="196"/>
      <c r="S343" s="196"/>
      <c r="T343" s="197"/>
      <c r="AT343" s="192" t="s">
        <v>200</v>
      </c>
      <c r="AU343" s="192" t="s">
        <v>211</v>
      </c>
      <c r="AV343" s="12" t="s">
        <v>81</v>
      </c>
      <c r="AW343" s="12" t="s">
        <v>30</v>
      </c>
      <c r="AX343" s="12" t="s">
        <v>73</v>
      </c>
      <c r="AY343" s="192" t="s">
        <v>191</v>
      </c>
    </row>
    <row r="344" s="12" customFormat="1">
      <c r="B344" s="190"/>
      <c r="D344" s="191" t="s">
        <v>200</v>
      </c>
      <c r="E344" s="192" t="s">
        <v>1</v>
      </c>
      <c r="F344" s="193" t="s">
        <v>486</v>
      </c>
      <c r="H344" s="192" t="s">
        <v>1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2" t="s">
        <v>200</v>
      </c>
      <c r="AU344" s="192" t="s">
        <v>211</v>
      </c>
      <c r="AV344" s="12" t="s">
        <v>81</v>
      </c>
      <c r="AW344" s="12" t="s">
        <v>30</v>
      </c>
      <c r="AX344" s="12" t="s">
        <v>73</v>
      </c>
      <c r="AY344" s="192" t="s">
        <v>191</v>
      </c>
    </row>
    <row r="345" s="13" customFormat="1">
      <c r="B345" s="198"/>
      <c r="D345" s="191" t="s">
        <v>200</v>
      </c>
      <c r="E345" s="199" t="s">
        <v>1</v>
      </c>
      <c r="F345" s="200" t="s">
        <v>487</v>
      </c>
      <c r="H345" s="201">
        <v>573.64999999999998</v>
      </c>
      <c r="I345" s="202"/>
      <c r="L345" s="198"/>
      <c r="M345" s="203"/>
      <c r="N345" s="204"/>
      <c r="O345" s="204"/>
      <c r="P345" s="204"/>
      <c r="Q345" s="204"/>
      <c r="R345" s="204"/>
      <c r="S345" s="204"/>
      <c r="T345" s="205"/>
      <c r="AT345" s="199" t="s">
        <v>200</v>
      </c>
      <c r="AU345" s="199" t="s">
        <v>211</v>
      </c>
      <c r="AV345" s="13" t="s">
        <v>83</v>
      </c>
      <c r="AW345" s="13" t="s">
        <v>30</v>
      </c>
      <c r="AX345" s="13" t="s">
        <v>73</v>
      </c>
      <c r="AY345" s="199" t="s">
        <v>191</v>
      </c>
    </row>
    <row r="346" s="14" customFormat="1">
      <c r="B346" s="206"/>
      <c r="D346" s="191" t="s">
        <v>200</v>
      </c>
      <c r="E346" s="207" t="s">
        <v>1</v>
      </c>
      <c r="F346" s="208" t="s">
        <v>204</v>
      </c>
      <c r="H346" s="209">
        <v>573.64999999999998</v>
      </c>
      <c r="I346" s="210"/>
      <c r="L346" s="206"/>
      <c r="M346" s="211"/>
      <c r="N346" s="212"/>
      <c r="O346" s="212"/>
      <c r="P346" s="212"/>
      <c r="Q346" s="212"/>
      <c r="R346" s="212"/>
      <c r="S346" s="212"/>
      <c r="T346" s="213"/>
      <c r="AT346" s="207" t="s">
        <v>200</v>
      </c>
      <c r="AU346" s="207" t="s">
        <v>211</v>
      </c>
      <c r="AV346" s="14" t="s">
        <v>198</v>
      </c>
      <c r="AW346" s="14" t="s">
        <v>30</v>
      </c>
      <c r="AX346" s="14" t="s">
        <v>81</v>
      </c>
      <c r="AY346" s="207" t="s">
        <v>191</v>
      </c>
    </row>
    <row r="347" s="11" customFormat="1" ht="20.88" customHeight="1">
      <c r="B347" s="164"/>
      <c r="D347" s="165" t="s">
        <v>72</v>
      </c>
      <c r="E347" s="175" t="s">
        <v>488</v>
      </c>
      <c r="F347" s="175" t="s">
        <v>489</v>
      </c>
      <c r="I347" s="167"/>
      <c r="J347" s="176">
        <f>BK347</f>
        <v>0</v>
      </c>
      <c r="L347" s="164"/>
      <c r="M347" s="169"/>
      <c r="N347" s="170"/>
      <c r="O347" s="170"/>
      <c r="P347" s="171">
        <f>SUM(P348:P374)</f>
        <v>0</v>
      </c>
      <c r="Q347" s="170"/>
      <c r="R347" s="171">
        <f>SUM(R348:R374)</f>
        <v>2.278794</v>
      </c>
      <c r="S347" s="170"/>
      <c r="T347" s="172">
        <f>SUM(T348:T374)</f>
        <v>0</v>
      </c>
      <c r="AR347" s="165" t="s">
        <v>81</v>
      </c>
      <c r="AT347" s="173" t="s">
        <v>72</v>
      </c>
      <c r="AU347" s="173" t="s">
        <v>83</v>
      </c>
      <c r="AY347" s="165" t="s">
        <v>191</v>
      </c>
      <c r="BK347" s="174">
        <f>SUM(BK348:BK374)</f>
        <v>0</v>
      </c>
    </row>
    <row r="348" s="1" customFormat="1" ht="16.5" customHeight="1">
      <c r="B348" s="177"/>
      <c r="C348" s="178" t="s">
        <v>490</v>
      </c>
      <c r="D348" s="178" t="s">
        <v>194</v>
      </c>
      <c r="E348" s="179" t="s">
        <v>491</v>
      </c>
      <c r="F348" s="180" t="s">
        <v>492</v>
      </c>
      <c r="G348" s="181" t="s">
        <v>214</v>
      </c>
      <c r="H348" s="182">
        <v>0.42999999999999999</v>
      </c>
      <c r="I348" s="183"/>
      <c r="J348" s="182">
        <f>ROUND(I348*H348,2)</f>
        <v>0</v>
      </c>
      <c r="K348" s="180" t="s">
        <v>1</v>
      </c>
      <c r="L348" s="37"/>
      <c r="M348" s="184" t="s">
        <v>1</v>
      </c>
      <c r="N348" s="185" t="s">
        <v>38</v>
      </c>
      <c r="O348" s="73"/>
      <c r="P348" s="186">
        <f>O348*H348</f>
        <v>0</v>
      </c>
      <c r="Q348" s="186">
        <v>1.5138</v>
      </c>
      <c r="R348" s="186">
        <f>Q348*H348</f>
        <v>0.65093400000000001</v>
      </c>
      <c r="S348" s="186">
        <v>0</v>
      </c>
      <c r="T348" s="187">
        <f>S348*H348</f>
        <v>0</v>
      </c>
      <c r="AR348" s="188" t="s">
        <v>198</v>
      </c>
      <c r="AT348" s="188" t="s">
        <v>194</v>
      </c>
      <c r="AU348" s="188" t="s">
        <v>211</v>
      </c>
      <c r="AY348" s="18" t="s">
        <v>191</v>
      </c>
      <c r="BE348" s="189">
        <f>IF(N348="základní",J348,0)</f>
        <v>0</v>
      </c>
      <c r="BF348" s="189">
        <f>IF(N348="snížená",J348,0)</f>
        <v>0</v>
      </c>
      <c r="BG348" s="189">
        <f>IF(N348="zákl. přenesená",J348,0)</f>
        <v>0</v>
      </c>
      <c r="BH348" s="189">
        <f>IF(N348="sníž. přenesená",J348,0)</f>
        <v>0</v>
      </c>
      <c r="BI348" s="189">
        <f>IF(N348="nulová",J348,0)</f>
        <v>0</v>
      </c>
      <c r="BJ348" s="18" t="s">
        <v>81</v>
      </c>
      <c r="BK348" s="189">
        <f>ROUND(I348*H348,2)</f>
        <v>0</v>
      </c>
      <c r="BL348" s="18" t="s">
        <v>198</v>
      </c>
      <c r="BM348" s="188" t="s">
        <v>493</v>
      </c>
    </row>
    <row r="349" s="12" customFormat="1">
      <c r="B349" s="190"/>
      <c r="D349" s="191" t="s">
        <v>200</v>
      </c>
      <c r="E349" s="192" t="s">
        <v>1</v>
      </c>
      <c r="F349" s="193" t="s">
        <v>494</v>
      </c>
      <c r="H349" s="192" t="s">
        <v>1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2" t="s">
        <v>200</v>
      </c>
      <c r="AU349" s="192" t="s">
        <v>211</v>
      </c>
      <c r="AV349" s="12" t="s">
        <v>81</v>
      </c>
      <c r="AW349" s="12" t="s">
        <v>30</v>
      </c>
      <c r="AX349" s="12" t="s">
        <v>73</v>
      </c>
      <c r="AY349" s="192" t="s">
        <v>191</v>
      </c>
    </row>
    <row r="350" s="13" customFormat="1">
      <c r="B350" s="198"/>
      <c r="D350" s="191" t="s">
        <v>200</v>
      </c>
      <c r="E350" s="199" t="s">
        <v>1</v>
      </c>
      <c r="F350" s="200" t="s">
        <v>495</v>
      </c>
      <c r="H350" s="201">
        <v>0.42999999999999999</v>
      </c>
      <c r="I350" s="202"/>
      <c r="L350" s="198"/>
      <c r="M350" s="203"/>
      <c r="N350" s="204"/>
      <c r="O350" s="204"/>
      <c r="P350" s="204"/>
      <c r="Q350" s="204"/>
      <c r="R350" s="204"/>
      <c r="S350" s="204"/>
      <c r="T350" s="205"/>
      <c r="AT350" s="199" t="s">
        <v>200</v>
      </c>
      <c r="AU350" s="199" t="s">
        <v>211</v>
      </c>
      <c r="AV350" s="13" t="s">
        <v>83</v>
      </c>
      <c r="AW350" s="13" t="s">
        <v>30</v>
      </c>
      <c r="AX350" s="13" t="s">
        <v>73</v>
      </c>
      <c r="AY350" s="199" t="s">
        <v>191</v>
      </c>
    </row>
    <row r="351" s="14" customFormat="1">
      <c r="B351" s="206"/>
      <c r="D351" s="191" t="s">
        <v>200</v>
      </c>
      <c r="E351" s="207" t="s">
        <v>1</v>
      </c>
      <c r="F351" s="208" t="s">
        <v>204</v>
      </c>
      <c r="H351" s="209">
        <v>0.42999999999999999</v>
      </c>
      <c r="I351" s="210"/>
      <c r="L351" s="206"/>
      <c r="M351" s="211"/>
      <c r="N351" s="212"/>
      <c r="O351" s="212"/>
      <c r="P351" s="212"/>
      <c r="Q351" s="212"/>
      <c r="R351" s="212"/>
      <c r="S351" s="212"/>
      <c r="T351" s="213"/>
      <c r="AT351" s="207" t="s">
        <v>200</v>
      </c>
      <c r="AU351" s="207" t="s">
        <v>211</v>
      </c>
      <c r="AV351" s="14" t="s">
        <v>198</v>
      </c>
      <c r="AW351" s="14" t="s">
        <v>30</v>
      </c>
      <c r="AX351" s="14" t="s">
        <v>81</v>
      </c>
      <c r="AY351" s="207" t="s">
        <v>191</v>
      </c>
    </row>
    <row r="352" s="1" customFormat="1" ht="24" customHeight="1">
      <c r="B352" s="177"/>
      <c r="C352" s="178" t="s">
        <v>496</v>
      </c>
      <c r="D352" s="178" t="s">
        <v>194</v>
      </c>
      <c r="E352" s="179" t="s">
        <v>497</v>
      </c>
      <c r="F352" s="180" t="s">
        <v>498</v>
      </c>
      <c r="G352" s="181" t="s">
        <v>197</v>
      </c>
      <c r="H352" s="182">
        <v>6.9500000000000002</v>
      </c>
      <c r="I352" s="183"/>
      <c r="J352" s="182">
        <f>ROUND(I352*H352,2)</f>
        <v>0</v>
      </c>
      <c r="K352" s="180" t="s">
        <v>1</v>
      </c>
      <c r="L352" s="37"/>
      <c r="M352" s="184" t="s">
        <v>1</v>
      </c>
      <c r="N352" s="185" t="s">
        <v>38</v>
      </c>
      <c r="O352" s="73"/>
      <c r="P352" s="186">
        <f>O352*H352</f>
        <v>0</v>
      </c>
      <c r="Q352" s="186">
        <v>0.19536000000000001</v>
      </c>
      <c r="R352" s="186">
        <f>Q352*H352</f>
        <v>1.3577520000000001</v>
      </c>
      <c r="S352" s="186">
        <v>0</v>
      </c>
      <c r="T352" s="187">
        <f>S352*H352</f>
        <v>0</v>
      </c>
      <c r="AR352" s="188" t="s">
        <v>198</v>
      </c>
      <c r="AT352" s="188" t="s">
        <v>194</v>
      </c>
      <c r="AU352" s="188" t="s">
        <v>211</v>
      </c>
      <c r="AY352" s="18" t="s">
        <v>191</v>
      </c>
      <c r="BE352" s="189">
        <f>IF(N352="základní",J352,0)</f>
        <v>0</v>
      </c>
      <c r="BF352" s="189">
        <f>IF(N352="snížená",J352,0)</f>
        <v>0</v>
      </c>
      <c r="BG352" s="189">
        <f>IF(N352="zákl. přenesená",J352,0)</f>
        <v>0</v>
      </c>
      <c r="BH352" s="189">
        <f>IF(N352="sníž. přenesená",J352,0)</f>
        <v>0</v>
      </c>
      <c r="BI352" s="189">
        <f>IF(N352="nulová",J352,0)</f>
        <v>0</v>
      </c>
      <c r="BJ352" s="18" t="s">
        <v>81</v>
      </c>
      <c r="BK352" s="189">
        <f>ROUND(I352*H352,2)</f>
        <v>0</v>
      </c>
      <c r="BL352" s="18" t="s">
        <v>198</v>
      </c>
      <c r="BM352" s="188" t="s">
        <v>499</v>
      </c>
    </row>
    <row r="353" s="12" customFormat="1">
      <c r="B353" s="190"/>
      <c r="D353" s="191" t="s">
        <v>200</v>
      </c>
      <c r="E353" s="192" t="s">
        <v>1</v>
      </c>
      <c r="F353" s="193" t="s">
        <v>500</v>
      </c>
      <c r="H353" s="192" t="s">
        <v>1</v>
      </c>
      <c r="I353" s="194"/>
      <c r="L353" s="190"/>
      <c r="M353" s="195"/>
      <c r="N353" s="196"/>
      <c r="O353" s="196"/>
      <c r="P353" s="196"/>
      <c r="Q353" s="196"/>
      <c r="R353" s="196"/>
      <c r="S353" s="196"/>
      <c r="T353" s="197"/>
      <c r="AT353" s="192" t="s">
        <v>200</v>
      </c>
      <c r="AU353" s="192" t="s">
        <v>211</v>
      </c>
      <c r="AV353" s="12" t="s">
        <v>81</v>
      </c>
      <c r="AW353" s="12" t="s">
        <v>30</v>
      </c>
      <c r="AX353" s="12" t="s">
        <v>73</v>
      </c>
      <c r="AY353" s="192" t="s">
        <v>191</v>
      </c>
    </row>
    <row r="354" s="12" customFormat="1">
      <c r="B354" s="190"/>
      <c r="D354" s="191" t="s">
        <v>200</v>
      </c>
      <c r="E354" s="192" t="s">
        <v>1</v>
      </c>
      <c r="F354" s="193" t="s">
        <v>501</v>
      </c>
      <c r="H354" s="192" t="s">
        <v>1</v>
      </c>
      <c r="I354" s="194"/>
      <c r="L354" s="190"/>
      <c r="M354" s="195"/>
      <c r="N354" s="196"/>
      <c r="O354" s="196"/>
      <c r="P354" s="196"/>
      <c r="Q354" s="196"/>
      <c r="R354" s="196"/>
      <c r="S354" s="196"/>
      <c r="T354" s="197"/>
      <c r="AT354" s="192" t="s">
        <v>200</v>
      </c>
      <c r="AU354" s="192" t="s">
        <v>211</v>
      </c>
      <c r="AV354" s="12" t="s">
        <v>81</v>
      </c>
      <c r="AW354" s="12" t="s">
        <v>30</v>
      </c>
      <c r="AX354" s="12" t="s">
        <v>73</v>
      </c>
      <c r="AY354" s="192" t="s">
        <v>191</v>
      </c>
    </row>
    <row r="355" s="13" customFormat="1">
      <c r="B355" s="198"/>
      <c r="D355" s="191" t="s">
        <v>200</v>
      </c>
      <c r="E355" s="199" t="s">
        <v>1</v>
      </c>
      <c r="F355" s="200" t="s">
        <v>502</v>
      </c>
      <c r="H355" s="201">
        <v>5.7599999999999998</v>
      </c>
      <c r="I355" s="202"/>
      <c r="L355" s="198"/>
      <c r="M355" s="203"/>
      <c r="N355" s="204"/>
      <c r="O355" s="204"/>
      <c r="P355" s="204"/>
      <c r="Q355" s="204"/>
      <c r="R355" s="204"/>
      <c r="S355" s="204"/>
      <c r="T355" s="205"/>
      <c r="AT355" s="199" t="s">
        <v>200</v>
      </c>
      <c r="AU355" s="199" t="s">
        <v>211</v>
      </c>
      <c r="AV355" s="13" t="s">
        <v>83</v>
      </c>
      <c r="AW355" s="13" t="s">
        <v>30</v>
      </c>
      <c r="AX355" s="13" t="s">
        <v>73</v>
      </c>
      <c r="AY355" s="199" t="s">
        <v>191</v>
      </c>
    </row>
    <row r="356" s="12" customFormat="1">
      <c r="B356" s="190"/>
      <c r="D356" s="191" t="s">
        <v>200</v>
      </c>
      <c r="E356" s="192" t="s">
        <v>1</v>
      </c>
      <c r="F356" s="193" t="s">
        <v>503</v>
      </c>
      <c r="H356" s="192" t="s">
        <v>1</v>
      </c>
      <c r="I356" s="194"/>
      <c r="L356" s="190"/>
      <c r="M356" s="195"/>
      <c r="N356" s="196"/>
      <c r="O356" s="196"/>
      <c r="P356" s="196"/>
      <c r="Q356" s="196"/>
      <c r="R356" s="196"/>
      <c r="S356" s="196"/>
      <c r="T356" s="197"/>
      <c r="AT356" s="192" t="s">
        <v>200</v>
      </c>
      <c r="AU356" s="192" t="s">
        <v>211</v>
      </c>
      <c r="AV356" s="12" t="s">
        <v>81</v>
      </c>
      <c r="AW356" s="12" t="s">
        <v>30</v>
      </c>
      <c r="AX356" s="12" t="s">
        <v>73</v>
      </c>
      <c r="AY356" s="192" t="s">
        <v>191</v>
      </c>
    </row>
    <row r="357" s="12" customFormat="1">
      <c r="B357" s="190"/>
      <c r="D357" s="191" t="s">
        <v>200</v>
      </c>
      <c r="E357" s="192" t="s">
        <v>1</v>
      </c>
      <c r="F357" s="193" t="s">
        <v>504</v>
      </c>
      <c r="H357" s="192" t="s">
        <v>1</v>
      </c>
      <c r="I357" s="194"/>
      <c r="L357" s="190"/>
      <c r="M357" s="195"/>
      <c r="N357" s="196"/>
      <c r="O357" s="196"/>
      <c r="P357" s="196"/>
      <c r="Q357" s="196"/>
      <c r="R357" s="196"/>
      <c r="S357" s="196"/>
      <c r="T357" s="197"/>
      <c r="AT357" s="192" t="s">
        <v>200</v>
      </c>
      <c r="AU357" s="192" t="s">
        <v>211</v>
      </c>
      <c r="AV357" s="12" t="s">
        <v>81</v>
      </c>
      <c r="AW357" s="12" t="s">
        <v>30</v>
      </c>
      <c r="AX357" s="12" t="s">
        <v>73</v>
      </c>
      <c r="AY357" s="192" t="s">
        <v>191</v>
      </c>
    </row>
    <row r="358" s="12" customFormat="1">
      <c r="B358" s="190"/>
      <c r="D358" s="191" t="s">
        <v>200</v>
      </c>
      <c r="E358" s="192" t="s">
        <v>1</v>
      </c>
      <c r="F358" s="193" t="s">
        <v>505</v>
      </c>
      <c r="H358" s="192" t="s">
        <v>1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2" t="s">
        <v>200</v>
      </c>
      <c r="AU358" s="192" t="s">
        <v>211</v>
      </c>
      <c r="AV358" s="12" t="s">
        <v>81</v>
      </c>
      <c r="AW358" s="12" t="s">
        <v>30</v>
      </c>
      <c r="AX358" s="12" t="s">
        <v>73</v>
      </c>
      <c r="AY358" s="192" t="s">
        <v>191</v>
      </c>
    </row>
    <row r="359" s="13" customFormat="1">
      <c r="B359" s="198"/>
      <c r="D359" s="191" t="s">
        <v>200</v>
      </c>
      <c r="E359" s="199" t="s">
        <v>1</v>
      </c>
      <c r="F359" s="200" t="s">
        <v>506</v>
      </c>
      <c r="H359" s="201">
        <v>1.19</v>
      </c>
      <c r="I359" s="202"/>
      <c r="L359" s="198"/>
      <c r="M359" s="203"/>
      <c r="N359" s="204"/>
      <c r="O359" s="204"/>
      <c r="P359" s="204"/>
      <c r="Q359" s="204"/>
      <c r="R359" s="204"/>
      <c r="S359" s="204"/>
      <c r="T359" s="205"/>
      <c r="AT359" s="199" t="s">
        <v>200</v>
      </c>
      <c r="AU359" s="199" t="s">
        <v>211</v>
      </c>
      <c r="AV359" s="13" t="s">
        <v>83</v>
      </c>
      <c r="AW359" s="13" t="s">
        <v>30</v>
      </c>
      <c r="AX359" s="13" t="s">
        <v>73</v>
      </c>
      <c r="AY359" s="199" t="s">
        <v>191</v>
      </c>
    </row>
    <row r="360" s="14" customFormat="1">
      <c r="B360" s="206"/>
      <c r="D360" s="191" t="s">
        <v>200</v>
      </c>
      <c r="E360" s="207" t="s">
        <v>1</v>
      </c>
      <c r="F360" s="208" t="s">
        <v>204</v>
      </c>
      <c r="H360" s="209">
        <v>6.9499999999999993</v>
      </c>
      <c r="I360" s="210"/>
      <c r="L360" s="206"/>
      <c r="M360" s="211"/>
      <c r="N360" s="212"/>
      <c r="O360" s="212"/>
      <c r="P360" s="212"/>
      <c r="Q360" s="212"/>
      <c r="R360" s="212"/>
      <c r="S360" s="212"/>
      <c r="T360" s="213"/>
      <c r="AT360" s="207" t="s">
        <v>200</v>
      </c>
      <c r="AU360" s="207" t="s">
        <v>211</v>
      </c>
      <c r="AV360" s="14" t="s">
        <v>198</v>
      </c>
      <c r="AW360" s="14" t="s">
        <v>30</v>
      </c>
      <c r="AX360" s="14" t="s">
        <v>81</v>
      </c>
      <c r="AY360" s="207" t="s">
        <v>191</v>
      </c>
    </row>
    <row r="361" s="1" customFormat="1" ht="16.5" customHeight="1">
      <c r="B361" s="177"/>
      <c r="C361" s="214" t="s">
        <v>507</v>
      </c>
      <c r="D361" s="214" t="s">
        <v>335</v>
      </c>
      <c r="E361" s="215" t="s">
        <v>508</v>
      </c>
      <c r="F361" s="216" t="s">
        <v>509</v>
      </c>
      <c r="G361" s="217" t="s">
        <v>197</v>
      </c>
      <c r="H361" s="218">
        <v>1.19</v>
      </c>
      <c r="I361" s="219"/>
      <c r="J361" s="218">
        <f>ROUND(I361*H361,2)</f>
        <v>0</v>
      </c>
      <c r="K361" s="216" t="s">
        <v>1</v>
      </c>
      <c r="L361" s="220"/>
      <c r="M361" s="221" t="s">
        <v>1</v>
      </c>
      <c r="N361" s="222" t="s">
        <v>38</v>
      </c>
      <c r="O361" s="73"/>
      <c r="P361" s="186">
        <f>O361*H361</f>
        <v>0</v>
      </c>
      <c r="Q361" s="186">
        <v>0.222</v>
      </c>
      <c r="R361" s="186">
        <f>Q361*H361</f>
        <v>0.26417999999999997</v>
      </c>
      <c r="S361" s="186">
        <v>0</v>
      </c>
      <c r="T361" s="187">
        <f>S361*H361</f>
        <v>0</v>
      </c>
      <c r="AR361" s="188" t="s">
        <v>254</v>
      </c>
      <c r="AT361" s="188" t="s">
        <v>335</v>
      </c>
      <c r="AU361" s="188" t="s">
        <v>211</v>
      </c>
      <c r="AY361" s="18" t="s">
        <v>191</v>
      </c>
      <c r="BE361" s="189">
        <f>IF(N361="základní",J361,0)</f>
        <v>0</v>
      </c>
      <c r="BF361" s="189">
        <f>IF(N361="snížená",J361,0)</f>
        <v>0</v>
      </c>
      <c r="BG361" s="189">
        <f>IF(N361="zákl. přenesená",J361,0)</f>
        <v>0</v>
      </c>
      <c r="BH361" s="189">
        <f>IF(N361="sníž. přenesená",J361,0)</f>
        <v>0</v>
      </c>
      <c r="BI361" s="189">
        <f>IF(N361="nulová",J361,0)</f>
        <v>0</v>
      </c>
      <c r="BJ361" s="18" t="s">
        <v>81</v>
      </c>
      <c r="BK361" s="189">
        <f>ROUND(I361*H361,2)</f>
        <v>0</v>
      </c>
      <c r="BL361" s="18" t="s">
        <v>198</v>
      </c>
      <c r="BM361" s="188" t="s">
        <v>510</v>
      </c>
    </row>
    <row r="362" s="12" customFormat="1">
      <c r="B362" s="190"/>
      <c r="D362" s="191" t="s">
        <v>200</v>
      </c>
      <c r="E362" s="192" t="s">
        <v>1</v>
      </c>
      <c r="F362" s="193" t="s">
        <v>503</v>
      </c>
      <c r="H362" s="192" t="s">
        <v>1</v>
      </c>
      <c r="I362" s="194"/>
      <c r="L362" s="190"/>
      <c r="M362" s="195"/>
      <c r="N362" s="196"/>
      <c r="O362" s="196"/>
      <c r="P362" s="196"/>
      <c r="Q362" s="196"/>
      <c r="R362" s="196"/>
      <c r="S362" s="196"/>
      <c r="T362" s="197"/>
      <c r="AT362" s="192" t="s">
        <v>200</v>
      </c>
      <c r="AU362" s="192" t="s">
        <v>211</v>
      </c>
      <c r="AV362" s="12" t="s">
        <v>81</v>
      </c>
      <c r="AW362" s="12" t="s">
        <v>30</v>
      </c>
      <c r="AX362" s="12" t="s">
        <v>73</v>
      </c>
      <c r="AY362" s="192" t="s">
        <v>191</v>
      </c>
    </row>
    <row r="363" s="12" customFormat="1">
      <c r="B363" s="190"/>
      <c r="D363" s="191" t="s">
        <v>200</v>
      </c>
      <c r="E363" s="192" t="s">
        <v>1</v>
      </c>
      <c r="F363" s="193" t="s">
        <v>504</v>
      </c>
      <c r="H363" s="192" t="s">
        <v>1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2" t="s">
        <v>200</v>
      </c>
      <c r="AU363" s="192" t="s">
        <v>211</v>
      </c>
      <c r="AV363" s="12" t="s">
        <v>81</v>
      </c>
      <c r="AW363" s="12" t="s">
        <v>30</v>
      </c>
      <c r="AX363" s="12" t="s">
        <v>73</v>
      </c>
      <c r="AY363" s="192" t="s">
        <v>191</v>
      </c>
    </row>
    <row r="364" s="12" customFormat="1">
      <c r="B364" s="190"/>
      <c r="D364" s="191" t="s">
        <v>200</v>
      </c>
      <c r="E364" s="192" t="s">
        <v>1</v>
      </c>
      <c r="F364" s="193" t="s">
        <v>505</v>
      </c>
      <c r="H364" s="192" t="s">
        <v>1</v>
      </c>
      <c r="I364" s="194"/>
      <c r="L364" s="190"/>
      <c r="M364" s="195"/>
      <c r="N364" s="196"/>
      <c r="O364" s="196"/>
      <c r="P364" s="196"/>
      <c r="Q364" s="196"/>
      <c r="R364" s="196"/>
      <c r="S364" s="196"/>
      <c r="T364" s="197"/>
      <c r="AT364" s="192" t="s">
        <v>200</v>
      </c>
      <c r="AU364" s="192" t="s">
        <v>211</v>
      </c>
      <c r="AV364" s="12" t="s">
        <v>81</v>
      </c>
      <c r="AW364" s="12" t="s">
        <v>30</v>
      </c>
      <c r="AX364" s="12" t="s">
        <v>73</v>
      </c>
      <c r="AY364" s="192" t="s">
        <v>191</v>
      </c>
    </row>
    <row r="365" s="13" customFormat="1">
      <c r="B365" s="198"/>
      <c r="D365" s="191" t="s">
        <v>200</v>
      </c>
      <c r="E365" s="199" t="s">
        <v>1</v>
      </c>
      <c r="F365" s="200" t="s">
        <v>506</v>
      </c>
      <c r="H365" s="201">
        <v>1.19</v>
      </c>
      <c r="I365" s="202"/>
      <c r="L365" s="198"/>
      <c r="M365" s="203"/>
      <c r="N365" s="204"/>
      <c r="O365" s="204"/>
      <c r="P365" s="204"/>
      <c r="Q365" s="204"/>
      <c r="R365" s="204"/>
      <c r="S365" s="204"/>
      <c r="T365" s="205"/>
      <c r="AT365" s="199" t="s">
        <v>200</v>
      </c>
      <c r="AU365" s="199" t="s">
        <v>211</v>
      </c>
      <c r="AV365" s="13" t="s">
        <v>83</v>
      </c>
      <c r="AW365" s="13" t="s">
        <v>30</v>
      </c>
      <c r="AX365" s="13" t="s">
        <v>73</v>
      </c>
      <c r="AY365" s="199" t="s">
        <v>191</v>
      </c>
    </row>
    <row r="366" s="14" customFormat="1">
      <c r="B366" s="206"/>
      <c r="D366" s="191" t="s">
        <v>200</v>
      </c>
      <c r="E366" s="207" t="s">
        <v>1</v>
      </c>
      <c r="F366" s="208" t="s">
        <v>204</v>
      </c>
      <c r="H366" s="209">
        <v>1.19</v>
      </c>
      <c r="I366" s="210"/>
      <c r="L366" s="206"/>
      <c r="M366" s="211"/>
      <c r="N366" s="212"/>
      <c r="O366" s="212"/>
      <c r="P366" s="212"/>
      <c r="Q366" s="212"/>
      <c r="R366" s="212"/>
      <c r="S366" s="212"/>
      <c r="T366" s="213"/>
      <c r="AT366" s="207" t="s">
        <v>200</v>
      </c>
      <c r="AU366" s="207" t="s">
        <v>211</v>
      </c>
      <c r="AV366" s="14" t="s">
        <v>198</v>
      </c>
      <c r="AW366" s="14" t="s">
        <v>30</v>
      </c>
      <c r="AX366" s="14" t="s">
        <v>81</v>
      </c>
      <c r="AY366" s="207" t="s">
        <v>191</v>
      </c>
    </row>
    <row r="367" s="1" customFormat="1" ht="16.5" customHeight="1">
      <c r="B367" s="177"/>
      <c r="C367" s="178" t="s">
        <v>511</v>
      </c>
      <c r="D367" s="178" t="s">
        <v>194</v>
      </c>
      <c r="E367" s="179" t="s">
        <v>512</v>
      </c>
      <c r="F367" s="180" t="s">
        <v>513</v>
      </c>
      <c r="G367" s="181" t="s">
        <v>310</v>
      </c>
      <c r="H367" s="182">
        <v>2744</v>
      </c>
      <c r="I367" s="183"/>
      <c r="J367" s="182">
        <f>ROUND(I367*H367,2)</f>
        <v>0</v>
      </c>
      <c r="K367" s="180" t="s">
        <v>1</v>
      </c>
      <c r="L367" s="37"/>
      <c r="M367" s="184" t="s">
        <v>1</v>
      </c>
      <c r="N367" s="185" t="s">
        <v>38</v>
      </c>
      <c r="O367" s="73"/>
      <c r="P367" s="186">
        <f>O367*H367</f>
        <v>0</v>
      </c>
      <c r="Q367" s="186">
        <v>0</v>
      </c>
      <c r="R367" s="186">
        <f>Q367*H367</f>
        <v>0</v>
      </c>
      <c r="S367" s="186">
        <v>0</v>
      </c>
      <c r="T367" s="187">
        <f>S367*H367</f>
        <v>0</v>
      </c>
      <c r="AR367" s="188" t="s">
        <v>198</v>
      </c>
      <c r="AT367" s="188" t="s">
        <v>194</v>
      </c>
      <c r="AU367" s="188" t="s">
        <v>211</v>
      </c>
      <c r="AY367" s="18" t="s">
        <v>191</v>
      </c>
      <c r="BE367" s="189">
        <f>IF(N367="základní",J367,0)</f>
        <v>0</v>
      </c>
      <c r="BF367" s="189">
        <f>IF(N367="snížená",J367,0)</f>
        <v>0</v>
      </c>
      <c r="BG367" s="189">
        <f>IF(N367="zákl. přenesená",J367,0)</f>
        <v>0</v>
      </c>
      <c r="BH367" s="189">
        <f>IF(N367="sníž. přenesená",J367,0)</f>
        <v>0</v>
      </c>
      <c r="BI367" s="189">
        <f>IF(N367="nulová",J367,0)</f>
        <v>0</v>
      </c>
      <c r="BJ367" s="18" t="s">
        <v>81</v>
      </c>
      <c r="BK367" s="189">
        <f>ROUND(I367*H367,2)</f>
        <v>0</v>
      </c>
      <c r="BL367" s="18" t="s">
        <v>198</v>
      </c>
      <c r="BM367" s="188" t="s">
        <v>514</v>
      </c>
    </row>
    <row r="368" s="12" customFormat="1">
      <c r="B368" s="190"/>
      <c r="D368" s="191" t="s">
        <v>200</v>
      </c>
      <c r="E368" s="192" t="s">
        <v>1</v>
      </c>
      <c r="F368" s="193" t="s">
        <v>515</v>
      </c>
      <c r="H368" s="192" t="s">
        <v>1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2" t="s">
        <v>200</v>
      </c>
      <c r="AU368" s="192" t="s">
        <v>211</v>
      </c>
      <c r="AV368" s="12" t="s">
        <v>81</v>
      </c>
      <c r="AW368" s="12" t="s">
        <v>30</v>
      </c>
      <c r="AX368" s="12" t="s">
        <v>73</v>
      </c>
      <c r="AY368" s="192" t="s">
        <v>191</v>
      </c>
    </row>
    <row r="369" s="13" customFormat="1">
      <c r="B369" s="198"/>
      <c r="D369" s="191" t="s">
        <v>200</v>
      </c>
      <c r="E369" s="199" t="s">
        <v>1</v>
      </c>
      <c r="F369" s="200" t="s">
        <v>516</v>
      </c>
      <c r="H369" s="201">
        <v>2744</v>
      </c>
      <c r="I369" s="202"/>
      <c r="L369" s="198"/>
      <c r="M369" s="203"/>
      <c r="N369" s="204"/>
      <c r="O369" s="204"/>
      <c r="P369" s="204"/>
      <c r="Q369" s="204"/>
      <c r="R369" s="204"/>
      <c r="S369" s="204"/>
      <c r="T369" s="205"/>
      <c r="AT369" s="199" t="s">
        <v>200</v>
      </c>
      <c r="AU369" s="199" t="s">
        <v>211</v>
      </c>
      <c r="AV369" s="13" t="s">
        <v>83</v>
      </c>
      <c r="AW369" s="13" t="s">
        <v>30</v>
      </c>
      <c r="AX369" s="13" t="s">
        <v>73</v>
      </c>
      <c r="AY369" s="199" t="s">
        <v>191</v>
      </c>
    </row>
    <row r="370" s="14" customFormat="1">
      <c r="B370" s="206"/>
      <c r="D370" s="191" t="s">
        <v>200</v>
      </c>
      <c r="E370" s="207" t="s">
        <v>1</v>
      </c>
      <c r="F370" s="208" t="s">
        <v>204</v>
      </c>
      <c r="H370" s="209">
        <v>2744</v>
      </c>
      <c r="I370" s="210"/>
      <c r="L370" s="206"/>
      <c r="M370" s="211"/>
      <c r="N370" s="212"/>
      <c r="O370" s="212"/>
      <c r="P370" s="212"/>
      <c r="Q370" s="212"/>
      <c r="R370" s="212"/>
      <c r="S370" s="212"/>
      <c r="T370" s="213"/>
      <c r="AT370" s="207" t="s">
        <v>200</v>
      </c>
      <c r="AU370" s="207" t="s">
        <v>211</v>
      </c>
      <c r="AV370" s="14" t="s">
        <v>198</v>
      </c>
      <c r="AW370" s="14" t="s">
        <v>30</v>
      </c>
      <c r="AX370" s="14" t="s">
        <v>81</v>
      </c>
      <c r="AY370" s="207" t="s">
        <v>191</v>
      </c>
    </row>
    <row r="371" s="1" customFormat="1" ht="16.5" customHeight="1">
      <c r="B371" s="177"/>
      <c r="C371" s="178" t="s">
        <v>517</v>
      </c>
      <c r="D371" s="178" t="s">
        <v>194</v>
      </c>
      <c r="E371" s="179" t="s">
        <v>518</v>
      </c>
      <c r="F371" s="180" t="s">
        <v>519</v>
      </c>
      <c r="G371" s="181" t="s">
        <v>197</v>
      </c>
      <c r="H371" s="182">
        <v>15.199999999999999</v>
      </c>
      <c r="I371" s="183"/>
      <c r="J371" s="182">
        <f>ROUND(I371*H371,2)</f>
        <v>0</v>
      </c>
      <c r="K371" s="180" t="s">
        <v>274</v>
      </c>
      <c r="L371" s="37"/>
      <c r="M371" s="184" t="s">
        <v>1</v>
      </c>
      <c r="N371" s="185" t="s">
        <v>38</v>
      </c>
      <c r="O371" s="73"/>
      <c r="P371" s="186">
        <f>O371*H371</f>
        <v>0</v>
      </c>
      <c r="Q371" s="186">
        <v>0.00038999999999999999</v>
      </c>
      <c r="R371" s="186">
        <f>Q371*H371</f>
        <v>0.0059279999999999992</v>
      </c>
      <c r="S371" s="186">
        <v>0</v>
      </c>
      <c r="T371" s="187">
        <f>S371*H371</f>
        <v>0</v>
      </c>
      <c r="AR371" s="188" t="s">
        <v>198</v>
      </c>
      <c r="AT371" s="188" t="s">
        <v>194</v>
      </c>
      <c r="AU371" s="188" t="s">
        <v>211</v>
      </c>
      <c r="AY371" s="18" t="s">
        <v>191</v>
      </c>
      <c r="BE371" s="189">
        <f>IF(N371="základní",J371,0)</f>
        <v>0</v>
      </c>
      <c r="BF371" s="189">
        <f>IF(N371="snížená",J371,0)</f>
        <v>0</v>
      </c>
      <c r="BG371" s="189">
        <f>IF(N371="zákl. přenesená",J371,0)</f>
        <v>0</v>
      </c>
      <c r="BH371" s="189">
        <f>IF(N371="sníž. přenesená",J371,0)</f>
        <v>0</v>
      </c>
      <c r="BI371" s="189">
        <f>IF(N371="nulová",J371,0)</f>
        <v>0</v>
      </c>
      <c r="BJ371" s="18" t="s">
        <v>81</v>
      </c>
      <c r="BK371" s="189">
        <f>ROUND(I371*H371,2)</f>
        <v>0</v>
      </c>
      <c r="BL371" s="18" t="s">
        <v>198</v>
      </c>
      <c r="BM371" s="188" t="s">
        <v>520</v>
      </c>
    </row>
    <row r="372" s="12" customFormat="1">
      <c r="B372" s="190"/>
      <c r="D372" s="191" t="s">
        <v>200</v>
      </c>
      <c r="E372" s="192" t="s">
        <v>1</v>
      </c>
      <c r="F372" s="193" t="s">
        <v>521</v>
      </c>
      <c r="H372" s="192" t="s">
        <v>1</v>
      </c>
      <c r="I372" s="194"/>
      <c r="L372" s="190"/>
      <c r="M372" s="195"/>
      <c r="N372" s="196"/>
      <c r="O372" s="196"/>
      <c r="P372" s="196"/>
      <c r="Q372" s="196"/>
      <c r="R372" s="196"/>
      <c r="S372" s="196"/>
      <c r="T372" s="197"/>
      <c r="AT372" s="192" t="s">
        <v>200</v>
      </c>
      <c r="AU372" s="192" t="s">
        <v>211</v>
      </c>
      <c r="AV372" s="12" t="s">
        <v>81</v>
      </c>
      <c r="AW372" s="12" t="s">
        <v>30</v>
      </c>
      <c r="AX372" s="12" t="s">
        <v>73</v>
      </c>
      <c r="AY372" s="192" t="s">
        <v>191</v>
      </c>
    </row>
    <row r="373" s="13" customFormat="1">
      <c r="B373" s="198"/>
      <c r="D373" s="191" t="s">
        <v>200</v>
      </c>
      <c r="E373" s="199" t="s">
        <v>1</v>
      </c>
      <c r="F373" s="200" t="s">
        <v>522</v>
      </c>
      <c r="H373" s="201">
        <v>15.199999999999999</v>
      </c>
      <c r="I373" s="202"/>
      <c r="L373" s="198"/>
      <c r="M373" s="203"/>
      <c r="N373" s="204"/>
      <c r="O373" s="204"/>
      <c r="P373" s="204"/>
      <c r="Q373" s="204"/>
      <c r="R373" s="204"/>
      <c r="S373" s="204"/>
      <c r="T373" s="205"/>
      <c r="AT373" s="199" t="s">
        <v>200</v>
      </c>
      <c r="AU373" s="199" t="s">
        <v>211</v>
      </c>
      <c r="AV373" s="13" t="s">
        <v>83</v>
      </c>
      <c r="AW373" s="13" t="s">
        <v>30</v>
      </c>
      <c r="AX373" s="13" t="s">
        <v>73</v>
      </c>
      <c r="AY373" s="199" t="s">
        <v>191</v>
      </c>
    </row>
    <row r="374" s="14" customFormat="1">
      <c r="B374" s="206"/>
      <c r="D374" s="191" t="s">
        <v>200</v>
      </c>
      <c r="E374" s="207" t="s">
        <v>1</v>
      </c>
      <c r="F374" s="208" t="s">
        <v>204</v>
      </c>
      <c r="H374" s="209">
        <v>15.199999999999999</v>
      </c>
      <c r="I374" s="210"/>
      <c r="L374" s="206"/>
      <c r="M374" s="211"/>
      <c r="N374" s="212"/>
      <c r="O374" s="212"/>
      <c r="P374" s="212"/>
      <c r="Q374" s="212"/>
      <c r="R374" s="212"/>
      <c r="S374" s="212"/>
      <c r="T374" s="213"/>
      <c r="AT374" s="207" t="s">
        <v>200</v>
      </c>
      <c r="AU374" s="207" t="s">
        <v>211</v>
      </c>
      <c r="AV374" s="14" t="s">
        <v>198</v>
      </c>
      <c r="AW374" s="14" t="s">
        <v>30</v>
      </c>
      <c r="AX374" s="14" t="s">
        <v>81</v>
      </c>
      <c r="AY374" s="207" t="s">
        <v>191</v>
      </c>
    </row>
    <row r="375" s="11" customFormat="1" ht="22.8" customHeight="1">
      <c r="B375" s="164"/>
      <c r="D375" s="165" t="s">
        <v>72</v>
      </c>
      <c r="E375" s="175" t="s">
        <v>254</v>
      </c>
      <c r="F375" s="175" t="s">
        <v>523</v>
      </c>
      <c r="I375" s="167"/>
      <c r="J375" s="176">
        <f>BK375</f>
        <v>0</v>
      </c>
      <c r="L375" s="164"/>
      <c r="M375" s="169"/>
      <c r="N375" s="170"/>
      <c r="O375" s="170"/>
      <c r="P375" s="171">
        <f>SUM(P376:P451)</f>
        <v>0</v>
      </c>
      <c r="Q375" s="170"/>
      <c r="R375" s="171">
        <f>SUM(R376:R451)</f>
        <v>0.878023</v>
      </c>
      <c r="S375" s="170"/>
      <c r="T375" s="172">
        <f>SUM(T376:T451)</f>
        <v>0</v>
      </c>
      <c r="AR375" s="165" t="s">
        <v>81</v>
      </c>
      <c r="AT375" s="173" t="s">
        <v>72</v>
      </c>
      <c r="AU375" s="173" t="s">
        <v>81</v>
      </c>
      <c r="AY375" s="165" t="s">
        <v>191</v>
      </c>
      <c r="BK375" s="174">
        <f>SUM(BK376:BK451)</f>
        <v>0</v>
      </c>
    </row>
    <row r="376" s="1" customFormat="1" ht="16.5" customHeight="1">
      <c r="B376" s="177"/>
      <c r="C376" s="178" t="s">
        <v>524</v>
      </c>
      <c r="D376" s="178" t="s">
        <v>194</v>
      </c>
      <c r="E376" s="179" t="s">
        <v>525</v>
      </c>
      <c r="F376" s="180" t="s">
        <v>526</v>
      </c>
      <c r="G376" s="181" t="s">
        <v>197</v>
      </c>
      <c r="H376" s="182">
        <v>151.84999999999999</v>
      </c>
      <c r="I376" s="183"/>
      <c r="J376" s="182">
        <f>ROUND(I376*H376,2)</f>
        <v>0</v>
      </c>
      <c r="K376" s="180" t="s">
        <v>1</v>
      </c>
      <c r="L376" s="37"/>
      <c r="M376" s="184" t="s">
        <v>1</v>
      </c>
      <c r="N376" s="185" t="s">
        <v>38</v>
      </c>
      <c r="O376" s="73"/>
      <c r="P376" s="186">
        <f>O376*H376</f>
        <v>0</v>
      </c>
      <c r="Q376" s="186">
        <v>0.00081999999999999998</v>
      </c>
      <c r="R376" s="186">
        <f>Q376*H376</f>
        <v>0.12451699999999999</v>
      </c>
      <c r="S376" s="186">
        <v>0</v>
      </c>
      <c r="T376" s="187">
        <f>S376*H376</f>
        <v>0</v>
      </c>
      <c r="AR376" s="188" t="s">
        <v>198</v>
      </c>
      <c r="AT376" s="188" t="s">
        <v>194</v>
      </c>
      <c r="AU376" s="188" t="s">
        <v>83</v>
      </c>
      <c r="AY376" s="18" t="s">
        <v>191</v>
      </c>
      <c r="BE376" s="189">
        <f>IF(N376="základní",J376,0)</f>
        <v>0</v>
      </c>
      <c r="BF376" s="189">
        <f>IF(N376="snížená",J376,0)</f>
        <v>0</v>
      </c>
      <c r="BG376" s="189">
        <f>IF(N376="zákl. přenesená",J376,0)</f>
        <v>0</v>
      </c>
      <c r="BH376" s="189">
        <f>IF(N376="sníž. přenesená",J376,0)</f>
        <v>0</v>
      </c>
      <c r="BI376" s="189">
        <f>IF(N376="nulová",J376,0)</f>
        <v>0</v>
      </c>
      <c r="BJ376" s="18" t="s">
        <v>81</v>
      </c>
      <c r="BK376" s="189">
        <f>ROUND(I376*H376,2)</f>
        <v>0</v>
      </c>
      <c r="BL376" s="18" t="s">
        <v>198</v>
      </c>
      <c r="BM376" s="188" t="s">
        <v>527</v>
      </c>
    </row>
    <row r="377" s="12" customFormat="1">
      <c r="B377" s="190"/>
      <c r="D377" s="191" t="s">
        <v>200</v>
      </c>
      <c r="E377" s="192" t="s">
        <v>1</v>
      </c>
      <c r="F377" s="193" t="s">
        <v>528</v>
      </c>
      <c r="H377" s="192" t="s">
        <v>1</v>
      </c>
      <c r="I377" s="194"/>
      <c r="L377" s="190"/>
      <c r="M377" s="195"/>
      <c r="N377" s="196"/>
      <c r="O377" s="196"/>
      <c r="P377" s="196"/>
      <c r="Q377" s="196"/>
      <c r="R377" s="196"/>
      <c r="S377" s="196"/>
      <c r="T377" s="197"/>
      <c r="AT377" s="192" t="s">
        <v>200</v>
      </c>
      <c r="AU377" s="192" t="s">
        <v>83</v>
      </c>
      <c r="AV377" s="12" t="s">
        <v>81</v>
      </c>
      <c r="AW377" s="12" t="s">
        <v>30</v>
      </c>
      <c r="AX377" s="12" t="s">
        <v>73</v>
      </c>
      <c r="AY377" s="192" t="s">
        <v>191</v>
      </c>
    </row>
    <row r="378" s="12" customFormat="1">
      <c r="B378" s="190"/>
      <c r="D378" s="191" t="s">
        <v>200</v>
      </c>
      <c r="E378" s="192" t="s">
        <v>1</v>
      </c>
      <c r="F378" s="193" t="s">
        <v>529</v>
      </c>
      <c r="H378" s="192" t="s">
        <v>1</v>
      </c>
      <c r="I378" s="194"/>
      <c r="L378" s="190"/>
      <c r="M378" s="195"/>
      <c r="N378" s="196"/>
      <c r="O378" s="196"/>
      <c r="P378" s="196"/>
      <c r="Q378" s="196"/>
      <c r="R378" s="196"/>
      <c r="S378" s="196"/>
      <c r="T378" s="197"/>
      <c r="AT378" s="192" t="s">
        <v>200</v>
      </c>
      <c r="AU378" s="192" t="s">
        <v>83</v>
      </c>
      <c r="AV378" s="12" t="s">
        <v>81</v>
      </c>
      <c r="AW378" s="12" t="s">
        <v>30</v>
      </c>
      <c r="AX378" s="12" t="s">
        <v>73</v>
      </c>
      <c r="AY378" s="192" t="s">
        <v>191</v>
      </c>
    </row>
    <row r="379" s="13" customFormat="1">
      <c r="B379" s="198"/>
      <c r="D379" s="191" t="s">
        <v>200</v>
      </c>
      <c r="E379" s="199" t="s">
        <v>1</v>
      </c>
      <c r="F379" s="200" t="s">
        <v>530</v>
      </c>
      <c r="H379" s="201">
        <v>151.84999999999999</v>
      </c>
      <c r="I379" s="202"/>
      <c r="L379" s="198"/>
      <c r="M379" s="203"/>
      <c r="N379" s="204"/>
      <c r="O379" s="204"/>
      <c r="P379" s="204"/>
      <c r="Q379" s="204"/>
      <c r="R379" s="204"/>
      <c r="S379" s="204"/>
      <c r="T379" s="205"/>
      <c r="AT379" s="199" t="s">
        <v>200</v>
      </c>
      <c r="AU379" s="199" t="s">
        <v>83</v>
      </c>
      <c r="AV379" s="13" t="s">
        <v>83</v>
      </c>
      <c r="AW379" s="13" t="s">
        <v>30</v>
      </c>
      <c r="AX379" s="13" t="s">
        <v>73</v>
      </c>
      <c r="AY379" s="199" t="s">
        <v>191</v>
      </c>
    </row>
    <row r="380" s="14" customFormat="1">
      <c r="B380" s="206"/>
      <c r="D380" s="191" t="s">
        <v>200</v>
      </c>
      <c r="E380" s="207" t="s">
        <v>1</v>
      </c>
      <c r="F380" s="208" t="s">
        <v>204</v>
      </c>
      <c r="H380" s="209">
        <v>151.84999999999999</v>
      </c>
      <c r="I380" s="210"/>
      <c r="L380" s="206"/>
      <c r="M380" s="211"/>
      <c r="N380" s="212"/>
      <c r="O380" s="212"/>
      <c r="P380" s="212"/>
      <c r="Q380" s="212"/>
      <c r="R380" s="212"/>
      <c r="S380" s="212"/>
      <c r="T380" s="213"/>
      <c r="AT380" s="207" t="s">
        <v>200</v>
      </c>
      <c r="AU380" s="207" t="s">
        <v>83</v>
      </c>
      <c r="AV380" s="14" t="s">
        <v>198</v>
      </c>
      <c r="AW380" s="14" t="s">
        <v>30</v>
      </c>
      <c r="AX380" s="14" t="s">
        <v>81</v>
      </c>
      <c r="AY380" s="207" t="s">
        <v>191</v>
      </c>
    </row>
    <row r="381" s="1" customFormat="1" ht="16.5" customHeight="1">
      <c r="B381" s="177"/>
      <c r="C381" s="178" t="s">
        <v>531</v>
      </c>
      <c r="D381" s="178" t="s">
        <v>194</v>
      </c>
      <c r="E381" s="179" t="s">
        <v>532</v>
      </c>
      <c r="F381" s="180" t="s">
        <v>533</v>
      </c>
      <c r="G381" s="181" t="s">
        <v>214</v>
      </c>
      <c r="H381" s="182">
        <v>310.92000000000002</v>
      </c>
      <c r="I381" s="183"/>
      <c r="J381" s="182">
        <f>ROUND(I381*H381,2)</f>
        <v>0</v>
      </c>
      <c r="K381" s="180" t="s">
        <v>1</v>
      </c>
      <c r="L381" s="37"/>
      <c r="M381" s="184" t="s">
        <v>1</v>
      </c>
      <c r="N381" s="185" t="s">
        <v>38</v>
      </c>
      <c r="O381" s="73"/>
      <c r="P381" s="186">
        <f>O381*H381</f>
        <v>0</v>
      </c>
      <c r="Q381" s="186">
        <v>0</v>
      </c>
      <c r="R381" s="186">
        <f>Q381*H381</f>
        <v>0</v>
      </c>
      <c r="S381" s="186">
        <v>0</v>
      </c>
      <c r="T381" s="187">
        <f>S381*H381</f>
        <v>0</v>
      </c>
      <c r="AR381" s="188" t="s">
        <v>198</v>
      </c>
      <c r="AT381" s="188" t="s">
        <v>194</v>
      </c>
      <c r="AU381" s="188" t="s">
        <v>83</v>
      </c>
      <c r="AY381" s="18" t="s">
        <v>191</v>
      </c>
      <c r="BE381" s="189">
        <f>IF(N381="základní",J381,0)</f>
        <v>0</v>
      </c>
      <c r="BF381" s="189">
        <f>IF(N381="snížená",J381,0)</f>
        <v>0</v>
      </c>
      <c r="BG381" s="189">
        <f>IF(N381="zákl. přenesená",J381,0)</f>
        <v>0</v>
      </c>
      <c r="BH381" s="189">
        <f>IF(N381="sníž. přenesená",J381,0)</f>
        <v>0</v>
      </c>
      <c r="BI381" s="189">
        <f>IF(N381="nulová",J381,0)</f>
        <v>0</v>
      </c>
      <c r="BJ381" s="18" t="s">
        <v>81</v>
      </c>
      <c r="BK381" s="189">
        <f>ROUND(I381*H381,2)</f>
        <v>0</v>
      </c>
      <c r="BL381" s="18" t="s">
        <v>198</v>
      </c>
      <c r="BM381" s="188" t="s">
        <v>534</v>
      </c>
    </row>
    <row r="382" s="12" customFormat="1">
      <c r="B382" s="190"/>
      <c r="D382" s="191" t="s">
        <v>200</v>
      </c>
      <c r="E382" s="192" t="s">
        <v>1</v>
      </c>
      <c r="F382" s="193" t="s">
        <v>535</v>
      </c>
      <c r="H382" s="192" t="s">
        <v>1</v>
      </c>
      <c r="I382" s="194"/>
      <c r="L382" s="190"/>
      <c r="M382" s="195"/>
      <c r="N382" s="196"/>
      <c r="O382" s="196"/>
      <c r="P382" s="196"/>
      <c r="Q382" s="196"/>
      <c r="R382" s="196"/>
      <c r="S382" s="196"/>
      <c r="T382" s="197"/>
      <c r="AT382" s="192" t="s">
        <v>200</v>
      </c>
      <c r="AU382" s="192" t="s">
        <v>83</v>
      </c>
      <c r="AV382" s="12" t="s">
        <v>81</v>
      </c>
      <c r="AW382" s="12" t="s">
        <v>30</v>
      </c>
      <c r="AX382" s="12" t="s">
        <v>73</v>
      </c>
      <c r="AY382" s="192" t="s">
        <v>191</v>
      </c>
    </row>
    <row r="383" s="13" customFormat="1">
      <c r="B383" s="198"/>
      <c r="D383" s="191" t="s">
        <v>200</v>
      </c>
      <c r="E383" s="199" t="s">
        <v>1</v>
      </c>
      <c r="F383" s="200" t="s">
        <v>536</v>
      </c>
      <c r="H383" s="201">
        <v>202.62000000000001</v>
      </c>
      <c r="I383" s="202"/>
      <c r="L383" s="198"/>
      <c r="M383" s="203"/>
      <c r="N383" s="204"/>
      <c r="O383" s="204"/>
      <c r="P383" s="204"/>
      <c r="Q383" s="204"/>
      <c r="R383" s="204"/>
      <c r="S383" s="204"/>
      <c r="T383" s="205"/>
      <c r="AT383" s="199" t="s">
        <v>200</v>
      </c>
      <c r="AU383" s="199" t="s">
        <v>83</v>
      </c>
      <c r="AV383" s="13" t="s">
        <v>83</v>
      </c>
      <c r="AW383" s="13" t="s">
        <v>30</v>
      </c>
      <c r="AX383" s="13" t="s">
        <v>73</v>
      </c>
      <c r="AY383" s="199" t="s">
        <v>191</v>
      </c>
    </row>
    <row r="384" s="12" customFormat="1">
      <c r="B384" s="190"/>
      <c r="D384" s="191" t="s">
        <v>200</v>
      </c>
      <c r="E384" s="192" t="s">
        <v>1</v>
      </c>
      <c r="F384" s="193" t="s">
        <v>537</v>
      </c>
      <c r="H384" s="192" t="s">
        <v>1</v>
      </c>
      <c r="I384" s="194"/>
      <c r="L384" s="190"/>
      <c r="M384" s="195"/>
      <c r="N384" s="196"/>
      <c r="O384" s="196"/>
      <c r="P384" s="196"/>
      <c r="Q384" s="196"/>
      <c r="R384" s="196"/>
      <c r="S384" s="196"/>
      <c r="T384" s="197"/>
      <c r="AT384" s="192" t="s">
        <v>200</v>
      </c>
      <c r="AU384" s="192" t="s">
        <v>83</v>
      </c>
      <c r="AV384" s="12" t="s">
        <v>81</v>
      </c>
      <c r="AW384" s="12" t="s">
        <v>30</v>
      </c>
      <c r="AX384" s="12" t="s">
        <v>73</v>
      </c>
      <c r="AY384" s="192" t="s">
        <v>191</v>
      </c>
    </row>
    <row r="385" s="12" customFormat="1">
      <c r="B385" s="190"/>
      <c r="D385" s="191" t="s">
        <v>200</v>
      </c>
      <c r="E385" s="192" t="s">
        <v>1</v>
      </c>
      <c r="F385" s="193" t="s">
        <v>538</v>
      </c>
      <c r="H385" s="192" t="s">
        <v>1</v>
      </c>
      <c r="I385" s="194"/>
      <c r="L385" s="190"/>
      <c r="M385" s="195"/>
      <c r="N385" s="196"/>
      <c r="O385" s="196"/>
      <c r="P385" s="196"/>
      <c r="Q385" s="196"/>
      <c r="R385" s="196"/>
      <c r="S385" s="196"/>
      <c r="T385" s="197"/>
      <c r="AT385" s="192" t="s">
        <v>200</v>
      </c>
      <c r="AU385" s="192" t="s">
        <v>83</v>
      </c>
      <c r="AV385" s="12" t="s">
        <v>81</v>
      </c>
      <c r="AW385" s="12" t="s">
        <v>30</v>
      </c>
      <c r="AX385" s="12" t="s">
        <v>73</v>
      </c>
      <c r="AY385" s="192" t="s">
        <v>191</v>
      </c>
    </row>
    <row r="386" s="13" customFormat="1">
      <c r="B386" s="198"/>
      <c r="D386" s="191" t="s">
        <v>200</v>
      </c>
      <c r="E386" s="199" t="s">
        <v>1</v>
      </c>
      <c r="F386" s="200" t="s">
        <v>539</v>
      </c>
      <c r="H386" s="201">
        <v>27.449999999999999</v>
      </c>
      <c r="I386" s="202"/>
      <c r="L386" s="198"/>
      <c r="M386" s="203"/>
      <c r="N386" s="204"/>
      <c r="O386" s="204"/>
      <c r="P386" s="204"/>
      <c r="Q386" s="204"/>
      <c r="R386" s="204"/>
      <c r="S386" s="204"/>
      <c r="T386" s="205"/>
      <c r="AT386" s="199" t="s">
        <v>200</v>
      </c>
      <c r="AU386" s="199" t="s">
        <v>83</v>
      </c>
      <c r="AV386" s="13" t="s">
        <v>83</v>
      </c>
      <c r="AW386" s="13" t="s">
        <v>30</v>
      </c>
      <c r="AX386" s="13" t="s">
        <v>73</v>
      </c>
      <c r="AY386" s="199" t="s">
        <v>191</v>
      </c>
    </row>
    <row r="387" s="12" customFormat="1">
      <c r="B387" s="190"/>
      <c r="D387" s="191" t="s">
        <v>200</v>
      </c>
      <c r="E387" s="192" t="s">
        <v>1</v>
      </c>
      <c r="F387" s="193" t="s">
        <v>540</v>
      </c>
      <c r="H387" s="192" t="s">
        <v>1</v>
      </c>
      <c r="I387" s="194"/>
      <c r="L387" s="190"/>
      <c r="M387" s="195"/>
      <c r="N387" s="196"/>
      <c r="O387" s="196"/>
      <c r="P387" s="196"/>
      <c r="Q387" s="196"/>
      <c r="R387" s="196"/>
      <c r="S387" s="196"/>
      <c r="T387" s="197"/>
      <c r="AT387" s="192" t="s">
        <v>200</v>
      </c>
      <c r="AU387" s="192" t="s">
        <v>83</v>
      </c>
      <c r="AV387" s="12" t="s">
        <v>81</v>
      </c>
      <c r="AW387" s="12" t="s">
        <v>30</v>
      </c>
      <c r="AX387" s="12" t="s">
        <v>73</v>
      </c>
      <c r="AY387" s="192" t="s">
        <v>191</v>
      </c>
    </row>
    <row r="388" s="12" customFormat="1">
      <c r="B388" s="190"/>
      <c r="D388" s="191" t="s">
        <v>200</v>
      </c>
      <c r="E388" s="192" t="s">
        <v>1</v>
      </c>
      <c r="F388" s="193" t="s">
        <v>541</v>
      </c>
      <c r="H388" s="192" t="s">
        <v>1</v>
      </c>
      <c r="I388" s="194"/>
      <c r="L388" s="190"/>
      <c r="M388" s="195"/>
      <c r="N388" s="196"/>
      <c r="O388" s="196"/>
      <c r="P388" s="196"/>
      <c r="Q388" s="196"/>
      <c r="R388" s="196"/>
      <c r="S388" s="196"/>
      <c r="T388" s="197"/>
      <c r="AT388" s="192" t="s">
        <v>200</v>
      </c>
      <c r="AU388" s="192" t="s">
        <v>83</v>
      </c>
      <c r="AV388" s="12" t="s">
        <v>81</v>
      </c>
      <c r="AW388" s="12" t="s">
        <v>30</v>
      </c>
      <c r="AX388" s="12" t="s">
        <v>73</v>
      </c>
      <c r="AY388" s="192" t="s">
        <v>191</v>
      </c>
    </row>
    <row r="389" s="13" customFormat="1">
      <c r="B389" s="198"/>
      <c r="D389" s="191" t="s">
        <v>200</v>
      </c>
      <c r="E389" s="199" t="s">
        <v>1</v>
      </c>
      <c r="F389" s="200" t="s">
        <v>542</v>
      </c>
      <c r="H389" s="201">
        <v>51.149999999999999</v>
      </c>
      <c r="I389" s="202"/>
      <c r="L389" s="198"/>
      <c r="M389" s="203"/>
      <c r="N389" s="204"/>
      <c r="O389" s="204"/>
      <c r="P389" s="204"/>
      <c r="Q389" s="204"/>
      <c r="R389" s="204"/>
      <c r="S389" s="204"/>
      <c r="T389" s="205"/>
      <c r="AT389" s="199" t="s">
        <v>200</v>
      </c>
      <c r="AU389" s="199" t="s">
        <v>83</v>
      </c>
      <c r="AV389" s="13" t="s">
        <v>83</v>
      </c>
      <c r="AW389" s="13" t="s">
        <v>30</v>
      </c>
      <c r="AX389" s="13" t="s">
        <v>73</v>
      </c>
      <c r="AY389" s="199" t="s">
        <v>191</v>
      </c>
    </row>
    <row r="390" s="12" customFormat="1">
      <c r="B390" s="190"/>
      <c r="D390" s="191" t="s">
        <v>200</v>
      </c>
      <c r="E390" s="192" t="s">
        <v>1</v>
      </c>
      <c r="F390" s="193" t="s">
        <v>543</v>
      </c>
      <c r="H390" s="192" t="s">
        <v>1</v>
      </c>
      <c r="I390" s="194"/>
      <c r="L390" s="190"/>
      <c r="M390" s="195"/>
      <c r="N390" s="196"/>
      <c r="O390" s="196"/>
      <c r="P390" s="196"/>
      <c r="Q390" s="196"/>
      <c r="R390" s="196"/>
      <c r="S390" s="196"/>
      <c r="T390" s="197"/>
      <c r="AT390" s="192" t="s">
        <v>200</v>
      </c>
      <c r="AU390" s="192" t="s">
        <v>83</v>
      </c>
      <c r="AV390" s="12" t="s">
        <v>81</v>
      </c>
      <c r="AW390" s="12" t="s">
        <v>30</v>
      </c>
      <c r="AX390" s="12" t="s">
        <v>73</v>
      </c>
      <c r="AY390" s="192" t="s">
        <v>191</v>
      </c>
    </row>
    <row r="391" s="12" customFormat="1">
      <c r="B391" s="190"/>
      <c r="D391" s="191" t="s">
        <v>200</v>
      </c>
      <c r="E391" s="192" t="s">
        <v>1</v>
      </c>
      <c r="F391" s="193" t="s">
        <v>544</v>
      </c>
      <c r="H391" s="192" t="s">
        <v>1</v>
      </c>
      <c r="I391" s="194"/>
      <c r="L391" s="190"/>
      <c r="M391" s="195"/>
      <c r="N391" s="196"/>
      <c r="O391" s="196"/>
      <c r="P391" s="196"/>
      <c r="Q391" s="196"/>
      <c r="R391" s="196"/>
      <c r="S391" s="196"/>
      <c r="T391" s="197"/>
      <c r="AT391" s="192" t="s">
        <v>200</v>
      </c>
      <c r="AU391" s="192" t="s">
        <v>83</v>
      </c>
      <c r="AV391" s="12" t="s">
        <v>81</v>
      </c>
      <c r="AW391" s="12" t="s">
        <v>30</v>
      </c>
      <c r="AX391" s="12" t="s">
        <v>73</v>
      </c>
      <c r="AY391" s="192" t="s">
        <v>191</v>
      </c>
    </row>
    <row r="392" s="13" customFormat="1">
      <c r="B392" s="198"/>
      <c r="D392" s="191" t="s">
        <v>200</v>
      </c>
      <c r="E392" s="199" t="s">
        <v>1</v>
      </c>
      <c r="F392" s="200" t="s">
        <v>545</v>
      </c>
      <c r="H392" s="201">
        <v>29.699999999999999</v>
      </c>
      <c r="I392" s="202"/>
      <c r="L392" s="198"/>
      <c r="M392" s="203"/>
      <c r="N392" s="204"/>
      <c r="O392" s="204"/>
      <c r="P392" s="204"/>
      <c r="Q392" s="204"/>
      <c r="R392" s="204"/>
      <c r="S392" s="204"/>
      <c r="T392" s="205"/>
      <c r="AT392" s="199" t="s">
        <v>200</v>
      </c>
      <c r="AU392" s="199" t="s">
        <v>83</v>
      </c>
      <c r="AV392" s="13" t="s">
        <v>83</v>
      </c>
      <c r="AW392" s="13" t="s">
        <v>30</v>
      </c>
      <c r="AX392" s="13" t="s">
        <v>73</v>
      </c>
      <c r="AY392" s="199" t="s">
        <v>191</v>
      </c>
    </row>
    <row r="393" s="14" customFormat="1">
      <c r="B393" s="206"/>
      <c r="D393" s="191" t="s">
        <v>200</v>
      </c>
      <c r="E393" s="207" t="s">
        <v>1</v>
      </c>
      <c r="F393" s="208" t="s">
        <v>204</v>
      </c>
      <c r="H393" s="209">
        <v>310.91999999999996</v>
      </c>
      <c r="I393" s="210"/>
      <c r="L393" s="206"/>
      <c r="M393" s="211"/>
      <c r="N393" s="212"/>
      <c r="O393" s="212"/>
      <c r="P393" s="212"/>
      <c r="Q393" s="212"/>
      <c r="R393" s="212"/>
      <c r="S393" s="212"/>
      <c r="T393" s="213"/>
      <c r="AT393" s="207" t="s">
        <v>200</v>
      </c>
      <c r="AU393" s="207" t="s">
        <v>83</v>
      </c>
      <c r="AV393" s="14" t="s">
        <v>198</v>
      </c>
      <c r="AW393" s="14" t="s">
        <v>30</v>
      </c>
      <c r="AX393" s="14" t="s">
        <v>81</v>
      </c>
      <c r="AY393" s="207" t="s">
        <v>191</v>
      </c>
    </row>
    <row r="394" s="1" customFormat="1" ht="24" customHeight="1">
      <c r="B394" s="177"/>
      <c r="C394" s="178" t="s">
        <v>546</v>
      </c>
      <c r="D394" s="178" t="s">
        <v>194</v>
      </c>
      <c r="E394" s="179" t="s">
        <v>547</v>
      </c>
      <c r="F394" s="180" t="s">
        <v>548</v>
      </c>
      <c r="G394" s="181" t="s">
        <v>214</v>
      </c>
      <c r="H394" s="182">
        <v>109.76000000000001</v>
      </c>
      <c r="I394" s="183"/>
      <c r="J394" s="182">
        <f>ROUND(I394*H394,2)</f>
        <v>0</v>
      </c>
      <c r="K394" s="180" t="s">
        <v>1</v>
      </c>
      <c r="L394" s="37"/>
      <c r="M394" s="184" t="s">
        <v>1</v>
      </c>
      <c r="N394" s="185" t="s">
        <v>38</v>
      </c>
      <c r="O394" s="73"/>
      <c r="P394" s="186">
        <f>O394*H394</f>
        <v>0</v>
      </c>
      <c r="Q394" s="186">
        <v>0</v>
      </c>
      <c r="R394" s="186">
        <f>Q394*H394</f>
        <v>0</v>
      </c>
      <c r="S394" s="186">
        <v>0</v>
      </c>
      <c r="T394" s="187">
        <f>S394*H394</f>
        <v>0</v>
      </c>
      <c r="AR394" s="188" t="s">
        <v>198</v>
      </c>
      <c r="AT394" s="188" t="s">
        <v>194</v>
      </c>
      <c r="AU394" s="188" t="s">
        <v>83</v>
      </c>
      <c r="AY394" s="18" t="s">
        <v>191</v>
      </c>
      <c r="BE394" s="189">
        <f>IF(N394="základní",J394,0)</f>
        <v>0</v>
      </c>
      <c r="BF394" s="189">
        <f>IF(N394="snížená",J394,0)</f>
        <v>0</v>
      </c>
      <c r="BG394" s="189">
        <f>IF(N394="zákl. přenesená",J394,0)</f>
        <v>0</v>
      </c>
      <c r="BH394" s="189">
        <f>IF(N394="sníž. přenesená",J394,0)</f>
        <v>0</v>
      </c>
      <c r="BI394" s="189">
        <f>IF(N394="nulová",J394,0)</f>
        <v>0</v>
      </c>
      <c r="BJ394" s="18" t="s">
        <v>81</v>
      </c>
      <c r="BK394" s="189">
        <f>ROUND(I394*H394,2)</f>
        <v>0</v>
      </c>
      <c r="BL394" s="18" t="s">
        <v>198</v>
      </c>
      <c r="BM394" s="188" t="s">
        <v>549</v>
      </c>
    </row>
    <row r="395" s="12" customFormat="1">
      <c r="B395" s="190"/>
      <c r="D395" s="191" t="s">
        <v>200</v>
      </c>
      <c r="E395" s="192" t="s">
        <v>1</v>
      </c>
      <c r="F395" s="193" t="s">
        <v>550</v>
      </c>
      <c r="H395" s="192" t="s">
        <v>1</v>
      </c>
      <c r="I395" s="194"/>
      <c r="L395" s="190"/>
      <c r="M395" s="195"/>
      <c r="N395" s="196"/>
      <c r="O395" s="196"/>
      <c r="P395" s="196"/>
      <c r="Q395" s="196"/>
      <c r="R395" s="196"/>
      <c r="S395" s="196"/>
      <c r="T395" s="197"/>
      <c r="AT395" s="192" t="s">
        <v>200</v>
      </c>
      <c r="AU395" s="192" t="s">
        <v>83</v>
      </c>
      <c r="AV395" s="12" t="s">
        <v>81</v>
      </c>
      <c r="AW395" s="12" t="s">
        <v>30</v>
      </c>
      <c r="AX395" s="12" t="s">
        <v>73</v>
      </c>
      <c r="AY395" s="192" t="s">
        <v>191</v>
      </c>
    </row>
    <row r="396" s="13" customFormat="1">
      <c r="B396" s="198"/>
      <c r="D396" s="191" t="s">
        <v>200</v>
      </c>
      <c r="E396" s="199" t="s">
        <v>1</v>
      </c>
      <c r="F396" s="200" t="s">
        <v>551</v>
      </c>
      <c r="H396" s="201">
        <v>109.76000000000001</v>
      </c>
      <c r="I396" s="202"/>
      <c r="L396" s="198"/>
      <c r="M396" s="203"/>
      <c r="N396" s="204"/>
      <c r="O396" s="204"/>
      <c r="P396" s="204"/>
      <c r="Q396" s="204"/>
      <c r="R396" s="204"/>
      <c r="S396" s="204"/>
      <c r="T396" s="205"/>
      <c r="AT396" s="199" t="s">
        <v>200</v>
      </c>
      <c r="AU396" s="199" t="s">
        <v>83</v>
      </c>
      <c r="AV396" s="13" t="s">
        <v>83</v>
      </c>
      <c r="AW396" s="13" t="s">
        <v>30</v>
      </c>
      <c r="AX396" s="13" t="s">
        <v>73</v>
      </c>
      <c r="AY396" s="199" t="s">
        <v>191</v>
      </c>
    </row>
    <row r="397" s="14" customFormat="1">
      <c r="B397" s="206"/>
      <c r="D397" s="191" t="s">
        <v>200</v>
      </c>
      <c r="E397" s="207" t="s">
        <v>1</v>
      </c>
      <c r="F397" s="208" t="s">
        <v>204</v>
      </c>
      <c r="H397" s="209">
        <v>109.76000000000001</v>
      </c>
      <c r="I397" s="210"/>
      <c r="L397" s="206"/>
      <c r="M397" s="211"/>
      <c r="N397" s="212"/>
      <c r="O397" s="212"/>
      <c r="P397" s="212"/>
      <c r="Q397" s="212"/>
      <c r="R397" s="212"/>
      <c r="S397" s="212"/>
      <c r="T397" s="213"/>
      <c r="AT397" s="207" t="s">
        <v>200</v>
      </c>
      <c r="AU397" s="207" t="s">
        <v>83</v>
      </c>
      <c r="AV397" s="14" t="s">
        <v>198</v>
      </c>
      <c r="AW397" s="14" t="s">
        <v>30</v>
      </c>
      <c r="AX397" s="14" t="s">
        <v>81</v>
      </c>
      <c r="AY397" s="207" t="s">
        <v>191</v>
      </c>
    </row>
    <row r="398" s="1" customFormat="1" ht="24" customHeight="1">
      <c r="B398" s="177"/>
      <c r="C398" s="178" t="s">
        <v>552</v>
      </c>
      <c r="D398" s="178" t="s">
        <v>194</v>
      </c>
      <c r="E398" s="179" t="s">
        <v>553</v>
      </c>
      <c r="F398" s="180" t="s">
        <v>554</v>
      </c>
      <c r="G398" s="181" t="s">
        <v>197</v>
      </c>
      <c r="H398" s="182">
        <v>754.60000000000002</v>
      </c>
      <c r="I398" s="183"/>
      <c r="J398" s="182">
        <f>ROUND(I398*H398,2)</f>
        <v>0</v>
      </c>
      <c r="K398" s="180" t="s">
        <v>274</v>
      </c>
      <c r="L398" s="37"/>
      <c r="M398" s="184" t="s">
        <v>1</v>
      </c>
      <c r="N398" s="185" t="s">
        <v>38</v>
      </c>
      <c r="O398" s="73"/>
      <c r="P398" s="186">
        <f>O398*H398</f>
        <v>0</v>
      </c>
      <c r="Q398" s="186">
        <v>0.00017000000000000001</v>
      </c>
      <c r="R398" s="186">
        <f>Q398*H398</f>
        <v>0.12828200000000001</v>
      </c>
      <c r="S398" s="186">
        <v>0</v>
      </c>
      <c r="T398" s="187">
        <f>S398*H398</f>
        <v>0</v>
      </c>
      <c r="AR398" s="188" t="s">
        <v>198</v>
      </c>
      <c r="AT398" s="188" t="s">
        <v>194</v>
      </c>
      <c r="AU398" s="188" t="s">
        <v>83</v>
      </c>
      <c r="AY398" s="18" t="s">
        <v>191</v>
      </c>
      <c r="BE398" s="189">
        <f>IF(N398="základní",J398,0)</f>
        <v>0</v>
      </c>
      <c r="BF398" s="189">
        <f>IF(N398="snížená",J398,0)</f>
        <v>0</v>
      </c>
      <c r="BG398" s="189">
        <f>IF(N398="zákl. přenesená",J398,0)</f>
        <v>0</v>
      </c>
      <c r="BH398" s="189">
        <f>IF(N398="sníž. přenesená",J398,0)</f>
        <v>0</v>
      </c>
      <c r="BI398" s="189">
        <f>IF(N398="nulová",J398,0)</f>
        <v>0</v>
      </c>
      <c r="BJ398" s="18" t="s">
        <v>81</v>
      </c>
      <c r="BK398" s="189">
        <f>ROUND(I398*H398,2)</f>
        <v>0</v>
      </c>
      <c r="BL398" s="18" t="s">
        <v>198</v>
      </c>
      <c r="BM398" s="188" t="s">
        <v>555</v>
      </c>
    </row>
    <row r="399" s="12" customFormat="1">
      <c r="B399" s="190"/>
      <c r="D399" s="191" t="s">
        <v>200</v>
      </c>
      <c r="E399" s="192" t="s">
        <v>1</v>
      </c>
      <c r="F399" s="193" t="s">
        <v>556</v>
      </c>
      <c r="H399" s="192" t="s">
        <v>1</v>
      </c>
      <c r="I399" s="194"/>
      <c r="L399" s="190"/>
      <c r="M399" s="195"/>
      <c r="N399" s="196"/>
      <c r="O399" s="196"/>
      <c r="P399" s="196"/>
      <c r="Q399" s="196"/>
      <c r="R399" s="196"/>
      <c r="S399" s="196"/>
      <c r="T399" s="197"/>
      <c r="AT399" s="192" t="s">
        <v>200</v>
      </c>
      <c r="AU399" s="192" t="s">
        <v>83</v>
      </c>
      <c r="AV399" s="12" t="s">
        <v>81</v>
      </c>
      <c r="AW399" s="12" t="s">
        <v>30</v>
      </c>
      <c r="AX399" s="12" t="s">
        <v>73</v>
      </c>
      <c r="AY399" s="192" t="s">
        <v>191</v>
      </c>
    </row>
    <row r="400" s="13" customFormat="1">
      <c r="B400" s="198"/>
      <c r="D400" s="191" t="s">
        <v>200</v>
      </c>
      <c r="E400" s="199" t="s">
        <v>1</v>
      </c>
      <c r="F400" s="200" t="s">
        <v>557</v>
      </c>
      <c r="H400" s="201">
        <v>754.60000000000002</v>
      </c>
      <c r="I400" s="202"/>
      <c r="L400" s="198"/>
      <c r="M400" s="203"/>
      <c r="N400" s="204"/>
      <c r="O400" s="204"/>
      <c r="P400" s="204"/>
      <c r="Q400" s="204"/>
      <c r="R400" s="204"/>
      <c r="S400" s="204"/>
      <c r="T400" s="205"/>
      <c r="AT400" s="199" t="s">
        <v>200</v>
      </c>
      <c r="AU400" s="199" t="s">
        <v>83</v>
      </c>
      <c r="AV400" s="13" t="s">
        <v>83</v>
      </c>
      <c r="AW400" s="13" t="s">
        <v>30</v>
      </c>
      <c r="AX400" s="13" t="s">
        <v>73</v>
      </c>
      <c r="AY400" s="199" t="s">
        <v>191</v>
      </c>
    </row>
    <row r="401" s="14" customFormat="1">
      <c r="B401" s="206"/>
      <c r="D401" s="191" t="s">
        <v>200</v>
      </c>
      <c r="E401" s="207" t="s">
        <v>1</v>
      </c>
      <c r="F401" s="208" t="s">
        <v>204</v>
      </c>
      <c r="H401" s="209">
        <v>754.60000000000002</v>
      </c>
      <c r="I401" s="210"/>
      <c r="L401" s="206"/>
      <c r="M401" s="211"/>
      <c r="N401" s="212"/>
      <c r="O401" s="212"/>
      <c r="P401" s="212"/>
      <c r="Q401" s="212"/>
      <c r="R401" s="212"/>
      <c r="S401" s="212"/>
      <c r="T401" s="213"/>
      <c r="AT401" s="207" t="s">
        <v>200</v>
      </c>
      <c r="AU401" s="207" t="s">
        <v>83</v>
      </c>
      <c r="AV401" s="14" t="s">
        <v>198</v>
      </c>
      <c r="AW401" s="14" t="s">
        <v>30</v>
      </c>
      <c r="AX401" s="14" t="s">
        <v>81</v>
      </c>
      <c r="AY401" s="207" t="s">
        <v>191</v>
      </c>
    </row>
    <row r="402" s="1" customFormat="1" ht="24" customHeight="1">
      <c r="B402" s="177"/>
      <c r="C402" s="214" t="s">
        <v>558</v>
      </c>
      <c r="D402" s="214" t="s">
        <v>335</v>
      </c>
      <c r="E402" s="215" t="s">
        <v>559</v>
      </c>
      <c r="F402" s="216" t="s">
        <v>560</v>
      </c>
      <c r="G402" s="217" t="s">
        <v>197</v>
      </c>
      <c r="H402" s="218">
        <v>754.60000000000002</v>
      </c>
      <c r="I402" s="219"/>
      <c r="J402" s="218">
        <f>ROUND(I402*H402,2)</f>
        <v>0</v>
      </c>
      <c r="K402" s="216" t="s">
        <v>274</v>
      </c>
      <c r="L402" s="220"/>
      <c r="M402" s="221" t="s">
        <v>1</v>
      </c>
      <c r="N402" s="222" t="s">
        <v>38</v>
      </c>
      <c r="O402" s="73"/>
      <c r="P402" s="186">
        <f>O402*H402</f>
        <v>0</v>
      </c>
      <c r="Q402" s="186">
        <v>0.00029999999999999997</v>
      </c>
      <c r="R402" s="186">
        <f>Q402*H402</f>
        <v>0.22638</v>
      </c>
      <c r="S402" s="186">
        <v>0</v>
      </c>
      <c r="T402" s="187">
        <f>S402*H402</f>
        <v>0</v>
      </c>
      <c r="AR402" s="188" t="s">
        <v>254</v>
      </c>
      <c r="AT402" s="188" t="s">
        <v>335</v>
      </c>
      <c r="AU402" s="188" t="s">
        <v>83</v>
      </c>
      <c r="AY402" s="18" t="s">
        <v>191</v>
      </c>
      <c r="BE402" s="189">
        <f>IF(N402="základní",J402,0)</f>
        <v>0</v>
      </c>
      <c r="BF402" s="189">
        <f>IF(N402="snížená",J402,0)</f>
        <v>0</v>
      </c>
      <c r="BG402" s="189">
        <f>IF(N402="zákl. přenesená",J402,0)</f>
        <v>0</v>
      </c>
      <c r="BH402" s="189">
        <f>IF(N402="sníž. přenesená",J402,0)</f>
        <v>0</v>
      </c>
      <c r="BI402" s="189">
        <f>IF(N402="nulová",J402,0)</f>
        <v>0</v>
      </c>
      <c r="BJ402" s="18" t="s">
        <v>81</v>
      </c>
      <c r="BK402" s="189">
        <f>ROUND(I402*H402,2)</f>
        <v>0</v>
      </c>
      <c r="BL402" s="18" t="s">
        <v>198</v>
      </c>
      <c r="BM402" s="188" t="s">
        <v>561</v>
      </c>
    </row>
    <row r="403" s="12" customFormat="1">
      <c r="B403" s="190"/>
      <c r="D403" s="191" t="s">
        <v>200</v>
      </c>
      <c r="E403" s="192" t="s">
        <v>1</v>
      </c>
      <c r="F403" s="193" t="s">
        <v>556</v>
      </c>
      <c r="H403" s="192" t="s">
        <v>1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2" t="s">
        <v>200</v>
      </c>
      <c r="AU403" s="192" t="s">
        <v>83</v>
      </c>
      <c r="AV403" s="12" t="s">
        <v>81</v>
      </c>
      <c r="AW403" s="12" t="s">
        <v>30</v>
      </c>
      <c r="AX403" s="12" t="s">
        <v>73</v>
      </c>
      <c r="AY403" s="192" t="s">
        <v>191</v>
      </c>
    </row>
    <row r="404" s="12" customFormat="1">
      <c r="B404" s="190"/>
      <c r="D404" s="191" t="s">
        <v>200</v>
      </c>
      <c r="E404" s="192" t="s">
        <v>1</v>
      </c>
      <c r="F404" s="193" t="s">
        <v>538</v>
      </c>
      <c r="H404" s="192" t="s">
        <v>1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2" t="s">
        <v>200</v>
      </c>
      <c r="AU404" s="192" t="s">
        <v>83</v>
      </c>
      <c r="AV404" s="12" t="s">
        <v>81</v>
      </c>
      <c r="AW404" s="12" t="s">
        <v>30</v>
      </c>
      <c r="AX404" s="12" t="s">
        <v>73</v>
      </c>
      <c r="AY404" s="192" t="s">
        <v>191</v>
      </c>
    </row>
    <row r="405" s="13" customFormat="1">
      <c r="B405" s="198"/>
      <c r="D405" s="191" t="s">
        <v>200</v>
      </c>
      <c r="E405" s="199" t="s">
        <v>1</v>
      </c>
      <c r="F405" s="200" t="s">
        <v>557</v>
      </c>
      <c r="H405" s="201">
        <v>754.60000000000002</v>
      </c>
      <c r="I405" s="202"/>
      <c r="L405" s="198"/>
      <c r="M405" s="203"/>
      <c r="N405" s="204"/>
      <c r="O405" s="204"/>
      <c r="P405" s="204"/>
      <c r="Q405" s="204"/>
      <c r="R405" s="204"/>
      <c r="S405" s="204"/>
      <c r="T405" s="205"/>
      <c r="AT405" s="199" t="s">
        <v>200</v>
      </c>
      <c r="AU405" s="199" t="s">
        <v>83</v>
      </c>
      <c r="AV405" s="13" t="s">
        <v>83</v>
      </c>
      <c r="AW405" s="13" t="s">
        <v>30</v>
      </c>
      <c r="AX405" s="13" t="s">
        <v>73</v>
      </c>
      <c r="AY405" s="199" t="s">
        <v>191</v>
      </c>
    </row>
    <row r="406" s="14" customFormat="1">
      <c r="B406" s="206"/>
      <c r="D406" s="191" t="s">
        <v>200</v>
      </c>
      <c r="E406" s="207" t="s">
        <v>1</v>
      </c>
      <c r="F406" s="208" t="s">
        <v>204</v>
      </c>
      <c r="H406" s="209">
        <v>754.60000000000002</v>
      </c>
      <c r="I406" s="210"/>
      <c r="L406" s="206"/>
      <c r="M406" s="211"/>
      <c r="N406" s="212"/>
      <c r="O406" s="212"/>
      <c r="P406" s="212"/>
      <c r="Q406" s="212"/>
      <c r="R406" s="212"/>
      <c r="S406" s="212"/>
      <c r="T406" s="213"/>
      <c r="AT406" s="207" t="s">
        <v>200</v>
      </c>
      <c r="AU406" s="207" t="s">
        <v>83</v>
      </c>
      <c r="AV406" s="14" t="s">
        <v>198</v>
      </c>
      <c r="AW406" s="14" t="s">
        <v>30</v>
      </c>
      <c r="AX406" s="14" t="s">
        <v>81</v>
      </c>
      <c r="AY406" s="207" t="s">
        <v>191</v>
      </c>
    </row>
    <row r="407" s="1" customFormat="1" ht="16.5" customHeight="1">
      <c r="B407" s="177"/>
      <c r="C407" s="178" t="s">
        <v>562</v>
      </c>
      <c r="D407" s="178" t="s">
        <v>194</v>
      </c>
      <c r="E407" s="179" t="s">
        <v>563</v>
      </c>
      <c r="F407" s="180" t="s">
        <v>564</v>
      </c>
      <c r="G407" s="181" t="s">
        <v>214</v>
      </c>
      <c r="H407" s="182">
        <v>6.8600000000000003</v>
      </c>
      <c r="I407" s="183"/>
      <c r="J407" s="182">
        <f>ROUND(I407*H407,2)</f>
        <v>0</v>
      </c>
      <c r="K407" s="180" t="s">
        <v>274</v>
      </c>
      <c r="L407" s="37"/>
      <c r="M407" s="184" t="s">
        <v>1</v>
      </c>
      <c r="N407" s="185" t="s">
        <v>38</v>
      </c>
      <c r="O407" s="73"/>
      <c r="P407" s="186">
        <f>O407*H407</f>
        <v>0</v>
      </c>
      <c r="Q407" s="186">
        <v>0</v>
      </c>
      <c r="R407" s="186">
        <f>Q407*H407</f>
        <v>0</v>
      </c>
      <c r="S407" s="186">
        <v>0</v>
      </c>
      <c r="T407" s="187">
        <f>S407*H407</f>
        <v>0</v>
      </c>
      <c r="AR407" s="188" t="s">
        <v>198</v>
      </c>
      <c r="AT407" s="188" t="s">
        <v>194</v>
      </c>
      <c r="AU407" s="188" t="s">
        <v>83</v>
      </c>
      <c r="AY407" s="18" t="s">
        <v>191</v>
      </c>
      <c r="BE407" s="189">
        <f>IF(N407="základní",J407,0)</f>
        <v>0</v>
      </c>
      <c r="BF407" s="189">
        <f>IF(N407="snížená",J407,0)</f>
        <v>0</v>
      </c>
      <c r="BG407" s="189">
        <f>IF(N407="zákl. přenesená",J407,0)</f>
        <v>0</v>
      </c>
      <c r="BH407" s="189">
        <f>IF(N407="sníž. přenesená",J407,0)</f>
        <v>0</v>
      </c>
      <c r="BI407" s="189">
        <f>IF(N407="nulová",J407,0)</f>
        <v>0</v>
      </c>
      <c r="BJ407" s="18" t="s">
        <v>81</v>
      </c>
      <c r="BK407" s="189">
        <f>ROUND(I407*H407,2)</f>
        <v>0</v>
      </c>
      <c r="BL407" s="18" t="s">
        <v>198</v>
      </c>
      <c r="BM407" s="188" t="s">
        <v>565</v>
      </c>
    </row>
    <row r="408" s="12" customFormat="1">
      <c r="B408" s="190"/>
      <c r="D408" s="191" t="s">
        <v>200</v>
      </c>
      <c r="E408" s="192" t="s">
        <v>1</v>
      </c>
      <c r="F408" s="193" t="s">
        <v>566</v>
      </c>
      <c r="H408" s="192" t="s">
        <v>1</v>
      </c>
      <c r="I408" s="194"/>
      <c r="L408" s="190"/>
      <c r="M408" s="195"/>
      <c r="N408" s="196"/>
      <c r="O408" s="196"/>
      <c r="P408" s="196"/>
      <c r="Q408" s="196"/>
      <c r="R408" s="196"/>
      <c r="S408" s="196"/>
      <c r="T408" s="197"/>
      <c r="AT408" s="192" t="s">
        <v>200</v>
      </c>
      <c r="AU408" s="192" t="s">
        <v>83</v>
      </c>
      <c r="AV408" s="12" t="s">
        <v>81</v>
      </c>
      <c r="AW408" s="12" t="s">
        <v>30</v>
      </c>
      <c r="AX408" s="12" t="s">
        <v>73</v>
      </c>
      <c r="AY408" s="192" t="s">
        <v>191</v>
      </c>
    </row>
    <row r="409" s="13" customFormat="1">
      <c r="B409" s="198"/>
      <c r="D409" s="191" t="s">
        <v>200</v>
      </c>
      <c r="E409" s="199" t="s">
        <v>1</v>
      </c>
      <c r="F409" s="200" t="s">
        <v>567</v>
      </c>
      <c r="H409" s="201">
        <v>6.8600000000000003</v>
      </c>
      <c r="I409" s="202"/>
      <c r="L409" s="198"/>
      <c r="M409" s="203"/>
      <c r="N409" s="204"/>
      <c r="O409" s="204"/>
      <c r="P409" s="204"/>
      <c r="Q409" s="204"/>
      <c r="R409" s="204"/>
      <c r="S409" s="204"/>
      <c r="T409" s="205"/>
      <c r="AT409" s="199" t="s">
        <v>200</v>
      </c>
      <c r="AU409" s="199" t="s">
        <v>83</v>
      </c>
      <c r="AV409" s="13" t="s">
        <v>83</v>
      </c>
      <c r="AW409" s="13" t="s">
        <v>30</v>
      </c>
      <c r="AX409" s="13" t="s">
        <v>73</v>
      </c>
      <c r="AY409" s="199" t="s">
        <v>191</v>
      </c>
    </row>
    <row r="410" s="14" customFormat="1">
      <c r="B410" s="206"/>
      <c r="D410" s="191" t="s">
        <v>200</v>
      </c>
      <c r="E410" s="207" t="s">
        <v>1</v>
      </c>
      <c r="F410" s="208" t="s">
        <v>204</v>
      </c>
      <c r="H410" s="209">
        <v>6.8600000000000003</v>
      </c>
      <c r="I410" s="210"/>
      <c r="L410" s="206"/>
      <c r="M410" s="211"/>
      <c r="N410" s="212"/>
      <c r="O410" s="212"/>
      <c r="P410" s="212"/>
      <c r="Q410" s="212"/>
      <c r="R410" s="212"/>
      <c r="S410" s="212"/>
      <c r="T410" s="213"/>
      <c r="AT410" s="207" t="s">
        <v>200</v>
      </c>
      <c r="AU410" s="207" t="s">
        <v>83</v>
      </c>
      <c r="AV410" s="14" t="s">
        <v>198</v>
      </c>
      <c r="AW410" s="14" t="s">
        <v>30</v>
      </c>
      <c r="AX410" s="14" t="s">
        <v>81</v>
      </c>
      <c r="AY410" s="207" t="s">
        <v>191</v>
      </c>
    </row>
    <row r="411" s="1" customFormat="1" ht="24" customHeight="1">
      <c r="B411" s="177"/>
      <c r="C411" s="178" t="s">
        <v>568</v>
      </c>
      <c r="D411" s="178" t="s">
        <v>194</v>
      </c>
      <c r="E411" s="179" t="s">
        <v>569</v>
      </c>
      <c r="F411" s="180" t="s">
        <v>570</v>
      </c>
      <c r="G411" s="181" t="s">
        <v>310</v>
      </c>
      <c r="H411" s="182">
        <v>343</v>
      </c>
      <c r="I411" s="183"/>
      <c r="J411" s="182">
        <f>ROUND(I411*H411,2)</f>
        <v>0</v>
      </c>
      <c r="K411" s="180" t="s">
        <v>274</v>
      </c>
      <c r="L411" s="37"/>
      <c r="M411" s="184" t="s">
        <v>1</v>
      </c>
      <c r="N411" s="185" t="s">
        <v>38</v>
      </c>
      <c r="O411" s="73"/>
      <c r="P411" s="186">
        <f>O411*H411</f>
        <v>0</v>
      </c>
      <c r="Q411" s="186">
        <v>0.00116</v>
      </c>
      <c r="R411" s="186">
        <f>Q411*H411</f>
        <v>0.39788000000000001</v>
      </c>
      <c r="S411" s="186">
        <v>0</v>
      </c>
      <c r="T411" s="187">
        <f>S411*H411</f>
        <v>0</v>
      </c>
      <c r="AR411" s="188" t="s">
        <v>198</v>
      </c>
      <c r="AT411" s="188" t="s">
        <v>194</v>
      </c>
      <c r="AU411" s="188" t="s">
        <v>83</v>
      </c>
      <c r="AY411" s="18" t="s">
        <v>191</v>
      </c>
      <c r="BE411" s="189">
        <f>IF(N411="základní",J411,0)</f>
        <v>0</v>
      </c>
      <c r="BF411" s="189">
        <f>IF(N411="snížená",J411,0)</f>
        <v>0</v>
      </c>
      <c r="BG411" s="189">
        <f>IF(N411="zákl. přenesená",J411,0)</f>
        <v>0</v>
      </c>
      <c r="BH411" s="189">
        <f>IF(N411="sníž. přenesená",J411,0)</f>
        <v>0</v>
      </c>
      <c r="BI411" s="189">
        <f>IF(N411="nulová",J411,0)</f>
        <v>0</v>
      </c>
      <c r="BJ411" s="18" t="s">
        <v>81</v>
      </c>
      <c r="BK411" s="189">
        <f>ROUND(I411*H411,2)</f>
        <v>0</v>
      </c>
      <c r="BL411" s="18" t="s">
        <v>198</v>
      </c>
      <c r="BM411" s="188" t="s">
        <v>571</v>
      </c>
    </row>
    <row r="412" s="12" customFormat="1">
      <c r="B412" s="190"/>
      <c r="D412" s="191" t="s">
        <v>200</v>
      </c>
      <c r="E412" s="192" t="s">
        <v>1</v>
      </c>
      <c r="F412" s="193" t="s">
        <v>572</v>
      </c>
      <c r="H412" s="192" t="s">
        <v>1</v>
      </c>
      <c r="I412" s="194"/>
      <c r="L412" s="190"/>
      <c r="M412" s="195"/>
      <c r="N412" s="196"/>
      <c r="O412" s="196"/>
      <c r="P412" s="196"/>
      <c r="Q412" s="196"/>
      <c r="R412" s="196"/>
      <c r="S412" s="196"/>
      <c r="T412" s="197"/>
      <c r="AT412" s="192" t="s">
        <v>200</v>
      </c>
      <c r="AU412" s="192" t="s">
        <v>83</v>
      </c>
      <c r="AV412" s="12" t="s">
        <v>81</v>
      </c>
      <c r="AW412" s="12" t="s">
        <v>30</v>
      </c>
      <c r="AX412" s="12" t="s">
        <v>73</v>
      </c>
      <c r="AY412" s="192" t="s">
        <v>191</v>
      </c>
    </row>
    <row r="413" s="12" customFormat="1">
      <c r="B413" s="190"/>
      <c r="D413" s="191" t="s">
        <v>200</v>
      </c>
      <c r="E413" s="192" t="s">
        <v>1</v>
      </c>
      <c r="F413" s="193" t="s">
        <v>573</v>
      </c>
      <c r="H413" s="192" t="s">
        <v>1</v>
      </c>
      <c r="I413" s="194"/>
      <c r="L413" s="190"/>
      <c r="M413" s="195"/>
      <c r="N413" s="196"/>
      <c r="O413" s="196"/>
      <c r="P413" s="196"/>
      <c r="Q413" s="196"/>
      <c r="R413" s="196"/>
      <c r="S413" s="196"/>
      <c r="T413" s="197"/>
      <c r="AT413" s="192" t="s">
        <v>200</v>
      </c>
      <c r="AU413" s="192" t="s">
        <v>83</v>
      </c>
      <c r="AV413" s="12" t="s">
        <v>81</v>
      </c>
      <c r="AW413" s="12" t="s">
        <v>30</v>
      </c>
      <c r="AX413" s="12" t="s">
        <v>73</v>
      </c>
      <c r="AY413" s="192" t="s">
        <v>191</v>
      </c>
    </row>
    <row r="414" s="12" customFormat="1">
      <c r="B414" s="190"/>
      <c r="D414" s="191" t="s">
        <v>200</v>
      </c>
      <c r="E414" s="192" t="s">
        <v>1</v>
      </c>
      <c r="F414" s="193" t="s">
        <v>574</v>
      </c>
      <c r="H414" s="192" t="s">
        <v>1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2" t="s">
        <v>200</v>
      </c>
      <c r="AU414" s="192" t="s">
        <v>83</v>
      </c>
      <c r="AV414" s="12" t="s">
        <v>81</v>
      </c>
      <c r="AW414" s="12" t="s">
        <v>30</v>
      </c>
      <c r="AX414" s="12" t="s">
        <v>73</v>
      </c>
      <c r="AY414" s="192" t="s">
        <v>191</v>
      </c>
    </row>
    <row r="415" s="13" customFormat="1">
      <c r="B415" s="198"/>
      <c r="D415" s="191" t="s">
        <v>200</v>
      </c>
      <c r="E415" s="199" t="s">
        <v>1</v>
      </c>
      <c r="F415" s="200" t="s">
        <v>352</v>
      </c>
      <c r="H415" s="201">
        <v>343</v>
      </c>
      <c r="I415" s="202"/>
      <c r="L415" s="198"/>
      <c r="M415" s="203"/>
      <c r="N415" s="204"/>
      <c r="O415" s="204"/>
      <c r="P415" s="204"/>
      <c r="Q415" s="204"/>
      <c r="R415" s="204"/>
      <c r="S415" s="204"/>
      <c r="T415" s="205"/>
      <c r="AT415" s="199" t="s">
        <v>200</v>
      </c>
      <c r="AU415" s="199" t="s">
        <v>83</v>
      </c>
      <c r="AV415" s="13" t="s">
        <v>83</v>
      </c>
      <c r="AW415" s="13" t="s">
        <v>30</v>
      </c>
      <c r="AX415" s="13" t="s">
        <v>73</v>
      </c>
      <c r="AY415" s="199" t="s">
        <v>191</v>
      </c>
    </row>
    <row r="416" s="14" customFormat="1">
      <c r="B416" s="206"/>
      <c r="D416" s="191" t="s">
        <v>200</v>
      </c>
      <c r="E416" s="207" t="s">
        <v>1</v>
      </c>
      <c r="F416" s="208" t="s">
        <v>204</v>
      </c>
      <c r="H416" s="209">
        <v>343</v>
      </c>
      <c r="I416" s="210"/>
      <c r="L416" s="206"/>
      <c r="M416" s="211"/>
      <c r="N416" s="212"/>
      <c r="O416" s="212"/>
      <c r="P416" s="212"/>
      <c r="Q416" s="212"/>
      <c r="R416" s="212"/>
      <c r="S416" s="212"/>
      <c r="T416" s="213"/>
      <c r="AT416" s="207" t="s">
        <v>200</v>
      </c>
      <c r="AU416" s="207" t="s">
        <v>83</v>
      </c>
      <c r="AV416" s="14" t="s">
        <v>198</v>
      </c>
      <c r="AW416" s="14" t="s">
        <v>30</v>
      </c>
      <c r="AX416" s="14" t="s">
        <v>81</v>
      </c>
      <c r="AY416" s="207" t="s">
        <v>191</v>
      </c>
    </row>
    <row r="417" s="1" customFormat="1" ht="16.5" customHeight="1">
      <c r="B417" s="177"/>
      <c r="C417" s="178" t="s">
        <v>575</v>
      </c>
      <c r="D417" s="178" t="s">
        <v>194</v>
      </c>
      <c r="E417" s="179" t="s">
        <v>576</v>
      </c>
      <c r="F417" s="180" t="s">
        <v>577</v>
      </c>
      <c r="G417" s="181" t="s">
        <v>214</v>
      </c>
      <c r="H417" s="182">
        <v>22.68</v>
      </c>
      <c r="I417" s="183"/>
      <c r="J417" s="182">
        <f>ROUND(I417*H417,2)</f>
        <v>0</v>
      </c>
      <c r="K417" s="180" t="s">
        <v>1</v>
      </c>
      <c r="L417" s="37"/>
      <c r="M417" s="184" t="s">
        <v>1</v>
      </c>
      <c r="N417" s="185" t="s">
        <v>38</v>
      </c>
      <c r="O417" s="73"/>
      <c r="P417" s="186">
        <f>O417*H417</f>
        <v>0</v>
      </c>
      <c r="Q417" s="186">
        <v>0</v>
      </c>
      <c r="R417" s="186">
        <f>Q417*H417</f>
        <v>0</v>
      </c>
      <c r="S417" s="186">
        <v>0</v>
      </c>
      <c r="T417" s="187">
        <f>S417*H417</f>
        <v>0</v>
      </c>
      <c r="AR417" s="188" t="s">
        <v>198</v>
      </c>
      <c r="AT417" s="188" t="s">
        <v>194</v>
      </c>
      <c r="AU417" s="188" t="s">
        <v>83</v>
      </c>
      <c r="AY417" s="18" t="s">
        <v>191</v>
      </c>
      <c r="BE417" s="189">
        <f>IF(N417="základní",J417,0)</f>
        <v>0</v>
      </c>
      <c r="BF417" s="189">
        <f>IF(N417="snížená",J417,0)</f>
        <v>0</v>
      </c>
      <c r="BG417" s="189">
        <f>IF(N417="zákl. přenesená",J417,0)</f>
        <v>0</v>
      </c>
      <c r="BH417" s="189">
        <f>IF(N417="sníž. přenesená",J417,0)</f>
        <v>0</v>
      </c>
      <c r="BI417" s="189">
        <f>IF(N417="nulová",J417,0)</f>
        <v>0</v>
      </c>
      <c r="BJ417" s="18" t="s">
        <v>81</v>
      </c>
      <c r="BK417" s="189">
        <f>ROUND(I417*H417,2)</f>
        <v>0</v>
      </c>
      <c r="BL417" s="18" t="s">
        <v>198</v>
      </c>
      <c r="BM417" s="188" t="s">
        <v>578</v>
      </c>
    </row>
    <row r="418" s="12" customFormat="1">
      <c r="B418" s="190"/>
      <c r="D418" s="191" t="s">
        <v>200</v>
      </c>
      <c r="E418" s="192" t="s">
        <v>1</v>
      </c>
      <c r="F418" s="193" t="s">
        <v>579</v>
      </c>
      <c r="H418" s="192" t="s">
        <v>1</v>
      </c>
      <c r="I418" s="194"/>
      <c r="L418" s="190"/>
      <c r="M418" s="195"/>
      <c r="N418" s="196"/>
      <c r="O418" s="196"/>
      <c r="P418" s="196"/>
      <c r="Q418" s="196"/>
      <c r="R418" s="196"/>
      <c r="S418" s="196"/>
      <c r="T418" s="197"/>
      <c r="AT418" s="192" t="s">
        <v>200</v>
      </c>
      <c r="AU418" s="192" t="s">
        <v>83</v>
      </c>
      <c r="AV418" s="12" t="s">
        <v>81</v>
      </c>
      <c r="AW418" s="12" t="s">
        <v>30</v>
      </c>
      <c r="AX418" s="12" t="s">
        <v>73</v>
      </c>
      <c r="AY418" s="192" t="s">
        <v>191</v>
      </c>
    </row>
    <row r="419" s="12" customFormat="1">
      <c r="B419" s="190"/>
      <c r="D419" s="191" t="s">
        <v>200</v>
      </c>
      <c r="E419" s="192" t="s">
        <v>1</v>
      </c>
      <c r="F419" s="193" t="s">
        <v>580</v>
      </c>
      <c r="H419" s="192" t="s">
        <v>1</v>
      </c>
      <c r="I419" s="194"/>
      <c r="L419" s="190"/>
      <c r="M419" s="195"/>
      <c r="N419" s="196"/>
      <c r="O419" s="196"/>
      <c r="P419" s="196"/>
      <c r="Q419" s="196"/>
      <c r="R419" s="196"/>
      <c r="S419" s="196"/>
      <c r="T419" s="197"/>
      <c r="AT419" s="192" t="s">
        <v>200</v>
      </c>
      <c r="AU419" s="192" t="s">
        <v>83</v>
      </c>
      <c r="AV419" s="12" t="s">
        <v>81</v>
      </c>
      <c r="AW419" s="12" t="s">
        <v>30</v>
      </c>
      <c r="AX419" s="12" t="s">
        <v>73</v>
      </c>
      <c r="AY419" s="192" t="s">
        <v>191</v>
      </c>
    </row>
    <row r="420" s="13" customFormat="1">
      <c r="B420" s="198"/>
      <c r="D420" s="191" t="s">
        <v>200</v>
      </c>
      <c r="E420" s="199" t="s">
        <v>1</v>
      </c>
      <c r="F420" s="200" t="s">
        <v>581</v>
      </c>
      <c r="H420" s="201">
        <v>10.98</v>
      </c>
      <c r="I420" s="202"/>
      <c r="L420" s="198"/>
      <c r="M420" s="203"/>
      <c r="N420" s="204"/>
      <c r="O420" s="204"/>
      <c r="P420" s="204"/>
      <c r="Q420" s="204"/>
      <c r="R420" s="204"/>
      <c r="S420" s="204"/>
      <c r="T420" s="205"/>
      <c r="AT420" s="199" t="s">
        <v>200</v>
      </c>
      <c r="AU420" s="199" t="s">
        <v>83</v>
      </c>
      <c r="AV420" s="13" t="s">
        <v>83</v>
      </c>
      <c r="AW420" s="13" t="s">
        <v>30</v>
      </c>
      <c r="AX420" s="13" t="s">
        <v>73</v>
      </c>
      <c r="AY420" s="199" t="s">
        <v>191</v>
      </c>
    </row>
    <row r="421" s="12" customFormat="1">
      <c r="B421" s="190"/>
      <c r="D421" s="191" t="s">
        <v>200</v>
      </c>
      <c r="E421" s="192" t="s">
        <v>1</v>
      </c>
      <c r="F421" s="193" t="s">
        <v>582</v>
      </c>
      <c r="H421" s="192" t="s">
        <v>1</v>
      </c>
      <c r="I421" s="194"/>
      <c r="L421" s="190"/>
      <c r="M421" s="195"/>
      <c r="N421" s="196"/>
      <c r="O421" s="196"/>
      <c r="P421" s="196"/>
      <c r="Q421" s="196"/>
      <c r="R421" s="196"/>
      <c r="S421" s="196"/>
      <c r="T421" s="197"/>
      <c r="AT421" s="192" t="s">
        <v>200</v>
      </c>
      <c r="AU421" s="192" t="s">
        <v>83</v>
      </c>
      <c r="AV421" s="12" t="s">
        <v>81</v>
      </c>
      <c r="AW421" s="12" t="s">
        <v>30</v>
      </c>
      <c r="AX421" s="12" t="s">
        <v>73</v>
      </c>
      <c r="AY421" s="192" t="s">
        <v>191</v>
      </c>
    </row>
    <row r="422" s="13" customFormat="1">
      <c r="B422" s="198"/>
      <c r="D422" s="191" t="s">
        <v>200</v>
      </c>
      <c r="E422" s="199" t="s">
        <v>1</v>
      </c>
      <c r="F422" s="200" t="s">
        <v>583</v>
      </c>
      <c r="H422" s="201">
        <v>11.699999999999999</v>
      </c>
      <c r="I422" s="202"/>
      <c r="L422" s="198"/>
      <c r="M422" s="203"/>
      <c r="N422" s="204"/>
      <c r="O422" s="204"/>
      <c r="P422" s="204"/>
      <c r="Q422" s="204"/>
      <c r="R422" s="204"/>
      <c r="S422" s="204"/>
      <c r="T422" s="205"/>
      <c r="AT422" s="199" t="s">
        <v>200</v>
      </c>
      <c r="AU422" s="199" t="s">
        <v>83</v>
      </c>
      <c r="AV422" s="13" t="s">
        <v>83</v>
      </c>
      <c r="AW422" s="13" t="s">
        <v>30</v>
      </c>
      <c r="AX422" s="13" t="s">
        <v>73</v>
      </c>
      <c r="AY422" s="199" t="s">
        <v>191</v>
      </c>
    </row>
    <row r="423" s="14" customFormat="1">
      <c r="B423" s="206"/>
      <c r="D423" s="191" t="s">
        <v>200</v>
      </c>
      <c r="E423" s="207" t="s">
        <v>1</v>
      </c>
      <c r="F423" s="208" t="s">
        <v>204</v>
      </c>
      <c r="H423" s="209">
        <v>22.68</v>
      </c>
      <c r="I423" s="210"/>
      <c r="L423" s="206"/>
      <c r="M423" s="211"/>
      <c r="N423" s="212"/>
      <c r="O423" s="212"/>
      <c r="P423" s="212"/>
      <c r="Q423" s="212"/>
      <c r="R423" s="212"/>
      <c r="S423" s="212"/>
      <c r="T423" s="213"/>
      <c r="AT423" s="207" t="s">
        <v>200</v>
      </c>
      <c r="AU423" s="207" t="s">
        <v>83</v>
      </c>
      <c r="AV423" s="14" t="s">
        <v>198</v>
      </c>
      <c r="AW423" s="14" t="s">
        <v>30</v>
      </c>
      <c r="AX423" s="14" t="s">
        <v>81</v>
      </c>
      <c r="AY423" s="207" t="s">
        <v>191</v>
      </c>
    </row>
    <row r="424" s="1" customFormat="1" ht="24" customHeight="1">
      <c r="B424" s="177"/>
      <c r="C424" s="178" t="s">
        <v>584</v>
      </c>
      <c r="D424" s="178" t="s">
        <v>194</v>
      </c>
      <c r="E424" s="179" t="s">
        <v>585</v>
      </c>
      <c r="F424" s="180" t="s">
        <v>586</v>
      </c>
      <c r="G424" s="181" t="s">
        <v>214</v>
      </c>
      <c r="H424" s="182">
        <v>11.699999999999999</v>
      </c>
      <c r="I424" s="183"/>
      <c r="J424" s="182">
        <f>ROUND(I424*H424,2)</f>
        <v>0</v>
      </c>
      <c r="K424" s="180" t="s">
        <v>1</v>
      </c>
      <c r="L424" s="37"/>
      <c r="M424" s="184" t="s">
        <v>1</v>
      </c>
      <c r="N424" s="185" t="s">
        <v>38</v>
      </c>
      <c r="O424" s="73"/>
      <c r="P424" s="186">
        <f>O424*H424</f>
        <v>0</v>
      </c>
      <c r="Q424" s="186">
        <v>0</v>
      </c>
      <c r="R424" s="186">
        <f>Q424*H424</f>
        <v>0</v>
      </c>
      <c r="S424" s="186">
        <v>0</v>
      </c>
      <c r="T424" s="187">
        <f>S424*H424</f>
        <v>0</v>
      </c>
      <c r="AR424" s="188" t="s">
        <v>198</v>
      </c>
      <c r="AT424" s="188" t="s">
        <v>194</v>
      </c>
      <c r="AU424" s="188" t="s">
        <v>83</v>
      </c>
      <c r="AY424" s="18" t="s">
        <v>191</v>
      </c>
      <c r="BE424" s="189">
        <f>IF(N424="základní",J424,0)</f>
        <v>0</v>
      </c>
      <c r="BF424" s="189">
        <f>IF(N424="snížená",J424,0)</f>
        <v>0</v>
      </c>
      <c r="BG424" s="189">
        <f>IF(N424="zákl. přenesená",J424,0)</f>
        <v>0</v>
      </c>
      <c r="BH424" s="189">
        <f>IF(N424="sníž. přenesená",J424,0)</f>
        <v>0</v>
      </c>
      <c r="BI424" s="189">
        <f>IF(N424="nulová",J424,0)</f>
        <v>0</v>
      </c>
      <c r="BJ424" s="18" t="s">
        <v>81</v>
      </c>
      <c r="BK424" s="189">
        <f>ROUND(I424*H424,2)</f>
        <v>0</v>
      </c>
      <c r="BL424" s="18" t="s">
        <v>198</v>
      </c>
      <c r="BM424" s="188" t="s">
        <v>587</v>
      </c>
    </row>
    <row r="425" s="12" customFormat="1">
      <c r="B425" s="190"/>
      <c r="D425" s="191" t="s">
        <v>200</v>
      </c>
      <c r="E425" s="192" t="s">
        <v>1</v>
      </c>
      <c r="F425" s="193" t="s">
        <v>588</v>
      </c>
      <c r="H425" s="192" t="s">
        <v>1</v>
      </c>
      <c r="I425" s="194"/>
      <c r="L425" s="190"/>
      <c r="M425" s="195"/>
      <c r="N425" s="196"/>
      <c r="O425" s="196"/>
      <c r="P425" s="196"/>
      <c r="Q425" s="196"/>
      <c r="R425" s="196"/>
      <c r="S425" s="196"/>
      <c r="T425" s="197"/>
      <c r="AT425" s="192" t="s">
        <v>200</v>
      </c>
      <c r="AU425" s="192" t="s">
        <v>83</v>
      </c>
      <c r="AV425" s="12" t="s">
        <v>81</v>
      </c>
      <c r="AW425" s="12" t="s">
        <v>30</v>
      </c>
      <c r="AX425" s="12" t="s">
        <v>73</v>
      </c>
      <c r="AY425" s="192" t="s">
        <v>191</v>
      </c>
    </row>
    <row r="426" s="13" customFormat="1">
      <c r="B426" s="198"/>
      <c r="D426" s="191" t="s">
        <v>200</v>
      </c>
      <c r="E426" s="199" t="s">
        <v>1</v>
      </c>
      <c r="F426" s="200" t="s">
        <v>583</v>
      </c>
      <c r="H426" s="201">
        <v>11.699999999999999</v>
      </c>
      <c r="I426" s="202"/>
      <c r="L426" s="198"/>
      <c r="M426" s="203"/>
      <c r="N426" s="204"/>
      <c r="O426" s="204"/>
      <c r="P426" s="204"/>
      <c r="Q426" s="204"/>
      <c r="R426" s="204"/>
      <c r="S426" s="204"/>
      <c r="T426" s="205"/>
      <c r="AT426" s="199" t="s">
        <v>200</v>
      </c>
      <c r="AU426" s="199" t="s">
        <v>83</v>
      </c>
      <c r="AV426" s="13" t="s">
        <v>83</v>
      </c>
      <c r="AW426" s="13" t="s">
        <v>30</v>
      </c>
      <c r="AX426" s="13" t="s">
        <v>73</v>
      </c>
      <c r="AY426" s="199" t="s">
        <v>191</v>
      </c>
    </row>
    <row r="427" s="14" customFormat="1">
      <c r="B427" s="206"/>
      <c r="D427" s="191" t="s">
        <v>200</v>
      </c>
      <c r="E427" s="207" t="s">
        <v>1</v>
      </c>
      <c r="F427" s="208" t="s">
        <v>204</v>
      </c>
      <c r="H427" s="209">
        <v>11.699999999999999</v>
      </c>
      <c r="I427" s="210"/>
      <c r="L427" s="206"/>
      <c r="M427" s="211"/>
      <c r="N427" s="212"/>
      <c r="O427" s="212"/>
      <c r="P427" s="212"/>
      <c r="Q427" s="212"/>
      <c r="R427" s="212"/>
      <c r="S427" s="212"/>
      <c r="T427" s="213"/>
      <c r="AT427" s="207" t="s">
        <v>200</v>
      </c>
      <c r="AU427" s="207" t="s">
        <v>83</v>
      </c>
      <c r="AV427" s="14" t="s">
        <v>198</v>
      </c>
      <c r="AW427" s="14" t="s">
        <v>30</v>
      </c>
      <c r="AX427" s="14" t="s">
        <v>81</v>
      </c>
      <c r="AY427" s="207" t="s">
        <v>191</v>
      </c>
    </row>
    <row r="428" s="1" customFormat="1" ht="16.5" customHeight="1">
      <c r="B428" s="177"/>
      <c r="C428" s="178" t="s">
        <v>589</v>
      </c>
      <c r="D428" s="178" t="s">
        <v>194</v>
      </c>
      <c r="E428" s="179" t="s">
        <v>590</v>
      </c>
      <c r="F428" s="180" t="s">
        <v>591</v>
      </c>
      <c r="G428" s="181" t="s">
        <v>310</v>
      </c>
      <c r="H428" s="182">
        <v>36.600000000000001</v>
      </c>
      <c r="I428" s="183"/>
      <c r="J428" s="182">
        <f>ROUND(I428*H428,2)</f>
        <v>0</v>
      </c>
      <c r="K428" s="180" t="s">
        <v>1</v>
      </c>
      <c r="L428" s="37"/>
      <c r="M428" s="184" t="s">
        <v>1</v>
      </c>
      <c r="N428" s="185" t="s">
        <v>38</v>
      </c>
      <c r="O428" s="73"/>
      <c r="P428" s="186">
        <f>O428*H428</f>
        <v>0</v>
      </c>
      <c r="Q428" s="186">
        <v>1.0000000000000001E-05</v>
      </c>
      <c r="R428" s="186">
        <f>Q428*H428</f>
        <v>0.00036600000000000006</v>
      </c>
      <c r="S428" s="186">
        <v>0</v>
      </c>
      <c r="T428" s="187">
        <f>S428*H428</f>
        <v>0</v>
      </c>
      <c r="AR428" s="188" t="s">
        <v>198</v>
      </c>
      <c r="AT428" s="188" t="s">
        <v>194</v>
      </c>
      <c r="AU428" s="188" t="s">
        <v>83</v>
      </c>
      <c r="AY428" s="18" t="s">
        <v>191</v>
      </c>
      <c r="BE428" s="189">
        <f>IF(N428="základní",J428,0)</f>
        <v>0</v>
      </c>
      <c r="BF428" s="189">
        <f>IF(N428="snížená",J428,0)</f>
        <v>0</v>
      </c>
      <c r="BG428" s="189">
        <f>IF(N428="zákl. přenesená",J428,0)</f>
        <v>0</v>
      </c>
      <c r="BH428" s="189">
        <f>IF(N428="sníž. přenesená",J428,0)</f>
        <v>0</v>
      </c>
      <c r="BI428" s="189">
        <f>IF(N428="nulová",J428,0)</f>
        <v>0</v>
      </c>
      <c r="BJ428" s="18" t="s">
        <v>81</v>
      </c>
      <c r="BK428" s="189">
        <f>ROUND(I428*H428,2)</f>
        <v>0</v>
      </c>
      <c r="BL428" s="18" t="s">
        <v>198</v>
      </c>
      <c r="BM428" s="188" t="s">
        <v>592</v>
      </c>
    </row>
    <row r="429" s="12" customFormat="1">
      <c r="B429" s="190"/>
      <c r="D429" s="191" t="s">
        <v>200</v>
      </c>
      <c r="E429" s="192" t="s">
        <v>1</v>
      </c>
      <c r="F429" s="193" t="s">
        <v>593</v>
      </c>
      <c r="H429" s="192" t="s">
        <v>1</v>
      </c>
      <c r="I429" s="194"/>
      <c r="L429" s="190"/>
      <c r="M429" s="195"/>
      <c r="N429" s="196"/>
      <c r="O429" s="196"/>
      <c r="P429" s="196"/>
      <c r="Q429" s="196"/>
      <c r="R429" s="196"/>
      <c r="S429" s="196"/>
      <c r="T429" s="197"/>
      <c r="AT429" s="192" t="s">
        <v>200</v>
      </c>
      <c r="AU429" s="192" t="s">
        <v>83</v>
      </c>
      <c r="AV429" s="12" t="s">
        <v>81</v>
      </c>
      <c r="AW429" s="12" t="s">
        <v>30</v>
      </c>
      <c r="AX429" s="12" t="s">
        <v>73</v>
      </c>
      <c r="AY429" s="192" t="s">
        <v>191</v>
      </c>
    </row>
    <row r="430" s="12" customFormat="1">
      <c r="B430" s="190"/>
      <c r="D430" s="191" t="s">
        <v>200</v>
      </c>
      <c r="E430" s="192" t="s">
        <v>1</v>
      </c>
      <c r="F430" s="193" t="s">
        <v>594</v>
      </c>
      <c r="H430" s="192" t="s">
        <v>1</v>
      </c>
      <c r="I430" s="194"/>
      <c r="L430" s="190"/>
      <c r="M430" s="195"/>
      <c r="N430" s="196"/>
      <c r="O430" s="196"/>
      <c r="P430" s="196"/>
      <c r="Q430" s="196"/>
      <c r="R430" s="196"/>
      <c r="S430" s="196"/>
      <c r="T430" s="197"/>
      <c r="AT430" s="192" t="s">
        <v>200</v>
      </c>
      <c r="AU430" s="192" t="s">
        <v>83</v>
      </c>
      <c r="AV430" s="12" t="s">
        <v>81</v>
      </c>
      <c r="AW430" s="12" t="s">
        <v>30</v>
      </c>
      <c r="AX430" s="12" t="s">
        <v>73</v>
      </c>
      <c r="AY430" s="192" t="s">
        <v>191</v>
      </c>
    </row>
    <row r="431" s="12" customFormat="1">
      <c r="B431" s="190"/>
      <c r="D431" s="191" t="s">
        <v>200</v>
      </c>
      <c r="E431" s="192" t="s">
        <v>1</v>
      </c>
      <c r="F431" s="193" t="s">
        <v>595</v>
      </c>
      <c r="H431" s="192" t="s">
        <v>1</v>
      </c>
      <c r="I431" s="194"/>
      <c r="L431" s="190"/>
      <c r="M431" s="195"/>
      <c r="N431" s="196"/>
      <c r="O431" s="196"/>
      <c r="P431" s="196"/>
      <c r="Q431" s="196"/>
      <c r="R431" s="196"/>
      <c r="S431" s="196"/>
      <c r="T431" s="197"/>
      <c r="AT431" s="192" t="s">
        <v>200</v>
      </c>
      <c r="AU431" s="192" t="s">
        <v>83</v>
      </c>
      <c r="AV431" s="12" t="s">
        <v>81</v>
      </c>
      <c r="AW431" s="12" t="s">
        <v>30</v>
      </c>
      <c r="AX431" s="12" t="s">
        <v>73</v>
      </c>
      <c r="AY431" s="192" t="s">
        <v>191</v>
      </c>
    </row>
    <row r="432" s="13" customFormat="1">
      <c r="B432" s="198"/>
      <c r="D432" s="191" t="s">
        <v>200</v>
      </c>
      <c r="E432" s="199" t="s">
        <v>1</v>
      </c>
      <c r="F432" s="200" t="s">
        <v>596</v>
      </c>
      <c r="H432" s="201">
        <v>36.600000000000001</v>
      </c>
      <c r="I432" s="202"/>
      <c r="L432" s="198"/>
      <c r="M432" s="203"/>
      <c r="N432" s="204"/>
      <c r="O432" s="204"/>
      <c r="P432" s="204"/>
      <c r="Q432" s="204"/>
      <c r="R432" s="204"/>
      <c r="S432" s="204"/>
      <c r="T432" s="205"/>
      <c r="AT432" s="199" t="s">
        <v>200</v>
      </c>
      <c r="AU432" s="199" t="s">
        <v>83</v>
      </c>
      <c r="AV432" s="13" t="s">
        <v>83</v>
      </c>
      <c r="AW432" s="13" t="s">
        <v>30</v>
      </c>
      <c r="AX432" s="13" t="s">
        <v>73</v>
      </c>
      <c r="AY432" s="199" t="s">
        <v>191</v>
      </c>
    </row>
    <row r="433" s="14" customFormat="1">
      <c r="B433" s="206"/>
      <c r="D433" s="191" t="s">
        <v>200</v>
      </c>
      <c r="E433" s="207" t="s">
        <v>1</v>
      </c>
      <c r="F433" s="208" t="s">
        <v>204</v>
      </c>
      <c r="H433" s="209">
        <v>36.600000000000001</v>
      </c>
      <c r="I433" s="210"/>
      <c r="L433" s="206"/>
      <c r="M433" s="211"/>
      <c r="N433" s="212"/>
      <c r="O433" s="212"/>
      <c r="P433" s="212"/>
      <c r="Q433" s="212"/>
      <c r="R433" s="212"/>
      <c r="S433" s="212"/>
      <c r="T433" s="213"/>
      <c r="AT433" s="207" t="s">
        <v>200</v>
      </c>
      <c r="AU433" s="207" t="s">
        <v>83</v>
      </c>
      <c r="AV433" s="14" t="s">
        <v>198</v>
      </c>
      <c r="AW433" s="14" t="s">
        <v>30</v>
      </c>
      <c r="AX433" s="14" t="s">
        <v>81</v>
      </c>
      <c r="AY433" s="207" t="s">
        <v>191</v>
      </c>
    </row>
    <row r="434" s="1" customFormat="1" ht="24" customHeight="1">
      <c r="B434" s="177"/>
      <c r="C434" s="178" t="s">
        <v>597</v>
      </c>
      <c r="D434" s="178" t="s">
        <v>194</v>
      </c>
      <c r="E434" s="179" t="s">
        <v>598</v>
      </c>
      <c r="F434" s="180" t="s">
        <v>599</v>
      </c>
      <c r="G434" s="181" t="s">
        <v>310</v>
      </c>
      <c r="H434" s="182">
        <v>59.799999999999997</v>
      </c>
      <c r="I434" s="183"/>
      <c r="J434" s="182">
        <f>ROUND(I434*H434,2)</f>
        <v>0</v>
      </c>
      <c r="K434" s="180" t="s">
        <v>1</v>
      </c>
      <c r="L434" s="37"/>
      <c r="M434" s="184" t="s">
        <v>1</v>
      </c>
      <c r="N434" s="185" t="s">
        <v>38</v>
      </c>
      <c r="O434" s="73"/>
      <c r="P434" s="186">
        <f>O434*H434</f>
        <v>0</v>
      </c>
      <c r="Q434" s="186">
        <v>1.0000000000000001E-05</v>
      </c>
      <c r="R434" s="186">
        <f>Q434*H434</f>
        <v>0.00059800000000000001</v>
      </c>
      <c r="S434" s="186">
        <v>0</v>
      </c>
      <c r="T434" s="187">
        <f>S434*H434</f>
        <v>0</v>
      </c>
      <c r="AR434" s="188" t="s">
        <v>198</v>
      </c>
      <c r="AT434" s="188" t="s">
        <v>194</v>
      </c>
      <c r="AU434" s="188" t="s">
        <v>83</v>
      </c>
      <c r="AY434" s="18" t="s">
        <v>191</v>
      </c>
      <c r="BE434" s="189">
        <f>IF(N434="základní",J434,0)</f>
        <v>0</v>
      </c>
      <c r="BF434" s="189">
        <f>IF(N434="snížená",J434,0)</f>
        <v>0</v>
      </c>
      <c r="BG434" s="189">
        <f>IF(N434="zákl. přenesená",J434,0)</f>
        <v>0</v>
      </c>
      <c r="BH434" s="189">
        <f>IF(N434="sníž. přenesená",J434,0)</f>
        <v>0</v>
      </c>
      <c r="BI434" s="189">
        <f>IF(N434="nulová",J434,0)</f>
        <v>0</v>
      </c>
      <c r="BJ434" s="18" t="s">
        <v>81</v>
      </c>
      <c r="BK434" s="189">
        <f>ROUND(I434*H434,2)</f>
        <v>0</v>
      </c>
      <c r="BL434" s="18" t="s">
        <v>198</v>
      </c>
      <c r="BM434" s="188" t="s">
        <v>600</v>
      </c>
    </row>
    <row r="435" s="13" customFormat="1">
      <c r="B435" s="198"/>
      <c r="D435" s="191" t="s">
        <v>200</v>
      </c>
      <c r="E435" s="199" t="s">
        <v>1</v>
      </c>
      <c r="F435" s="200" t="s">
        <v>601</v>
      </c>
      <c r="H435" s="201">
        <v>59.799999999999997</v>
      </c>
      <c r="I435" s="202"/>
      <c r="L435" s="198"/>
      <c r="M435" s="203"/>
      <c r="N435" s="204"/>
      <c r="O435" s="204"/>
      <c r="P435" s="204"/>
      <c r="Q435" s="204"/>
      <c r="R435" s="204"/>
      <c r="S435" s="204"/>
      <c r="T435" s="205"/>
      <c r="AT435" s="199" t="s">
        <v>200</v>
      </c>
      <c r="AU435" s="199" t="s">
        <v>83</v>
      </c>
      <c r="AV435" s="13" t="s">
        <v>83</v>
      </c>
      <c r="AW435" s="13" t="s">
        <v>30</v>
      </c>
      <c r="AX435" s="13" t="s">
        <v>73</v>
      </c>
      <c r="AY435" s="199" t="s">
        <v>191</v>
      </c>
    </row>
    <row r="436" s="14" customFormat="1">
      <c r="B436" s="206"/>
      <c r="D436" s="191" t="s">
        <v>200</v>
      </c>
      <c r="E436" s="207" t="s">
        <v>1</v>
      </c>
      <c r="F436" s="208" t="s">
        <v>204</v>
      </c>
      <c r="H436" s="209">
        <v>59.799999999999997</v>
      </c>
      <c r="I436" s="210"/>
      <c r="L436" s="206"/>
      <c r="M436" s="211"/>
      <c r="N436" s="212"/>
      <c r="O436" s="212"/>
      <c r="P436" s="212"/>
      <c r="Q436" s="212"/>
      <c r="R436" s="212"/>
      <c r="S436" s="212"/>
      <c r="T436" s="213"/>
      <c r="AT436" s="207" t="s">
        <v>200</v>
      </c>
      <c r="AU436" s="207" t="s">
        <v>83</v>
      </c>
      <c r="AV436" s="14" t="s">
        <v>198</v>
      </c>
      <c r="AW436" s="14" t="s">
        <v>30</v>
      </c>
      <c r="AX436" s="14" t="s">
        <v>81</v>
      </c>
      <c r="AY436" s="207" t="s">
        <v>191</v>
      </c>
    </row>
    <row r="437" s="1" customFormat="1" ht="24" customHeight="1">
      <c r="B437" s="177"/>
      <c r="C437" s="178" t="s">
        <v>357</v>
      </c>
      <c r="D437" s="178" t="s">
        <v>194</v>
      </c>
      <c r="E437" s="179" t="s">
        <v>602</v>
      </c>
      <c r="F437" s="180" t="s">
        <v>603</v>
      </c>
      <c r="G437" s="181" t="s">
        <v>362</v>
      </c>
      <c r="H437" s="182">
        <v>58</v>
      </c>
      <c r="I437" s="183"/>
      <c r="J437" s="182">
        <f>ROUND(I437*H437,2)</f>
        <v>0</v>
      </c>
      <c r="K437" s="180" t="s">
        <v>1</v>
      </c>
      <c r="L437" s="37"/>
      <c r="M437" s="184" t="s">
        <v>1</v>
      </c>
      <c r="N437" s="185" t="s">
        <v>38</v>
      </c>
      <c r="O437" s="73"/>
      <c r="P437" s="186">
        <f>O437*H437</f>
        <v>0</v>
      </c>
      <c r="Q437" s="186">
        <v>0</v>
      </c>
      <c r="R437" s="186">
        <f>Q437*H437</f>
        <v>0</v>
      </c>
      <c r="S437" s="186">
        <v>0</v>
      </c>
      <c r="T437" s="187">
        <f>S437*H437</f>
        <v>0</v>
      </c>
      <c r="AR437" s="188" t="s">
        <v>198</v>
      </c>
      <c r="AT437" s="188" t="s">
        <v>194</v>
      </c>
      <c r="AU437" s="188" t="s">
        <v>83</v>
      </c>
      <c r="AY437" s="18" t="s">
        <v>191</v>
      </c>
      <c r="BE437" s="189">
        <f>IF(N437="základní",J437,0)</f>
        <v>0</v>
      </c>
      <c r="BF437" s="189">
        <f>IF(N437="snížená",J437,0)</f>
        <v>0</v>
      </c>
      <c r="BG437" s="189">
        <f>IF(N437="zákl. přenesená",J437,0)</f>
        <v>0</v>
      </c>
      <c r="BH437" s="189">
        <f>IF(N437="sníž. přenesená",J437,0)</f>
        <v>0</v>
      </c>
      <c r="BI437" s="189">
        <f>IF(N437="nulová",J437,0)</f>
        <v>0</v>
      </c>
      <c r="BJ437" s="18" t="s">
        <v>81</v>
      </c>
      <c r="BK437" s="189">
        <f>ROUND(I437*H437,2)</f>
        <v>0</v>
      </c>
      <c r="BL437" s="18" t="s">
        <v>198</v>
      </c>
      <c r="BM437" s="188" t="s">
        <v>604</v>
      </c>
    </row>
    <row r="438" s="12" customFormat="1">
      <c r="B438" s="190"/>
      <c r="D438" s="191" t="s">
        <v>200</v>
      </c>
      <c r="E438" s="192" t="s">
        <v>1</v>
      </c>
      <c r="F438" s="193" t="s">
        <v>605</v>
      </c>
      <c r="H438" s="192" t="s">
        <v>1</v>
      </c>
      <c r="I438" s="194"/>
      <c r="L438" s="190"/>
      <c r="M438" s="195"/>
      <c r="N438" s="196"/>
      <c r="O438" s="196"/>
      <c r="P438" s="196"/>
      <c r="Q438" s="196"/>
      <c r="R438" s="196"/>
      <c r="S438" s="196"/>
      <c r="T438" s="197"/>
      <c r="AT438" s="192" t="s">
        <v>200</v>
      </c>
      <c r="AU438" s="192" t="s">
        <v>83</v>
      </c>
      <c r="AV438" s="12" t="s">
        <v>81</v>
      </c>
      <c r="AW438" s="12" t="s">
        <v>30</v>
      </c>
      <c r="AX438" s="12" t="s">
        <v>73</v>
      </c>
      <c r="AY438" s="192" t="s">
        <v>191</v>
      </c>
    </row>
    <row r="439" s="12" customFormat="1">
      <c r="B439" s="190"/>
      <c r="D439" s="191" t="s">
        <v>200</v>
      </c>
      <c r="E439" s="192" t="s">
        <v>1</v>
      </c>
      <c r="F439" s="193" t="s">
        <v>606</v>
      </c>
      <c r="H439" s="192" t="s">
        <v>1</v>
      </c>
      <c r="I439" s="194"/>
      <c r="L439" s="190"/>
      <c r="M439" s="195"/>
      <c r="N439" s="196"/>
      <c r="O439" s="196"/>
      <c r="P439" s="196"/>
      <c r="Q439" s="196"/>
      <c r="R439" s="196"/>
      <c r="S439" s="196"/>
      <c r="T439" s="197"/>
      <c r="AT439" s="192" t="s">
        <v>200</v>
      </c>
      <c r="AU439" s="192" t="s">
        <v>83</v>
      </c>
      <c r="AV439" s="12" t="s">
        <v>81</v>
      </c>
      <c r="AW439" s="12" t="s">
        <v>30</v>
      </c>
      <c r="AX439" s="12" t="s">
        <v>73</v>
      </c>
      <c r="AY439" s="192" t="s">
        <v>191</v>
      </c>
    </row>
    <row r="440" s="13" customFormat="1">
      <c r="B440" s="198"/>
      <c r="D440" s="191" t="s">
        <v>200</v>
      </c>
      <c r="E440" s="199" t="s">
        <v>1</v>
      </c>
      <c r="F440" s="200" t="s">
        <v>589</v>
      </c>
      <c r="H440" s="201">
        <v>55</v>
      </c>
      <c r="I440" s="202"/>
      <c r="L440" s="198"/>
      <c r="M440" s="203"/>
      <c r="N440" s="204"/>
      <c r="O440" s="204"/>
      <c r="P440" s="204"/>
      <c r="Q440" s="204"/>
      <c r="R440" s="204"/>
      <c r="S440" s="204"/>
      <c r="T440" s="205"/>
      <c r="AT440" s="199" t="s">
        <v>200</v>
      </c>
      <c r="AU440" s="199" t="s">
        <v>83</v>
      </c>
      <c r="AV440" s="13" t="s">
        <v>83</v>
      </c>
      <c r="AW440" s="13" t="s">
        <v>30</v>
      </c>
      <c r="AX440" s="13" t="s">
        <v>73</v>
      </c>
      <c r="AY440" s="199" t="s">
        <v>191</v>
      </c>
    </row>
    <row r="441" s="12" customFormat="1">
      <c r="B441" s="190"/>
      <c r="D441" s="191" t="s">
        <v>200</v>
      </c>
      <c r="E441" s="192" t="s">
        <v>1</v>
      </c>
      <c r="F441" s="193" t="s">
        <v>607</v>
      </c>
      <c r="H441" s="192" t="s">
        <v>1</v>
      </c>
      <c r="I441" s="194"/>
      <c r="L441" s="190"/>
      <c r="M441" s="195"/>
      <c r="N441" s="196"/>
      <c r="O441" s="196"/>
      <c r="P441" s="196"/>
      <c r="Q441" s="196"/>
      <c r="R441" s="196"/>
      <c r="S441" s="196"/>
      <c r="T441" s="197"/>
      <c r="AT441" s="192" t="s">
        <v>200</v>
      </c>
      <c r="AU441" s="192" t="s">
        <v>83</v>
      </c>
      <c r="AV441" s="12" t="s">
        <v>81</v>
      </c>
      <c r="AW441" s="12" t="s">
        <v>30</v>
      </c>
      <c r="AX441" s="12" t="s">
        <v>73</v>
      </c>
      <c r="AY441" s="192" t="s">
        <v>191</v>
      </c>
    </row>
    <row r="442" s="12" customFormat="1">
      <c r="B442" s="190"/>
      <c r="D442" s="191" t="s">
        <v>200</v>
      </c>
      <c r="E442" s="192" t="s">
        <v>1</v>
      </c>
      <c r="F442" s="193" t="s">
        <v>608</v>
      </c>
      <c r="H442" s="192" t="s">
        <v>1</v>
      </c>
      <c r="I442" s="194"/>
      <c r="L442" s="190"/>
      <c r="M442" s="195"/>
      <c r="N442" s="196"/>
      <c r="O442" s="196"/>
      <c r="P442" s="196"/>
      <c r="Q442" s="196"/>
      <c r="R442" s="196"/>
      <c r="S442" s="196"/>
      <c r="T442" s="197"/>
      <c r="AT442" s="192" t="s">
        <v>200</v>
      </c>
      <c r="AU442" s="192" t="s">
        <v>83</v>
      </c>
      <c r="AV442" s="12" t="s">
        <v>81</v>
      </c>
      <c r="AW442" s="12" t="s">
        <v>30</v>
      </c>
      <c r="AX442" s="12" t="s">
        <v>73</v>
      </c>
      <c r="AY442" s="192" t="s">
        <v>191</v>
      </c>
    </row>
    <row r="443" s="13" customFormat="1">
      <c r="B443" s="198"/>
      <c r="D443" s="191" t="s">
        <v>200</v>
      </c>
      <c r="E443" s="199" t="s">
        <v>1</v>
      </c>
      <c r="F443" s="200" t="s">
        <v>211</v>
      </c>
      <c r="H443" s="201">
        <v>3</v>
      </c>
      <c r="I443" s="202"/>
      <c r="L443" s="198"/>
      <c r="M443" s="203"/>
      <c r="N443" s="204"/>
      <c r="O443" s="204"/>
      <c r="P443" s="204"/>
      <c r="Q443" s="204"/>
      <c r="R443" s="204"/>
      <c r="S443" s="204"/>
      <c r="T443" s="205"/>
      <c r="AT443" s="199" t="s">
        <v>200</v>
      </c>
      <c r="AU443" s="199" t="s">
        <v>83</v>
      </c>
      <c r="AV443" s="13" t="s">
        <v>83</v>
      </c>
      <c r="AW443" s="13" t="s">
        <v>30</v>
      </c>
      <c r="AX443" s="13" t="s">
        <v>73</v>
      </c>
      <c r="AY443" s="199" t="s">
        <v>191</v>
      </c>
    </row>
    <row r="444" s="14" customFormat="1">
      <c r="B444" s="206"/>
      <c r="D444" s="191" t="s">
        <v>200</v>
      </c>
      <c r="E444" s="207" t="s">
        <v>1</v>
      </c>
      <c r="F444" s="208" t="s">
        <v>204</v>
      </c>
      <c r="H444" s="209">
        <v>58</v>
      </c>
      <c r="I444" s="210"/>
      <c r="L444" s="206"/>
      <c r="M444" s="211"/>
      <c r="N444" s="212"/>
      <c r="O444" s="212"/>
      <c r="P444" s="212"/>
      <c r="Q444" s="212"/>
      <c r="R444" s="212"/>
      <c r="S444" s="212"/>
      <c r="T444" s="213"/>
      <c r="AT444" s="207" t="s">
        <v>200</v>
      </c>
      <c r="AU444" s="207" t="s">
        <v>83</v>
      </c>
      <c r="AV444" s="14" t="s">
        <v>198</v>
      </c>
      <c r="AW444" s="14" t="s">
        <v>30</v>
      </c>
      <c r="AX444" s="14" t="s">
        <v>81</v>
      </c>
      <c r="AY444" s="207" t="s">
        <v>191</v>
      </c>
    </row>
    <row r="445" s="1" customFormat="1" ht="16.5" customHeight="1">
      <c r="B445" s="177"/>
      <c r="C445" s="178" t="s">
        <v>609</v>
      </c>
      <c r="D445" s="178" t="s">
        <v>194</v>
      </c>
      <c r="E445" s="179" t="s">
        <v>610</v>
      </c>
      <c r="F445" s="180" t="s">
        <v>611</v>
      </c>
      <c r="G445" s="181" t="s">
        <v>362</v>
      </c>
      <c r="H445" s="182">
        <v>26</v>
      </c>
      <c r="I445" s="183"/>
      <c r="J445" s="182">
        <f>ROUND(I445*H445,2)</f>
        <v>0</v>
      </c>
      <c r="K445" s="180" t="s">
        <v>1</v>
      </c>
      <c r="L445" s="37"/>
      <c r="M445" s="184" t="s">
        <v>1</v>
      </c>
      <c r="N445" s="185" t="s">
        <v>38</v>
      </c>
      <c r="O445" s="73"/>
      <c r="P445" s="186">
        <f>O445*H445</f>
        <v>0</v>
      </c>
      <c r="Q445" s="186">
        <v>0</v>
      </c>
      <c r="R445" s="186">
        <f>Q445*H445</f>
        <v>0</v>
      </c>
      <c r="S445" s="186">
        <v>0</v>
      </c>
      <c r="T445" s="187">
        <f>S445*H445</f>
        <v>0</v>
      </c>
      <c r="AR445" s="188" t="s">
        <v>198</v>
      </c>
      <c r="AT445" s="188" t="s">
        <v>194</v>
      </c>
      <c r="AU445" s="188" t="s">
        <v>83</v>
      </c>
      <c r="AY445" s="18" t="s">
        <v>191</v>
      </c>
      <c r="BE445" s="189">
        <f>IF(N445="základní",J445,0)</f>
        <v>0</v>
      </c>
      <c r="BF445" s="189">
        <f>IF(N445="snížená",J445,0)</f>
        <v>0</v>
      </c>
      <c r="BG445" s="189">
        <f>IF(N445="zákl. přenesená",J445,0)</f>
        <v>0</v>
      </c>
      <c r="BH445" s="189">
        <f>IF(N445="sníž. přenesená",J445,0)</f>
        <v>0</v>
      </c>
      <c r="BI445" s="189">
        <f>IF(N445="nulová",J445,0)</f>
        <v>0</v>
      </c>
      <c r="BJ445" s="18" t="s">
        <v>81</v>
      </c>
      <c r="BK445" s="189">
        <f>ROUND(I445*H445,2)</f>
        <v>0</v>
      </c>
      <c r="BL445" s="18" t="s">
        <v>198</v>
      </c>
      <c r="BM445" s="188" t="s">
        <v>612</v>
      </c>
    </row>
    <row r="446" s="13" customFormat="1">
      <c r="B446" s="198"/>
      <c r="D446" s="191" t="s">
        <v>200</v>
      </c>
      <c r="E446" s="199" t="s">
        <v>1</v>
      </c>
      <c r="F446" s="200" t="s">
        <v>388</v>
      </c>
      <c r="H446" s="201">
        <v>26</v>
      </c>
      <c r="I446" s="202"/>
      <c r="L446" s="198"/>
      <c r="M446" s="203"/>
      <c r="N446" s="204"/>
      <c r="O446" s="204"/>
      <c r="P446" s="204"/>
      <c r="Q446" s="204"/>
      <c r="R446" s="204"/>
      <c r="S446" s="204"/>
      <c r="T446" s="205"/>
      <c r="AT446" s="199" t="s">
        <v>200</v>
      </c>
      <c r="AU446" s="199" t="s">
        <v>83</v>
      </c>
      <c r="AV446" s="13" t="s">
        <v>83</v>
      </c>
      <c r="AW446" s="13" t="s">
        <v>30</v>
      </c>
      <c r="AX446" s="13" t="s">
        <v>73</v>
      </c>
      <c r="AY446" s="199" t="s">
        <v>191</v>
      </c>
    </row>
    <row r="447" s="14" customFormat="1">
      <c r="B447" s="206"/>
      <c r="D447" s="191" t="s">
        <v>200</v>
      </c>
      <c r="E447" s="207" t="s">
        <v>1</v>
      </c>
      <c r="F447" s="208" t="s">
        <v>204</v>
      </c>
      <c r="H447" s="209">
        <v>26</v>
      </c>
      <c r="I447" s="210"/>
      <c r="L447" s="206"/>
      <c r="M447" s="211"/>
      <c r="N447" s="212"/>
      <c r="O447" s="212"/>
      <c r="P447" s="212"/>
      <c r="Q447" s="212"/>
      <c r="R447" s="212"/>
      <c r="S447" s="212"/>
      <c r="T447" s="213"/>
      <c r="AT447" s="207" t="s">
        <v>200</v>
      </c>
      <c r="AU447" s="207" t="s">
        <v>83</v>
      </c>
      <c r="AV447" s="14" t="s">
        <v>198</v>
      </c>
      <c r="AW447" s="14" t="s">
        <v>30</v>
      </c>
      <c r="AX447" s="14" t="s">
        <v>81</v>
      </c>
      <c r="AY447" s="207" t="s">
        <v>191</v>
      </c>
    </row>
    <row r="448" s="1" customFormat="1" ht="16.5" customHeight="1">
      <c r="B448" s="177"/>
      <c r="C448" s="178" t="s">
        <v>488</v>
      </c>
      <c r="D448" s="178" t="s">
        <v>194</v>
      </c>
      <c r="E448" s="179" t="s">
        <v>613</v>
      </c>
      <c r="F448" s="180" t="s">
        <v>614</v>
      </c>
      <c r="G448" s="181" t="s">
        <v>615</v>
      </c>
      <c r="H448" s="182">
        <v>13</v>
      </c>
      <c r="I448" s="183"/>
      <c r="J448" s="182">
        <f>ROUND(I448*H448,2)</f>
        <v>0</v>
      </c>
      <c r="K448" s="180" t="s">
        <v>1</v>
      </c>
      <c r="L448" s="37"/>
      <c r="M448" s="184" t="s">
        <v>1</v>
      </c>
      <c r="N448" s="185" t="s">
        <v>38</v>
      </c>
      <c r="O448" s="73"/>
      <c r="P448" s="186">
        <f>O448*H448</f>
        <v>0</v>
      </c>
      <c r="Q448" s="186">
        <v>0</v>
      </c>
      <c r="R448" s="186">
        <f>Q448*H448</f>
        <v>0</v>
      </c>
      <c r="S448" s="186">
        <v>0</v>
      </c>
      <c r="T448" s="187">
        <f>S448*H448</f>
        <v>0</v>
      </c>
      <c r="AR448" s="188" t="s">
        <v>198</v>
      </c>
      <c r="AT448" s="188" t="s">
        <v>194</v>
      </c>
      <c r="AU448" s="188" t="s">
        <v>83</v>
      </c>
      <c r="AY448" s="18" t="s">
        <v>191</v>
      </c>
      <c r="BE448" s="189">
        <f>IF(N448="základní",J448,0)</f>
        <v>0</v>
      </c>
      <c r="BF448" s="189">
        <f>IF(N448="snížená",J448,0)</f>
        <v>0</v>
      </c>
      <c r="BG448" s="189">
        <f>IF(N448="zákl. přenesená",J448,0)</f>
        <v>0</v>
      </c>
      <c r="BH448" s="189">
        <f>IF(N448="sníž. přenesená",J448,0)</f>
        <v>0</v>
      </c>
      <c r="BI448" s="189">
        <f>IF(N448="nulová",J448,0)</f>
        <v>0</v>
      </c>
      <c r="BJ448" s="18" t="s">
        <v>81</v>
      </c>
      <c r="BK448" s="189">
        <f>ROUND(I448*H448,2)</f>
        <v>0</v>
      </c>
      <c r="BL448" s="18" t="s">
        <v>198</v>
      </c>
      <c r="BM448" s="188" t="s">
        <v>616</v>
      </c>
    </row>
    <row r="449" s="12" customFormat="1">
      <c r="B449" s="190"/>
      <c r="D449" s="191" t="s">
        <v>200</v>
      </c>
      <c r="E449" s="192" t="s">
        <v>1</v>
      </c>
      <c r="F449" s="193" t="s">
        <v>617</v>
      </c>
      <c r="H449" s="192" t="s">
        <v>1</v>
      </c>
      <c r="I449" s="194"/>
      <c r="L449" s="190"/>
      <c r="M449" s="195"/>
      <c r="N449" s="196"/>
      <c r="O449" s="196"/>
      <c r="P449" s="196"/>
      <c r="Q449" s="196"/>
      <c r="R449" s="196"/>
      <c r="S449" s="196"/>
      <c r="T449" s="197"/>
      <c r="AT449" s="192" t="s">
        <v>200</v>
      </c>
      <c r="AU449" s="192" t="s">
        <v>83</v>
      </c>
      <c r="AV449" s="12" t="s">
        <v>81</v>
      </c>
      <c r="AW449" s="12" t="s">
        <v>30</v>
      </c>
      <c r="AX449" s="12" t="s">
        <v>73</v>
      </c>
      <c r="AY449" s="192" t="s">
        <v>191</v>
      </c>
    </row>
    <row r="450" s="13" customFormat="1">
      <c r="B450" s="198"/>
      <c r="D450" s="191" t="s">
        <v>200</v>
      </c>
      <c r="E450" s="199" t="s">
        <v>1</v>
      </c>
      <c r="F450" s="200" t="s">
        <v>295</v>
      </c>
      <c r="H450" s="201">
        <v>13</v>
      </c>
      <c r="I450" s="202"/>
      <c r="L450" s="198"/>
      <c r="M450" s="203"/>
      <c r="N450" s="204"/>
      <c r="O450" s="204"/>
      <c r="P450" s="204"/>
      <c r="Q450" s="204"/>
      <c r="R450" s="204"/>
      <c r="S450" s="204"/>
      <c r="T450" s="205"/>
      <c r="AT450" s="199" t="s">
        <v>200</v>
      </c>
      <c r="AU450" s="199" t="s">
        <v>83</v>
      </c>
      <c r="AV450" s="13" t="s">
        <v>83</v>
      </c>
      <c r="AW450" s="13" t="s">
        <v>30</v>
      </c>
      <c r="AX450" s="13" t="s">
        <v>73</v>
      </c>
      <c r="AY450" s="199" t="s">
        <v>191</v>
      </c>
    </row>
    <row r="451" s="14" customFormat="1">
      <c r="B451" s="206"/>
      <c r="D451" s="191" t="s">
        <v>200</v>
      </c>
      <c r="E451" s="207" t="s">
        <v>1</v>
      </c>
      <c r="F451" s="208" t="s">
        <v>204</v>
      </c>
      <c r="H451" s="209">
        <v>13</v>
      </c>
      <c r="I451" s="210"/>
      <c r="L451" s="206"/>
      <c r="M451" s="211"/>
      <c r="N451" s="212"/>
      <c r="O451" s="212"/>
      <c r="P451" s="212"/>
      <c r="Q451" s="212"/>
      <c r="R451" s="212"/>
      <c r="S451" s="212"/>
      <c r="T451" s="213"/>
      <c r="AT451" s="207" t="s">
        <v>200</v>
      </c>
      <c r="AU451" s="207" t="s">
        <v>83</v>
      </c>
      <c r="AV451" s="14" t="s">
        <v>198</v>
      </c>
      <c r="AW451" s="14" t="s">
        <v>30</v>
      </c>
      <c r="AX451" s="14" t="s">
        <v>81</v>
      </c>
      <c r="AY451" s="207" t="s">
        <v>191</v>
      </c>
    </row>
    <row r="452" s="11" customFormat="1" ht="22.8" customHeight="1">
      <c r="B452" s="164"/>
      <c r="D452" s="165" t="s">
        <v>72</v>
      </c>
      <c r="E452" s="175" t="s">
        <v>271</v>
      </c>
      <c r="F452" s="175" t="s">
        <v>618</v>
      </c>
      <c r="I452" s="167"/>
      <c r="J452" s="176">
        <f>BK452</f>
        <v>0</v>
      </c>
      <c r="L452" s="164"/>
      <c r="M452" s="169"/>
      <c r="N452" s="170"/>
      <c r="O452" s="170"/>
      <c r="P452" s="171">
        <f>P453+SUM(P454:P536)</f>
        <v>0</v>
      </c>
      <c r="Q452" s="170"/>
      <c r="R452" s="171">
        <f>R453+SUM(R454:R536)</f>
        <v>415.40949330000007</v>
      </c>
      <c r="S452" s="170"/>
      <c r="T452" s="172">
        <f>T453+SUM(T454:T536)</f>
        <v>0</v>
      </c>
      <c r="AR452" s="165" t="s">
        <v>81</v>
      </c>
      <c r="AT452" s="173" t="s">
        <v>72</v>
      </c>
      <c r="AU452" s="173" t="s">
        <v>81</v>
      </c>
      <c r="AY452" s="165" t="s">
        <v>191</v>
      </c>
      <c r="BK452" s="174">
        <f>BK453+SUM(BK454:BK536)</f>
        <v>0</v>
      </c>
    </row>
    <row r="453" s="1" customFormat="1" ht="16.5" customHeight="1">
      <c r="B453" s="177"/>
      <c r="C453" s="178" t="s">
        <v>619</v>
      </c>
      <c r="D453" s="178" t="s">
        <v>194</v>
      </c>
      <c r="E453" s="179" t="s">
        <v>620</v>
      </c>
      <c r="F453" s="180" t="s">
        <v>621</v>
      </c>
      <c r="G453" s="181" t="s">
        <v>310</v>
      </c>
      <c r="H453" s="182">
        <v>19.199999999999999</v>
      </c>
      <c r="I453" s="183"/>
      <c r="J453" s="182">
        <f>ROUND(I453*H453,2)</f>
        <v>0</v>
      </c>
      <c r="K453" s="180" t="s">
        <v>1</v>
      </c>
      <c r="L453" s="37"/>
      <c r="M453" s="184" t="s">
        <v>1</v>
      </c>
      <c r="N453" s="185" t="s">
        <v>38</v>
      </c>
      <c r="O453" s="73"/>
      <c r="P453" s="186">
        <f>O453*H453</f>
        <v>0</v>
      </c>
      <c r="Q453" s="186">
        <v>0</v>
      </c>
      <c r="R453" s="186">
        <f>Q453*H453</f>
        <v>0</v>
      </c>
      <c r="S453" s="186">
        <v>0</v>
      </c>
      <c r="T453" s="187">
        <f>S453*H453</f>
        <v>0</v>
      </c>
      <c r="AR453" s="188" t="s">
        <v>198</v>
      </c>
      <c r="AT453" s="188" t="s">
        <v>194</v>
      </c>
      <c r="AU453" s="188" t="s">
        <v>83</v>
      </c>
      <c r="AY453" s="18" t="s">
        <v>191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8" t="s">
        <v>81</v>
      </c>
      <c r="BK453" s="189">
        <f>ROUND(I453*H453,2)</f>
        <v>0</v>
      </c>
      <c r="BL453" s="18" t="s">
        <v>198</v>
      </c>
      <c r="BM453" s="188" t="s">
        <v>622</v>
      </c>
    </row>
    <row r="454" s="13" customFormat="1">
      <c r="B454" s="198"/>
      <c r="D454" s="191" t="s">
        <v>200</v>
      </c>
      <c r="E454" s="199" t="s">
        <v>1</v>
      </c>
      <c r="F454" s="200" t="s">
        <v>623</v>
      </c>
      <c r="H454" s="201">
        <v>19.199999999999999</v>
      </c>
      <c r="I454" s="202"/>
      <c r="L454" s="198"/>
      <c r="M454" s="203"/>
      <c r="N454" s="204"/>
      <c r="O454" s="204"/>
      <c r="P454" s="204"/>
      <c r="Q454" s="204"/>
      <c r="R454" s="204"/>
      <c r="S454" s="204"/>
      <c r="T454" s="205"/>
      <c r="AT454" s="199" t="s">
        <v>200</v>
      </c>
      <c r="AU454" s="199" t="s">
        <v>83</v>
      </c>
      <c r="AV454" s="13" t="s">
        <v>83</v>
      </c>
      <c r="AW454" s="13" t="s">
        <v>30</v>
      </c>
      <c r="AX454" s="13" t="s">
        <v>73</v>
      </c>
      <c r="AY454" s="199" t="s">
        <v>191</v>
      </c>
    </row>
    <row r="455" s="14" customFormat="1">
      <c r="B455" s="206"/>
      <c r="D455" s="191" t="s">
        <v>200</v>
      </c>
      <c r="E455" s="207" t="s">
        <v>1</v>
      </c>
      <c r="F455" s="208" t="s">
        <v>204</v>
      </c>
      <c r="H455" s="209">
        <v>19.199999999999999</v>
      </c>
      <c r="I455" s="210"/>
      <c r="L455" s="206"/>
      <c r="M455" s="211"/>
      <c r="N455" s="212"/>
      <c r="O455" s="212"/>
      <c r="P455" s="212"/>
      <c r="Q455" s="212"/>
      <c r="R455" s="212"/>
      <c r="S455" s="212"/>
      <c r="T455" s="213"/>
      <c r="AT455" s="207" t="s">
        <v>200</v>
      </c>
      <c r="AU455" s="207" t="s">
        <v>83</v>
      </c>
      <c r="AV455" s="14" t="s">
        <v>198</v>
      </c>
      <c r="AW455" s="14" t="s">
        <v>30</v>
      </c>
      <c r="AX455" s="14" t="s">
        <v>81</v>
      </c>
      <c r="AY455" s="207" t="s">
        <v>191</v>
      </c>
    </row>
    <row r="456" s="1" customFormat="1" ht="24" customHeight="1">
      <c r="B456" s="177"/>
      <c r="C456" s="178" t="s">
        <v>624</v>
      </c>
      <c r="D456" s="178" t="s">
        <v>194</v>
      </c>
      <c r="E456" s="179" t="s">
        <v>625</v>
      </c>
      <c r="F456" s="180" t="s">
        <v>626</v>
      </c>
      <c r="G456" s="181" t="s">
        <v>310</v>
      </c>
      <c r="H456" s="182">
        <v>208.62000000000001</v>
      </c>
      <c r="I456" s="183"/>
      <c r="J456" s="182">
        <f>ROUND(I456*H456,2)</f>
        <v>0</v>
      </c>
      <c r="K456" s="180" t="s">
        <v>1</v>
      </c>
      <c r="L456" s="37"/>
      <c r="M456" s="184" t="s">
        <v>1</v>
      </c>
      <c r="N456" s="185" t="s">
        <v>38</v>
      </c>
      <c r="O456" s="73"/>
      <c r="P456" s="186">
        <f>O456*H456</f>
        <v>0</v>
      </c>
      <c r="Q456" s="186">
        <v>0</v>
      </c>
      <c r="R456" s="186">
        <f>Q456*H456</f>
        <v>0</v>
      </c>
      <c r="S456" s="186">
        <v>0</v>
      </c>
      <c r="T456" s="187">
        <f>S456*H456</f>
        <v>0</v>
      </c>
      <c r="AR456" s="188" t="s">
        <v>198</v>
      </c>
      <c r="AT456" s="188" t="s">
        <v>194</v>
      </c>
      <c r="AU456" s="188" t="s">
        <v>83</v>
      </c>
      <c r="AY456" s="18" t="s">
        <v>191</v>
      </c>
      <c r="BE456" s="189">
        <f>IF(N456="základní",J456,0)</f>
        <v>0</v>
      </c>
      <c r="BF456" s="189">
        <f>IF(N456="snížená",J456,0)</f>
        <v>0</v>
      </c>
      <c r="BG456" s="189">
        <f>IF(N456="zákl. přenesená",J456,0)</f>
        <v>0</v>
      </c>
      <c r="BH456" s="189">
        <f>IF(N456="sníž. přenesená",J456,0)</f>
        <v>0</v>
      </c>
      <c r="BI456" s="189">
        <f>IF(N456="nulová",J456,0)</f>
        <v>0</v>
      </c>
      <c r="BJ456" s="18" t="s">
        <v>81</v>
      </c>
      <c r="BK456" s="189">
        <f>ROUND(I456*H456,2)</f>
        <v>0</v>
      </c>
      <c r="BL456" s="18" t="s">
        <v>198</v>
      </c>
      <c r="BM456" s="188" t="s">
        <v>627</v>
      </c>
    </row>
    <row r="457" s="12" customFormat="1">
      <c r="B457" s="190"/>
      <c r="D457" s="191" t="s">
        <v>200</v>
      </c>
      <c r="E457" s="192" t="s">
        <v>1</v>
      </c>
      <c r="F457" s="193" t="s">
        <v>628</v>
      </c>
      <c r="H457" s="192" t="s">
        <v>1</v>
      </c>
      <c r="I457" s="194"/>
      <c r="L457" s="190"/>
      <c r="M457" s="195"/>
      <c r="N457" s="196"/>
      <c r="O457" s="196"/>
      <c r="P457" s="196"/>
      <c r="Q457" s="196"/>
      <c r="R457" s="196"/>
      <c r="S457" s="196"/>
      <c r="T457" s="197"/>
      <c r="AT457" s="192" t="s">
        <v>200</v>
      </c>
      <c r="AU457" s="192" t="s">
        <v>83</v>
      </c>
      <c r="AV457" s="12" t="s">
        <v>81</v>
      </c>
      <c r="AW457" s="12" t="s">
        <v>30</v>
      </c>
      <c r="AX457" s="12" t="s">
        <v>73</v>
      </c>
      <c r="AY457" s="192" t="s">
        <v>191</v>
      </c>
    </row>
    <row r="458" s="12" customFormat="1">
      <c r="B458" s="190"/>
      <c r="D458" s="191" t="s">
        <v>200</v>
      </c>
      <c r="E458" s="192" t="s">
        <v>1</v>
      </c>
      <c r="F458" s="193" t="s">
        <v>629</v>
      </c>
      <c r="H458" s="192" t="s">
        <v>1</v>
      </c>
      <c r="I458" s="194"/>
      <c r="L458" s="190"/>
      <c r="M458" s="195"/>
      <c r="N458" s="196"/>
      <c r="O458" s="196"/>
      <c r="P458" s="196"/>
      <c r="Q458" s="196"/>
      <c r="R458" s="196"/>
      <c r="S458" s="196"/>
      <c r="T458" s="197"/>
      <c r="AT458" s="192" t="s">
        <v>200</v>
      </c>
      <c r="AU458" s="192" t="s">
        <v>83</v>
      </c>
      <c r="AV458" s="12" t="s">
        <v>81</v>
      </c>
      <c r="AW458" s="12" t="s">
        <v>30</v>
      </c>
      <c r="AX458" s="12" t="s">
        <v>73</v>
      </c>
      <c r="AY458" s="192" t="s">
        <v>191</v>
      </c>
    </row>
    <row r="459" s="13" customFormat="1">
      <c r="B459" s="198"/>
      <c r="D459" s="191" t="s">
        <v>200</v>
      </c>
      <c r="E459" s="199" t="s">
        <v>1</v>
      </c>
      <c r="F459" s="200" t="s">
        <v>630</v>
      </c>
      <c r="H459" s="201">
        <v>74.620000000000005</v>
      </c>
      <c r="I459" s="202"/>
      <c r="L459" s="198"/>
      <c r="M459" s="203"/>
      <c r="N459" s="204"/>
      <c r="O459" s="204"/>
      <c r="P459" s="204"/>
      <c r="Q459" s="204"/>
      <c r="R459" s="204"/>
      <c r="S459" s="204"/>
      <c r="T459" s="205"/>
      <c r="AT459" s="199" t="s">
        <v>200</v>
      </c>
      <c r="AU459" s="199" t="s">
        <v>83</v>
      </c>
      <c r="AV459" s="13" t="s">
        <v>83</v>
      </c>
      <c r="AW459" s="13" t="s">
        <v>30</v>
      </c>
      <c r="AX459" s="13" t="s">
        <v>73</v>
      </c>
      <c r="AY459" s="199" t="s">
        <v>191</v>
      </c>
    </row>
    <row r="460" s="12" customFormat="1">
      <c r="B460" s="190"/>
      <c r="D460" s="191" t="s">
        <v>200</v>
      </c>
      <c r="E460" s="192" t="s">
        <v>1</v>
      </c>
      <c r="F460" s="193" t="s">
        <v>631</v>
      </c>
      <c r="H460" s="192" t="s">
        <v>1</v>
      </c>
      <c r="I460" s="194"/>
      <c r="L460" s="190"/>
      <c r="M460" s="195"/>
      <c r="N460" s="196"/>
      <c r="O460" s="196"/>
      <c r="P460" s="196"/>
      <c r="Q460" s="196"/>
      <c r="R460" s="196"/>
      <c r="S460" s="196"/>
      <c r="T460" s="197"/>
      <c r="AT460" s="192" t="s">
        <v>200</v>
      </c>
      <c r="AU460" s="192" t="s">
        <v>83</v>
      </c>
      <c r="AV460" s="12" t="s">
        <v>81</v>
      </c>
      <c r="AW460" s="12" t="s">
        <v>30</v>
      </c>
      <c r="AX460" s="12" t="s">
        <v>73</v>
      </c>
      <c r="AY460" s="192" t="s">
        <v>191</v>
      </c>
    </row>
    <row r="461" s="12" customFormat="1">
      <c r="B461" s="190"/>
      <c r="D461" s="191" t="s">
        <v>200</v>
      </c>
      <c r="E461" s="192" t="s">
        <v>1</v>
      </c>
      <c r="F461" s="193" t="s">
        <v>632</v>
      </c>
      <c r="H461" s="192" t="s">
        <v>1</v>
      </c>
      <c r="I461" s="194"/>
      <c r="L461" s="190"/>
      <c r="M461" s="195"/>
      <c r="N461" s="196"/>
      <c r="O461" s="196"/>
      <c r="P461" s="196"/>
      <c r="Q461" s="196"/>
      <c r="R461" s="196"/>
      <c r="S461" s="196"/>
      <c r="T461" s="197"/>
      <c r="AT461" s="192" t="s">
        <v>200</v>
      </c>
      <c r="AU461" s="192" t="s">
        <v>83</v>
      </c>
      <c r="AV461" s="12" t="s">
        <v>81</v>
      </c>
      <c r="AW461" s="12" t="s">
        <v>30</v>
      </c>
      <c r="AX461" s="12" t="s">
        <v>73</v>
      </c>
      <c r="AY461" s="192" t="s">
        <v>191</v>
      </c>
    </row>
    <row r="462" s="13" customFormat="1">
      <c r="B462" s="198"/>
      <c r="D462" s="191" t="s">
        <v>200</v>
      </c>
      <c r="E462" s="199" t="s">
        <v>1</v>
      </c>
      <c r="F462" s="200" t="s">
        <v>633</v>
      </c>
      <c r="H462" s="201">
        <v>134</v>
      </c>
      <c r="I462" s="202"/>
      <c r="L462" s="198"/>
      <c r="M462" s="203"/>
      <c r="N462" s="204"/>
      <c r="O462" s="204"/>
      <c r="P462" s="204"/>
      <c r="Q462" s="204"/>
      <c r="R462" s="204"/>
      <c r="S462" s="204"/>
      <c r="T462" s="205"/>
      <c r="AT462" s="199" t="s">
        <v>200</v>
      </c>
      <c r="AU462" s="199" t="s">
        <v>83</v>
      </c>
      <c r="AV462" s="13" t="s">
        <v>83</v>
      </c>
      <c r="AW462" s="13" t="s">
        <v>30</v>
      </c>
      <c r="AX462" s="13" t="s">
        <v>73</v>
      </c>
      <c r="AY462" s="199" t="s">
        <v>191</v>
      </c>
    </row>
    <row r="463" s="14" customFormat="1">
      <c r="B463" s="206"/>
      <c r="D463" s="191" t="s">
        <v>200</v>
      </c>
      <c r="E463" s="207" t="s">
        <v>1</v>
      </c>
      <c r="F463" s="208" t="s">
        <v>204</v>
      </c>
      <c r="H463" s="209">
        <v>208.62000000000001</v>
      </c>
      <c r="I463" s="210"/>
      <c r="L463" s="206"/>
      <c r="M463" s="211"/>
      <c r="N463" s="212"/>
      <c r="O463" s="212"/>
      <c r="P463" s="212"/>
      <c r="Q463" s="212"/>
      <c r="R463" s="212"/>
      <c r="S463" s="212"/>
      <c r="T463" s="213"/>
      <c r="AT463" s="207" t="s">
        <v>200</v>
      </c>
      <c r="AU463" s="207" t="s">
        <v>83</v>
      </c>
      <c r="AV463" s="14" t="s">
        <v>198</v>
      </c>
      <c r="AW463" s="14" t="s">
        <v>30</v>
      </c>
      <c r="AX463" s="14" t="s">
        <v>81</v>
      </c>
      <c r="AY463" s="207" t="s">
        <v>191</v>
      </c>
    </row>
    <row r="464" s="1" customFormat="1" ht="24" customHeight="1">
      <c r="B464" s="177"/>
      <c r="C464" s="178" t="s">
        <v>634</v>
      </c>
      <c r="D464" s="178" t="s">
        <v>194</v>
      </c>
      <c r="E464" s="179" t="s">
        <v>635</v>
      </c>
      <c r="F464" s="180" t="s">
        <v>636</v>
      </c>
      <c r="G464" s="181" t="s">
        <v>310</v>
      </c>
      <c r="H464" s="182">
        <v>13.199999999999999</v>
      </c>
      <c r="I464" s="183"/>
      <c r="J464" s="182">
        <f>ROUND(I464*H464,2)</f>
        <v>0</v>
      </c>
      <c r="K464" s="180" t="s">
        <v>1</v>
      </c>
      <c r="L464" s="37"/>
      <c r="M464" s="184" t="s">
        <v>1</v>
      </c>
      <c r="N464" s="185" t="s">
        <v>38</v>
      </c>
      <c r="O464" s="73"/>
      <c r="P464" s="186">
        <f>O464*H464</f>
        <v>0</v>
      </c>
      <c r="Q464" s="186">
        <v>1.0000000000000001E-05</v>
      </c>
      <c r="R464" s="186">
        <f>Q464*H464</f>
        <v>0.00013200000000000001</v>
      </c>
      <c r="S464" s="186">
        <v>0</v>
      </c>
      <c r="T464" s="187">
        <f>S464*H464</f>
        <v>0</v>
      </c>
      <c r="AR464" s="188" t="s">
        <v>198</v>
      </c>
      <c r="AT464" s="188" t="s">
        <v>194</v>
      </c>
      <c r="AU464" s="188" t="s">
        <v>83</v>
      </c>
      <c r="AY464" s="18" t="s">
        <v>191</v>
      </c>
      <c r="BE464" s="189">
        <f>IF(N464="základní",J464,0)</f>
        <v>0</v>
      </c>
      <c r="BF464" s="189">
        <f>IF(N464="snížená",J464,0)</f>
        <v>0</v>
      </c>
      <c r="BG464" s="189">
        <f>IF(N464="zákl. přenesená",J464,0)</f>
        <v>0</v>
      </c>
      <c r="BH464" s="189">
        <f>IF(N464="sníž. přenesená",J464,0)</f>
        <v>0</v>
      </c>
      <c r="BI464" s="189">
        <f>IF(N464="nulová",J464,0)</f>
        <v>0</v>
      </c>
      <c r="BJ464" s="18" t="s">
        <v>81</v>
      </c>
      <c r="BK464" s="189">
        <f>ROUND(I464*H464,2)</f>
        <v>0</v>
      </c>
      <c r="BL464" s="18" t="s">
        <v>198</v>
      </c>
      <c r="BM464" s="188" t="s">
        <v>637</v>
      </c>
    </row>
    <row r="465" s="12" customFormat="1">
      <c r="B465" s="190"/>
      <c r="D465" s="191" t="s">
        <v>200</v>
      </c>
      <c r="E465" s="192" t="s">
        <v>1</v>
      </c>
      <c r="F465" s="193" t="s">
        <v>638</v>
      </c>
      <c r="H465" s="192" t="s">
        <v>1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2" t="s">
        <v>200</v>
      </c>
      <c r="AU465" s="192" t="s">
        <v>83</v>
      </c>
      <c r="AV465" s="12" t="s">
        <v>81</v>
      </c>
      <c r="AW465" s="12" t="s">
        <v>30</v>
      </c>
      <c r="AX465" s="12" t="s">
        <v>73</v>
      </c>
      <c r="AY465" s="192" t="s">
        <v>191</v>
      </c>
    </row>
    <row r="466" s="12" customFormat="1">
      <c r="B466" s="190"/>
      <c r="D466" s="191" t="s">
        <v>200</v>
      </c>
      <c r="E466" s="192" t="s">
        <v>1</v>
      </c>
      <c r="F466" s="193" t="s">
        <v>639</v>
      </c>
      <c r="H466" s="192" t="s">
        <v>1</v>
      </c>
      <c r="I466" s="194"/>
      <c r="L466" s="190"/>
      <c r="M466" s="195"/>
      <c r="N466" s="196"/>
      <c r="O466" s="196"/>
      <c r="P466" s="196"/>
      <c r="Q466" s="196"/>
      <c r="R466" s="196"/>
      <c r="S466" s="196"/>
      <c r="T466" s="197"/>
      <c r="AT466" s="192" t="s">
        <v>200</v>
      </c>
      <c r="AU466" s="192" t="s">
        <v>83</v>
      </c>
      <c r="AV466" s="12" t="s">
        <v>81</v>
      </c>
      <c r="AW466" s="12" t="s">
        <v>30</v>
      </c>
      <c r="AX466" s="12" t="s">
        <v>73</v>
      </c>
      <c r="AY466" s="192" t="s">
        <v>191</v>
      </c>
    </row>
    <row r="467" s="13" customFormat="1">
      <c r="B467" s="198"/>
      <c r="D467" s="191" t="s">
        <v>200</v>
      </c>
      <c r="E467" s="199" t="s">
        <v>1</v>
      </c>
      <c r="F467" s="200" t="s">
        <v>640</v>
      </c>
      <c r="H467" s="201">
        <v>13.199999999999999</v>
      </c>
      <c r="I467" s="202"/>
      <c r="L467" s="198"/>
      <c r="M467" s="203"/>
      <c r="N467" s="204"/>
      <c r="O467" s="204"/>
      <c r="P467" s="204"/>
      <c r="Q467" s="204"/>
      <c r="R467" s="204"/>
      <c r="S467" s="204"/>
      <c r="T467" s="205"/>
      <c r="AT467" s="199" t="s">
        <v>200</v>
      </c>
      <c r="AU467" s="199" t="s">
        <v>83</v>
      </c>
      <c r="AV467" s="13" t="s">
        <v>83</v>
      </c>
      <c r="AW467" s="13" t="s">
        <v>30</v>
      </c>
      <c r="AX467" s="13" t="s">
        <v>73</v>
      </c>
      <c r="AY467" s="199" t="s">
        <v>191</v>
      </c>
    </row>
    <row r="468" s="14" customFormat="1">
      <c r="B468" s="206"/>
      <c r="D468" s="191" t="s">
        <v>200</v>
      </c>
      <c r="E468" s="207" t="s">
        <v>1</v>
      </c>
      <c r="F468" s="208" t="s">
        <v>204</v>
      </c>
      <c r="H468" s="209">
        <v>13.199999999999999</v>
      </c>
      <c r="I468" s="210"/>
      <c r="L468" s="206"/>
      <c r="M468" s="211"/>
      <c r="N468" s="212"/>
      <c r="O468" s="212"/>
      <c r="P468" s="212"/>
      <c r="Q468" s="212"/>
      <c r="R468" s="212"/>
      <c r="S468" s="212"/>
      <c r="T468" s="213"/>
      <c r="AT468" s="207" t="s">
        <v>200</v>
      </c>
      <c r="AU468" s="207" t="s">
        <v>83</v>
      </c>
      <c r="AV468" s="14" t="s">
        <v>198</v>
      </c>
      <c r="AW468" s="14" t="s">
        <v>30</v>
      </c>
      <c r="AX468" s="14" t="s">
        <v>81</v>
      </c>
      <c r="AY468" s="207" t="s">
        <v>191</v>
      </c>
    </row>
    <row r="469" s="1" customFormat="1" ht="24" customHeight="1">
      <c r="B469" s="177"/>
      <c r="C469" s="178" t="s">
        <v>641</v>
      </c>
      <c r="D469" s="178" t="s">
        <v>194</v>
      </c>
      <c r="E469" s="179" t="s">
        <v>642</v>
      </c>
      <c r="F469" s="180" t="s">
        <v>643</v>
      </c>
      <c r="G469" s="181" t="s">
        <v>310</v>
      </c>
      <c r="H469" s="182">
        <v>134</v>
      </c>
      <c r="I469" s="183"/>
      <c r="J469" s="182">
        <f>ROUND(I469*H469,2)</f>
        <v>0</v>
      </c>
      <c r="K469" s="180" t="s">
        <v>274</v>
      </c>
      <c r="L469" s="37"/>
      <c r="M469" s="184" t="s">
        <v>1</v>
      </c>
      <c r="N469" s="185" t="s">
        <v>38</v>
      </c>
      <c r="O469" s="73"/>
      <c r="P469" s="186">
        <f>O469*H469</f>
        <v>0</v>
      </c>
      <c r="Q469" s="186">
        <v>0.00022000000000000001</v>
      </c>
      <c r="R469" s="186">
        <f>Q469*H469</f>
        <v>0.029480000000000003</v>
      </c>
      <c r="S469" s="186">
        <v>0</v>
      </c>
      <c r="T469" s="187">
        <f>S469*H469</f>
        <v>0</v>
      </c>
      <c r="AR469" s="188" t="s">
        <v>198</v>
      </c>
      <c r="AT469" s="188" t="s">
        <v>194</v>
      </c>
      <c r="AU469" s="188" t="s">
        <v>83</v>
      </c>
      <c r="AY469" s="18" t="s">
        <v>191</v>
      </c>
      <c r="BE469" s="189">
        <f>IF(N469="základní",J469,0)</f>
        <v>0</v>
      </c>
      <c r="BF469" s="189">
        <f>IF(N469="snížená",J469,0)</f>
        <v>0</v>
      </c>
      <c r="BG469" s="189">
        <f>IF(N469="zákl. přenesená",J469,0)</f>
        <v>0</v>
      </c>
      <c r="BH469" s="189">
        <f>IF(N469="sníž. přenesená",J469,0)</f>
        <v>0</v>
      </c>
      <c r="BI469" s="189">
        <f>IF(N469="nulová",J469,0)</f>
        <v>0</v>
      </c>
      <c r="BJ469" s="18" t="s">
        <v>81</v>
      </c>
      <c r="BK469" s="189">
        <f>ROUND(I469*H469,2)</f>
        <v>0</v>
      </c>
      <c r="BL469" s="18" t="s">
        <v>198</v>
      </c>
      <c r="BM469" s="188" t="s">
        <v>644</v>
      </c>
    </row>
    <row r="470" s="12" customFormat="1">
      <c r="B470" s="190"/>
      <c r="D470" s="191" t="s">
        <v>200</v>
      </c>
      <c r="E470" s="192" t="s">
        <v>1</v>
      </c>
      <c r="F470" s="193" t="s">
        <v>645</v>
      </c>
      <c r="H470" s="192" t="s">
        <v>1</v>
      </c>
      <c r="I470" s="194"/>
      <c r="L470" s="190"/>
      <c r="M470" s="195"/>
      <c r="N470" s="196"/>
      <c r="O470" s="196"/>
      <c r="P470" s="196"/>
      <c r="Q470" s="196"/>
      <c r="R470" s="196"/>
      <c r="S470" s="196"/>
      <c r="T470" s="197"/>
      <c r="AT470" s="192" t="s">
        <v>200</v>
      </c>
      <c r="AU470" s="192" t="s">
        <v>83</v>
      </c>
      <c r="AV470" s="12" t="s">
        <v>81</v>
      </c>
      <c r="AW470" s="12" t="s">
        <v>30</v>
      </c>
      <c r="AX470" s="12" t="s">
        <v>73</v>
      </c>
      <c r="AY470" s="192" t="s">
        <v>191</v>
      </c>
    </row>
    <row r="471" s="13" customFormat="1">
      <c r="B471" s="198"/>
      <c r="D471" s="191" t="s">
        <v>200</v>
      </c>
      <c r="E471" s="199" t="s">
        <v>1</v>
      </c>
      <c r="F471" s="200" t="s">
        <v>633</v>
      </c>
      <c r="H471" s="201">
        <v>134</v>
      </c>
      <c r="I471" s="202"/>
      <c r="L471" s="198"/>
      <c r="M471" s="203"/>
      <c r="N471" s="204"/>
      <c r="O471" s="204"/>
      <c r="P471" s="204"/>
      <c r="Q471" s="204"/>
      <c r="R471" s="204"/>
      <c r="S471" s="204"/>
      <c r="T471" s="205"/>
      <c r="AT471" s="199" t="s">
        <v>200</v>
      </c>
      <c r="AU471" s="199" t="s">
        <v>83</v>
      </c>
      <c r="AV471" s="13" t="s">
        <v>83</v>
      </c>
      <c r="AW471" s="13" t="s">
        <v>30</v>
      </c>
      <c r="AX471" s="13" t="s">
        <v>73</v>
      </c>
      <c r="AY471" s="199" t="s">
        <v>191</v>
      </c>
    </row>
    <row r="472" s="14" customFormat="1">
      <c r="B472" s="206"/>
      <c r="D472" s="191" t="s">
        <v>200</v>
      </c>
      <c r="E472" s="207" t="s">
        <v>1</v>
      </c>
      <c r="F472" s="208" t="s">
        <v>204</v>
      </c>
      <c r="H472" s="209">
        <v>134</v>
      </c>
      <c r="I472" s="210"/>
      <c r="L472" s="206"/>
      <c r="M472" s="211"/>
      <c r="N472" s="212"/>
      <c r="O472" s="212"/>
      <c r="P472" s="212"/>
      <c r="Q472" s="212"/>
      <c r="R472" s="212"/>
      <c r="S472" s="212"/>
      <c r="T472" s="213"/>
      <c r="AT472" s="207" t="s">
        <v>200</v>
      </c>
      <c r="AU472" s="207" t="s">
        <v>83</v>
      </c>
      <c r="AV472" s="14" t="s">
        <v>198</v>
      </c>
      <c r="AW472" s="14" t="s">
        <v>30</v>
      </c>
      <c r="AX472" s="14" t="s">
        <v>81</v>
      </c>
      <c r="AY472" s="207" t="s">
        <v>191</v>
      </c>
    </row>
    <row r="473" s="1" customFormat="1" ht="24" customHeight="1">
      <c r="B473" s="177"/>
      <c r="C473" s="178" t="s">
        <v>646</v>
      </c>
      <c r="D473" s="178" t="s">
        <v>194</v>
      </c>
      <c r="E473" s="179" t="s">
        <v>647</v>
      </c>
      <c r="F473" s="180" t="s">
        <v>648</v>
      </c>
      <c r="G473" s="181" t="s">
        <v>310</v>
      </c>
      <c r="H473" s="182">
        <v>13.199999999999999</v>
      </c>
      <c r="I473" s="183"/>
      <c r="J473" s="182">
        <f>ROUND(I473*H473,2)</f>
        <v>0</v>
      </c>
      <c r="K473" s="180" t="s">
        <v>274</v>
      </c>
      <c r="L473" s="37"/>
      <c r="M473" s="184" t="s">
        <v>1</v>
      </c>
      <c r="N473" s="185" t="s">
        <v>38</v>
      </c>
      <c r="O473" s="73"/>
      <c r="P473" s="186">
        <f>O473*H473</f>
        <v>0</v>
      </c>
      <c r="Q473" s="186">
        <v>0.00034000000000000002</v>
      </c>
      <c r="R473" s="186">
        <f>Q473*H473</f>
        <v>0.0044879999999999998</v>
      </c>
      <c r="S473" s="186">
        <v>0</v>
      </c>
      <c r="T473" s="187">
        <f>S473*H473</f>
        <v>0</v>
      </c>
      <c r="AR473" s="188" t="s">
        <v>198</v>
      </c>
      <c r="AT473" s="188" t="s">
        <v>194</v>
      </c>
      <c r="AU473" s="188" t="s">
        <v>83</v>
      </c>
      <c r="AY473" s="18" t="s">
        <v>191</v>
      </c>
      <c r="BE473" s="189">
        <f>IF(N473="základní",J473,0)</f>
        <v>0</v>
      </c>
      <c r="BF473" s="189">
        <f>IF(N473="snížená",J473,0)</f>
        <v>0</v>
      </c>
      <c r="BG473" s="189">
        <f>IF(N473="zákl. přenesená",J473,0)</f>
        <v>0</v>
      </c>
      <c r="BH473" s="189">
        <f>IF(N473="sníž. přenesená",J473,0)</f>
        <v>0</v>
      </c>
      <c r="BI473" s="189">
        <f>IF(N473="nulová",J473,0)</f>
        <v>0</v>
      </c>
      <c r="BJ473" s="18" t="s">
        <v>81</v>
      </c>
      <c r="BK473" s="189">
        <f>ROUND(I473*H473,2)</f>
        <v>0</v>
      </c>
      <c r="BL473" s="18" t="s">
        <v>198</v>
      </c>
      <c r="BM473" s="188" t="s">
        <v>649</v>
      </c>
    </row>
    <row r="474" s="12" customFormat="1">
      <c r="B474" s="190"/>
      <c r="D474" s="191" t="s">
        <v>200</v>
      </c>
      <c r="E474" s="192" t="s">
        <v>1</v>
      </c>
      <c r="F474" s="193" t="s">
        <v>650</v>
      </c>
      <c r="H474" s="192" t="s">
        <v>1</v>
      </c>
      <c r="I474" s="194"/>
      <c r="L474" s="190"/>
      <c r="M474" s="195"/>
      <c r="N474" s="196"/>
      <c r="O474" s="196"/>
      <c r="P474" s="196"/>
      <c r="Q474" s="196"/>
      <c r="R474" s="196"/>
      <c r="S474" s="196"/>
      <c r="T474" s="197"/>
      <c r="AT474" s="192" t="s">
        <v>200</v>
      </c>
      <c r="AU474" s="192" t="s">
        <v>83</v>
      </c>
      <c r="AV474" s="12" t="s">
        <v>81</v>
      </c>
      <c r="AW474" s="12" t="s">
        <v>30</v>
      </c>
      <c r="AX474" s="12" t="s">
        <v>73</v>
      </c>
      <c r="AY474" s="192" t="s">
        <v>191</v>
      </c>
    </row>
    <row r="475" s="12" customFormat="1">
      <c r="B475" s="190"/>
      <c r="D475" s="191" t="s">
        <v>200</v>
      </c>
      <c r="E475" s="192" t="s">
        <v>1</v>
      </c>
      <c r="F475" s="193" t="s">
        <v>651</v>
      </c>
      <c r="H475" s="192" t="s">
        <v>1</v>
      </c>
      <c r="I475" s="194"/>
      <c r="L475" s="190"/>
      <c r="M475" s="195"/>
      <c r="N475" s="196"/>
      <c r="O475" s="196"/>
      <c r="P475" s="196"/>
      <c r="Q475" s="196"/>
      <c r="R475" s="196"/>
      <c r="S475" s="196"/>
      <c r="T475" s="197"/>
      <c r="AT475" s="192" t="s">
        <v>200</v>
      </c>
      <c r="AU475" s="192" t="s">
        <v>83</v>
      </c>
      <c r="AV475" s="12" t="s">
        <v>81</v>
      </c>
      <c r="AW475" s="12" t="s">
        <v>30</v>
      </c>
      <c r="AX475" s="12" t="s">
        <v>73</v>
      </c>
      <c r="AY475" s="192" t="s">
        <v>191</v>
      </c>
    </row>
    <row r="476" s="13" customFormat="1">
      <c r="B476" s="198"/>
      <c r="D476" s="191" t="s">
        <v>200</v>
      </c>
      <c r="E476" s="199" t="s">
        <v>1</v>
      </c>
      <c r="F476" s="200" t="s">
        <v>652</v>
      </c>
      <c r="H476" s="201">
        <v>13.199999999999999</v>
      </c>
      <c r="I476" s="202"/>
      <c r="L476" s="198"/>
      <c r="M476" s="203"/>
      <c r="N476" s="204"/>
      <c r="O476" s="204"/>
      <c r="P476" s="204"/>
      <c r="Q476" s="204"/>
      <c r="R476" s="204"/>
      <c r="S476" s="204"/>
      <c r="T476" s="205"/>
      <c r="AT476" s="199" t="s">
        <v>200</v>
      </c>
      <c r="AU476" s="199" t="s">
        <v>83</v>
      </c>
      <c r="AV476" s="13" t="s">
        <v>83</v>
      </c>
      <c r="AW476" s="13" t="s">
        <v>30</v>
      </c>
      <c r="AX476" s="13" t="s">
        <v>73</v>
      </c>
      <c r="AY476" s="199" t="s">
        <v>191</v>
      </c>
    </row>
    <row r="477" s="14" customFormat="1">
      <c r="B477" s="206"/>
      <c r="D477" s="191" t="s">
        <v>200</v>
      </c>
      <c r="E477" s="207" t="s">
        <v>1</v>
      </c>
      <c r="F477" s="208" t="s">
        <v>204</v>
      </c>
      <c r="H477" s="209">
        <v>13.199999999999999</v>
      </c>
      <c r="I477" s="210"/>
      <c r="L477" s="206"/>
      <c r="M477" s="211"/>
      <c r="N477" s="212"/>
      <c r="O477" s="212"/>
      <c r="P477" s="212"/>
      <c r="Q477" s="212"/>
      <c r="R477" s="212"/>
      <c r="S477" s="212"/>
      <c r="T477" s="213"/>
      <c r="AT477" s="207" t="s">
        <v>200</v>
      </c>
      <c r="AU477" s="207" t="s">
        <v>83</v>
      </c>
      <c r="AV477" s="14" t="s">
        <v>198</v>
      </c>
      <c r="AW477" s="14" t="s">
        <v>30</v>
      </c>
      <c r="AX477" s="14" t="s">
        <v>81</v>
      </c>
      <c r="AY477" s="207" t="s">
        <v>191</v>
      </c>
    </row>
    <row r="478" s="1" customFormat="1" ht="24" customHeight="1">
      <c r="B478" s="177"/>
      <c r="C478" s="178" t="s">
        <v>653</v>
      </c>
      <c r="D478" s="178" t="s">
        <v>194</v>
      </c>
      <c r="E478" s="179" t="s">
        <v>654</v>
      </c>
      <c r="F478" s="180" t="s">
        <v>655</v>
      </c>
      <c r="G478" s="181" t="s">
        <v>310</v>
      </c>
      <c r="H478" s="182">
        <v>2818.6199999999999</v>
      </c>
      <c r="I478" s="183"/>
      <c r="J478" s="182">
        <f>ROUND(I478*H478,2)</f>
        <v>0</v>
      </c>
      <c r="K478" s="180" t="s">
        <v>274</v>
      </c>
      <c r="L478" s="37"/>
      <c r="M478" s="184" t="s">
        <v>1</v>
      </c>
      <c r="N478" s="185" t="s">
        <v>38</v>
      </c>
      <c r="O478" s="73"/>
      <c r="P478" s="186">
        <f>O478*H478</f>
        <v>0</v>
      </c>
      <c r="Q478" s="186">
        <v>3.0000000000000001E-05</v>
      </c>
      <c r="R478" s="186">
        <f>Q478*H478</f>
        <v>0.084558599999999998</v>
      </c>
      <c r="S478" s="186">
        <v>0</v>
      </c>
      <c r="T478" s="187">
        <f>S478*H478</f>
        <v>0</v>
      </c>
      <c r="AR478" s="188" t="s">
        <v>198</v>
      </c>
      <c r="AT478" s="188" t="s">
        <v>194</v>
      </c>
      <c r="AU478" s="188" t="s">
        <v>83</v>
      </c>
      <c r="AY478" s="18" t="s">
        <v>191</v>
      </c>
      <c r="BE478" s="189">
        <f>IF(N478="základní",J478,0)</f>
        <v>0</v>
      </c>
      <c r="BF478" s="189">
        <f>IF(N478="snížená",J478,0)</f>
        <v>0</v>
      </c>
      <c r="BG478" s="189">
        <f>IF(N478="zákl. přenesená",J478,0)</f>
        <v>0</v>
      </c>
      <c r="BH478" s="189">
        <f>IF(N478="sníž. přenesená",J478,0)</f>
        <v>0</v>
      </c>
      <c r="BI478" s="189">
        <f>IF(N478="nulová",J478,0)</f>
        <v>0</v>
      </c>
      <c r="BJ478" s="18" t="s">
        <v>81</v>
      </c>
      <c r="BK478" s="189">
        <f>ROUND(I478*H478,2)</f>
        <v>0</v>
      </c>
      <c r="BL478" s="18" t="s">
        <v>198</v>
      </c>
      <c r="BM478" s="188" t="s">
        <v>656</v>
      </c>
    </row>
    <row r="479" s="12" customFormat="1">
      <c r="B479" s="190"/>
      <c r="D479" s="191" t="s">
        <v>200</v>
      </c>
      <c r="E479" s="192" t="s">
        <v>1</v>
      </c>
      <c r="F479" s="193" t="s">
        <v>657</v>
      </c>
      <c r="H479" s="192" t="s">
        <v>1</v>
      </c>
      <c r="I479" s="194"/>
      <c r="L479" s="190"/>
      <c r="M479" s="195"/>
      <c r="N479" s="196"/>
      <c r="O479" s="196"/>
      <c r="P479" s="196"/>
      <c r="Q479" s="196"/>
      <c r="R479" s="196"/>
      <c r="S479" s="196"/>
      <c r="T479" s="197"/>
      <c r="AT479" s="192" t="s">
        <v>200</v>
      </c>
      <c r="AU479" s="192" t="s">
        <v>83</v>
      </c>
      <c r="AV479" s="12" t="s">
        <v>81</v>
      </c>
      <c r="AW479" s="12" t="s">
        <v>30</v>
      </c>
      <c r="AX479" s="12" t="s">
        <v>73</v>
      </c>
      <c r="AY479" s="192" t="s">
        <v>191</v>
      </c>
    </row>
    <row r="480" s="13" customFormat="1">
      <c r="B480" s="198"/>
      <c r="D480" s="191" t="s">
        <v>200</v>
      </c>
      <c r="E480" s="199" t="s">
        <v>1</v>
      </c>
      <c r="F480" s="200" t="s">
        <v>516</v>
      </c>
      <c r="H480" s="201">
        <v>2744</v>
      </c>
      <c r="I480" s="202"/>
      <c r="L480" s="198"/>
      <c r="M480" s="203"/>
      <c r="N480" s="204"/>
      <c r="O480" s="204"/>
      <c r="P480" s="204"/>
      <c r="Q480" s="204"/>
      <c r="R480" s="204"/>
      <c r="S480" s="204"/>
      <c r="T480" s="205"/>
      <c r="AT480" s="199" t="s">
        <v>200</v>
      </c>
      <c r="AU480" s="199" t="s">
        <v>83</v>
      </c>
      <c r="AV480" s="13" t="s">
        <v>83</v>
      </c>
      <c r="AW480" s="13" t="s">
        <v>30</v>
      </c>
      <c r="AX480" s="13" t="s">
        <v>73</v>
      </c>
      <c r="AY480" s="199" t="s">
        <v>191</v>
      </c>
    </row>
    <row r="481" s="12" customFormat="1">
      <c r="B481" s="190"/>
      <c r="D481" s="191" t="s">
        <v>200</v>
      </c>
      <c r="E481" s="192" t="s">
        <v>1</v>
      </c>
      <c r="F481" s="193" t="s">
        <v>658</v>
      </c>
      <c r="H481" s="192" t="s">
        <v>1</v>
      </c>
      <c r="I481" s="194"/>
      <c r="L481" s="190"/>
      <c r="M481" s="195"/>
      <c r="N481" s="196"/>
      <c r="O481" s="196"/>
      <c r="P481" s="196"/>
      <c r="Q481" s="196"/>
      <c r="R481" s="196"/>
      <c r="S481" s="196"/>
      <c r="T481" s="197"/>
      <c r="AT481" s="192" t="s">
        <v>200</v>
      </c>
      <c r="AU481" s="192" t="s">
        <v>83</v>
      </c>
      <c r="AV481" s="12" t="s">
        <v>81</v>
      </c>
      <c r="AW481" s="12" t="s">
        <v>30</v>
      </c>
      <c r="AX481" s="12" t="s">
        <v>73</v>
      </c>
      <c r="AY481" s="192" t="s">
        <v>191</v>
      </c>
    </row>
    <row r="482" s="13" customFormat="1">
      <c r="B482" s="198"/>
      <c r="D482" s="191" t="s">
        <v>200</v>
      </c>
      <c r="E482" s="199" t="s">
        <v>1</v>
      </c>
      <c r="F482" s="200" t="s">
        <v>630</v>
      </c>
      <c r="H482" s="201">
        <v>74.620000000000005</v>
      </c>
      <c r="I482" s="202"/>
      <c r="L482" s="198"/>
      <c r="M482" s="203"/>
      <c r="N482" s="204"/>
      <c r="O482" s="204"/>
      <c r="P482" s="204"/>
      <c r="Q482" s="204"/>
      <c r="R482" s="204"/>
      <c r="S482" s="204"/>
      <c r="T482" s="205"/>
      <c r="AT482" s="199" t="s">
        <v>200</v>
      </c>
      <c r="AU482" s="199" t="s">
        <v>83</v>
      </c>
      <c r="AV482" s="13" t="s">
        <v>83</v>
      </c>
      <c r="AW482" s="13" t="s">
        <v>30</v>
      </c>
      <c r="AX482" s="13" t="s">
        <v>73</v>
      </c>
      <c r="AY482" s="199" t="s">
        <v>191</v>
      </c>
    </row>
    <row r="483" s="14" customFormat="1">
      <c r="B483" s="206"/>
      <c r="D483" s="191" t="s">
        <v>200</v>
      </c>
      <c r="E483" s="207" t="s">
        <v>1</v>
      </c>
      <c r="F483" s="208" t="s">
        <v>204</v>
      </c>
      <c r="H483" s="209">
        <v>2818.6199999999999</v>
      </c>
      <c r="I483" s="210"/>
      <c r="L483" s="206"/>
      <c r="M483" s="211"/>
      <c r="N483" s="212"/>
      <c r="O483" s="212"/>
      <c r="P483" s="212"/>
      <c r="Q483" s="212"/>
      <c r="R483" s="212"/>
      <c r="S483" s="212"/>
      <c r="T483" s="213"/>
      <c r="AT483" s="207" t="s">
        <v>200</v>
      </c>
      <c r="AU483" s="207" t="s">
        <v>83</v>
      </c>
      <c r="AV483" s="14" t="s">
        <v>198</v>
      </c>
      <c r="AW483" s="14" t="s">
        <v>30</v>
      </c>
      <c r="AX483" s="14" t="s">
        <v>81</v>
      </c>
      <c r="AY483" s="207" t="s">
        <v>191</v>
      </c>
    </row>
    <row r="484" s="1" customFormat="1" ht="24" customHeight="1">
      <c r="B484" s="177"/>
      <c r="C484" s="178" t="s">
        <v>659</v>
      </c>
      <c r="D484" s="178" t="s">
        <v>194</v>
      </c>
      <c r="E484" s="179" t="s">
        <v>660</v>
      </c>
      <c r="F484" s="180" t="s">
        <v>661</v>
      </c>
      <c r="G484" s="181" t="s">
        <v>343</v>
      </c>
      <c r="H484" s="182">
        <v>6.8600000000000003</v>
      </c>
      <c r="I484" s="183"/>
      <c r="J484" s="182">
        <f>ROUND(I484*H484,2)</f>
        <v>0</v>
      </c>
      <c r="K484" s="180" t="s">
        <v>274</v>
      </c>
      <c r="L484" s="37"/>
      <c r="M484" s="184" t="s">
        <v>1</v>
      </c>
      <c r="N484" s="185" t="s">
        <v>38</v>
      </c>
      <c r="O484" s="73"/>
      <c r="P484" s="186">
        <f>O484*H484</f>
        <v>0</v>
      </c>
      <c r="Q484" s="186">
        <v>0</v>
      </c>
      <c r="R484" s="186">
        <f>Q484*H484</f>
        <v>0</v>
      </c>
      <c r="S484" s="186">
        <v>0</v>
      </c>
      <c r="T484" s="187">
        <f>S484*H484</f>
        <v>0</v>
      </c>
      <c r="AR484" s="188" t="s">
        <v>198</v>
      </c>
      <c r="AT484" s="188" t="s">
        <v>194</v>
      </c>
      <c r="AU484" s="188" t="s">
        <v>83</v>
      </c>
      <c r="AY484" s="18" t="s">
        <v>191</v>
      </c>
      <c r="BE484" s="189">
        <f>IF(N484="základní",J484,0)</f>
        <v>0</v>
      </c>
      <c r="BF484" s="189">
        <f>IF(N484="snížená",J484,0)</f>
        <v>0</v>
      </c>
      <c r="BG484" s="189">
        <f>IF(N484="zákl. přenesená",J484,0)</f>
        <v>0</v>
      </c>
      <c r="BH484" s="189">
        <f>IF(N484="sníž. přenesená",J484,0)</f>
        <v>0</v>
      </c>
      <c r="BI484" s="189">
        <f>IF(N484="nulová",J484,0)</f>
        <v>0</v>
      </c>
      <c r="BJ484" s="18" t="s">
        <v>81</v>
      </c>
      <c r="BK484" s="189">
        <f>ROUND(I484*H484,2)</f>
        <v>0</v>
      </c>
      <c r="BL484" s="18" t="s">
        <v>198</v>
      </c>
      <c r="BM484" s="188" t="s">
        <v>662</v>
      </c>
    </row>
    <row r="485" s="12" customFormat="1">
      <c r="B485" s="190"/>
      <c r="D485" s="191" t="s">
        <v>200</v>
      </c>
      <c r="E485" s="192" t="s">
        <v>1</v>
      </c>
      <c r="F485" s="193" t="s">
        <v>663</v>
      </c>
      <c r="H485" s="192" t="s">
        <v>1</v>
      </c>
      <c r="I485" s="194"/>
      <c r="L485" s="190"/>
      <c r="M485" s="195"/>
      <c r="N485" s="196"/>
      <c r="O485" s="196"/>
      <c r="P485" s="196"/>
      <c r="Q485" s="196"/>
      <c r="R485" s="196"/>
      <c r="S485" s="196"/>
      <c r="T485" s="197"/>
      <c r="AT485" s="192" t="s">
        <v>200</v>
      </c>
      <c r="AU485" s="192" t="s">
        <v>83</v>
      </c>
      <c r="AV485" s="12" t="s">
        <v>81</v>
      </c>
      <c r="AW485" s="12" t="s">
        <v>30</v>
      </c>
      <c r="AX485" s="12" t="s">
        <v>73</v>
      </c>
      <c r="AY485" s="192" t="s">
        <v>191</v>
      </c>
    </row>
    <row r="486" s="12" customFormat="1">
      <c r="B486" s="190"/>
      <c r="D486" s="191" t="s">
        <v>200</v>
      </c>
      <c r="E486" s="192" t="s">
        <v>1</v>
      </c>
      <c r="F486" s="193" t="s">
        <v>664</v>
      </c>
      <c r="H486" s="192" t="s">
        <v>1</v>
      </c>
      <c r="I486" s="194"/>
      <c r="L486" s="190"/>
      <c r="M486" s="195"/>
      <c r="N486" s="196"/>
      <c r="O486" s="196"/>
      <c r="P486" s="196"/>
      <c r="Q486" s="196"/>
      <c r="R486" s="196"/>
      <c r="S486" s="196"/>
      <c r="T486" s="197"/>
      <c r="AT486" s="192" t="s">
        <v>200</v>
      </c>
      <c r="AU486" s="192" t="s">
        <v>83</v>
      </c>
      <c r="AV486" s="12" t="s">
        <v>81</v>
      </c>
      <c r="AW486" s="12" t="s">
        <v>30</v>
      </c>
      <c r="AX486" s="12" t="s">
        <v>73</v>
      </c>
      <c r="AY486" s="192" t="s">
        <v>191</v>
      </c>
    </row>
    <row r="487" s="13" customFormat="1">
      <c r="B487" s="198"/>
      <c r="D487" s="191" t="s">
        <v>200</v>
      </c>
      <c r="E487" s="199" t="s">
        <v>1</v>
      </c>
      <c r="F487" s="200" t="s">
        <v>665</v>
      </c>
      <c r="H487" s="201">
        <v>6.8600000000000003</v>
      </c>
      <c r="I487" s="202"/>
      <c r="L487" s="198"/>
      <c r="M487" s="203"/>
      <c r="N487" s="204"/>
      <c r="O487" s="204"/>
      <c r="P487" s="204"/>
      <c r="Q487" s="204"/>
      <c r="R487" s="204"/>
      <c r="S487" s="204"/>
      <c r="T487" s="205"/>
      <c r="AT487" s="199" t="s">
        <v>200</v>
      </c>
      <c r="AU487" s="199" t="s">
        <v>83</v>
      </c>
      <c r="AV487" s="13" t="s">
        <v>83</v>
      </c>
      <c r="AW487" s="13" t="s">
        <v>30</v>
      </c>
      <c r="AX487" s="13" t="s">
        <v>73</v>
      </c>
      <c r="AY487" s="199" t="s">
        <v>191</v>
      </c>
    </row>
    <row r="488" s="14" customFormat="1">
      <c r="B488" s="206"/>
      <c r="D488" s="191" t="s">
        <v>200</v>
      </c>
      <c r="E488" s="207" t="s">
        <v>1</v>
      </c>
      <c r="F488" s="208" t="s">
        <v>204</v>
      </c>
      <c r="H488" s="209">
        <v>6.8600000000000003</v>
      </c>
      <c r="I488" s="210"/>
      <c r="L488" s="206"/>
      <c r="M488" s="211"/>
      <c r="N488" s="212"/>
      <c r="O488" s="212"/>
      <c r="P488" s="212"/>
      <c r="Q488" s="212"/>
      <c r="R488" s="212"/>
      <c r="S488" s="212"/>
      <c r="T488" s="213"/>
      <c r="AT488" s="207" t="s">
        <v>200</v>
      </c>
      <c r="AU488" s="207" t="s">
        <v>83</v>
      </c>
      <c r="AV488" s="14" t="s">
        <v>198</v>
      </c>
      <c r="AW488" s="14" t="s">
        <v>30</v>
      </c>
      <c r="AX488" s="14" t="s">
        <v>81</v>
      </c>
      <c r="AY488" s="207" t="s">
        <v>191</v>
      </c>
    </row>
    <row r="489" s="1" customFormat="1" ht="24" customHeight="1">
      <c r="B489" s="177"/>
      <c r="C489" s="178" t="s">
        <v>666</v>
      </c>
      <c r="D489" s="178" t="s">
        <v>194</v>
      </c>
      <c r="E489" s="179" t="s">
        <v>667</v>
      </c>
      <c r="F489" s="180" t="s">
        <v>668</v>
      </c>
      <c r="G489" s="181" t="s">
        <v>343</v>
      </c>
      <c r="H489" s="182">
        <v>15.73</v>
      </c>
      <c r="I489" s="183"/>
      <c r="J489" s="182">
        <f>ROUND(I489*H489,2)</f>
        <v>0</v>
      </c>
      <c r="K489" s="180" t="s">
        <v>1</v>
      </c>
      <c r="L489" s="37"/>
      <c r="M489" s="184" t="s">
        <v>1</v>
      </c>
      <c r="N489" s="185" t="s">
        <v>38</v>
      </c>
      <c r="O489" s="73"/>
      <c r="P489" s="186">
        <f>O489*H489</f>
        <v>0</v>
      </c>
      <c r="Q489" s="186">
        <v>0</v>
      </c>
      <c r="R489" s="186">
        <f>Q489*H489</f>
        <v>0</v>
      </c>
      <c r="S489" s="186">
        <v>0</v>
      </c>
      <c r="T489" s="187">
        <f>S489*H489</f>
        <v>0</v>
      </c>
      <c r="AR489" s="188" t="s">
        <v>198</v>
      </c>
      <c r="AT489" s="188" t="s">
        <v>194</v>
      </c>
      <c r="AU489" s="188" t="s">
        <v>83</v>
      </c>
      <c r="AY489" s="18" t="s">
        <v>191</v>
      </c>
      <c r="BE489" s="189">
        <f>IF(N489="základní",J489,0)</f>
        <v>0</v>
      </c>
      <c r="BF489" s="189">
        <f>IF(N489="snížená",J489,0)</f>
        <v>0</v>
      </c>
      <c r="BG489" s="189">
        <f>IF(N489="zákl. přenesená",J489,0)</f>
        <v>0</v>
      </c>
      <c r="BH489" s="189">
        <f>IF(N489="sníž. přenesená",J489,0)</f>
        <v>0</v>
      </c>
      <c r="BI489" s="189">
        <f>IF(N489="nulová",J489,0)</f>
        <v>0</v>
      </c>
      <c r="BJ489" s="18" t="s">
        <v>81</v>
      </c>
      <c r="BK489" s="189">
        <f>ROUND(I489*H489,2)</f>
        <v>0</v>
      </c>
      <c r="BL489" s="18" t="s">
        <v>198</v>
      </c>
      <c r="BM489" s="188" t="s">
        <v>669</v>
      </c>
    </row>
    <row r="490" s="12" customFormat="1">
      <c r="B490" s="190"/>
      <c r="D490" s="191" t="s">
        <v>200</v>
      </c>
      <c r="E490" s="192" t="s">
        <v>1</v>
      </c>
      <c r="F490" s="193" t="s">
        <v>670</v>
      </c>
      <c r="H490" s="192" t="s">
        <v>1</v>
      </c>
      <c r="I490" s="194"/>
      <c r="L490" s="190"/>
      <c r="M490" s="195"/>
      <c r="N490" s="196"/>
      <c r="O490" s="196"/>
      <c r="P490" s="196"/>
      <c r="Q490" s="196"/>
      <c r="R490" s="196"/>
      <c r="S490" s="196"/>
      <c r="T490" s="197"/>
      <c r="AT490" s="192" t="s">
        <v>200</v>
      </c>
      <c r="AU490" s="192" t="s">
        <v>83</v>
      </c>
      <c r="AV490" s="12" t="s">
        <v>81</v>
      </c>
      <c r="AW490" s="12" t="s">
        <v>30</v>
      </c>
      <c r="AX490" s="12" t="s">
        <v>73</v>
      </c>
      <c r="AY490" s="192" t="s">
        <v>191</v>
      </c>
    </row>
    <row r="491" s="12" customFormat="1">
      <c r="B491" s="190"/>
      <c r="D491" s="191" t="s">
        <v>200</v>
      </c>
      <c r="E491" s="192" t="s">
        <v>1</v>
      </c>
      <c r="F491" s="193" t="s">
        <v>671</v>
      </c>
      <c r="H491" s="192" t="s">
        <v>1</v>
      </c>
      <c r="I491" s="194"/>
      <c r="L491" s="190"/>
      <c r="M491" s="195"/>
      <c r="N491" s="196"/>
      <c r="O491" s="196"/>
      <c r="P491" s="196"/>
      <c r="Q491" s="196"/>
      <c r="R491" s="196"/>
      <c r="S491" s="196"/>
      <c r="T491" s="197"/>
      <c r="AT491" s="192" t="s">
        <v>200</v>
      </c>
      <c r="AU491" s="192" t="s">
        <v>83</v>
      </c>
      <c r="AV491" s="12" t="s">
        <v>81</v>
      </c>
      <c r="AW491" s="12" t="s">
        <v>30</v>
      </c>
      <c r="AX491" s="12" t="s">
        <v>73</v>
      </c>
      <c r="AY491" s="192" t="s">
        <v>191</v>
      </c>
    </row>
    <row r="492" s="13" customFormat="1">
      <c r="B492" s="198"/>
      <c r="D492" s="191" t="s">
        <v>200</v>
      </c>
      <c r="E492" s="199" t="s">
        <v>1</v>
      </c>
      <c r="F492" s="200" t="s">
        <v>672</v>
      </c>
      <c r="H492" s="201">
        <v>15.73</v>
      </c>
      <c r="I492" s="202"/>
      <c r="L492" s="198"/>
      <c r="M492" s="203"/>
      <c r="N492" s="204"/>
      <c r="O492" s="204"/>
      <c r="P492" s="204"/>
      <c r="Q492" s="204"/>
      <c r="R492" s="204"/>
      <c r="S492" s="204"/>
      <c r="T492" s="205"/>
      <c r="AT492" s="199" t="s">
        <v>200</v>
      </c>
      <c r="AU492" s="199" t="s">
        <v>83</v>
      </c>
      <c r="AV492" s="13" t="s">
        <v>83</v>
      </c>
      <c r="AW492" s="13" t="s">
        <v>30</v>
      </c>
      <c r="AX492" s="13" t="s">
        <v>73</v>
      </c>
      <c r="AY492" s="199" t="s">
        <v>191</v>
      </c>
    </row>
    <row r="493" s="14" customFormat="1">
      <c r="B493" s="206"/>
      <c r="D493" s="191" t="s">
        <v>200</v>
      </c>
      <c r="E493" s="207" t="s">
        <v>1</v>
      </c>
      <c r="F493" s="208" t="s">
        <v>204</v>
      </c>
      <c r="H493" s="209">
        <v>15.73</v>
      </c>
      <c r="I493" s="210"/>
      <c r="L493" s="206"/>
      <c r="M493" s="211"/>
      <c r="N493" s="212"/>
      <c r="O493" s="212"/>
      <c r="P493" s="212"/>
      <c r="Q493" s="212"/>
      <c r="R493" s="212"/>
      <c r="S493" s="212"/>
      <c r="T493" s="213"/>
      <c r="AT493" s="207" t="s">
        <v>200</v>
      </c>
      <c r="AU493" s="207" t="s">
        <v>83</v>
      </c>
      <c r="AV493" s="14" t="s">
        <v>198</v>
      </c>
      <c r="AW493" s="14" t="s">
        <v>30</v>
      </c>
      <c r="AX493" s="14" t="s">
        <v>81</v>
      </c>
      <c r="AY493" s="207" t="s">
        <v>191</v>
      </c>
    </row>
    <row r="494" s="1" customFormat="1" ht="24" customHeight="1">
      <c r="B494" s="177"/>
      <c r="C494" s="178" t="s">
        <v>673</v>
      </c>
      <c r="D494" s="178" t="s">
        <v>194</v>
      </c>
      <c r="E494" s="179" t="s">
        <v>674</v>
      </c>
      <c r="F494" s="180" t="s">
        <v>675</v>
      </c>
      <c r="G494" s="181" t="s">
        <v>343</v>
      </c>
      <c r="H494" s="182">
        <v>17.710000000000001</v>
      </c>
      <c r="I494" s="183"/>
      <c r="J494" s="182">
        <f>ROUND(I494*H494,2)</f>
        <v>0</v>
      </c>
      <c r="K494" s="180" t="s">
        <v>1</v>
      </c>
      <c r="L494" s="37"/>
      <c r="M494" s="184" t="s">
        <v>1</v>
      </c>
      <c r="N494" s="185" t="s">
        <v>38</v>
      </c>
      <c r="O494" s="73"/>
      <c r="P494" s="186">
        <f>O494*H494</f>
        <v>0</v>
      </c>
      <c r="Q494" s="186">
        <v>0</v>
      </c>
      <c r="R494" s="186">
        <f>Q494*H494</f>
        <v>0</v>
      </c>
      <c r="S494" s="186">
        <v>0</v>
      </c>
      <c r="T494" s="187">
        <f>S494*H494</f>
        <v>0</v>
      </c>
      <c r="AR494" s="188" t="s">
        <v>198</v>
      </c>
      <c r="AT494" s="188" t="s">
        <v>194</v>
      </c>
      <c r="AU494" s="188" t="s">
        <v>83</v>
      </c>
      <c r="AY494" s="18" t="s">
        <v>191</v>
      </c>
      <c r="BE494" s="189">
        <f>IF(N494="základní",J494,0)</f>
        <v>0</v>
      </c>
      <c r="BF494" s="189">
        <f>IF(N494="snížená",J494,0)</f>
        <v>0</v>
      </c>
      <c r="BG494" s="189">
        <f>IF(N494="zákl. přenesená",J494,0)</f>
        <v>0</v>
      </c>
      <c r="BH494" s="189">
        <f>IF(N494="sníž. přenesená",J494,0)</f>
        <v>0</v>
      </c>
      <c r="BI494" s="189">
        <f>IF(N494="nulová",J494,0)</f>
        <v>0</v>
      </c>
      <c r="BJ494" s="18" t="s">
        <v>81</v>
      </c>
      <c r="BK494" s="189">
        <f>ROUND(I494*H494,2)</f>
        <v>0</v>
      </c>
      <c r="BL494" s="18" t="s">
        <v>198</v>
      </c>
      <c r="BM494" s="188" t="s">
        <v>676</v>
      </c>
    </row>
    <row r="495" s="12" customFormat="1">
      <c r="B495" s="190"/>
      <c r="D495" s="191" t="s">
        <v>200</v>
      </c>
      <c r="E495" s="192" t="s">
        <v>1</v>
      </c>
      <c r="F495" s="193" t="s">
        <v>677</v>
      </c>
      <c r="H495" s="192" t="s">
        <v>1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2" t="s">
        <v>200</v>
      </c>
      <c r="AU495" s="192" t="s">
        <v>83</v>
      </c>
      <c r="AV495" s="12" t="s">
        <v>81</v>
      </c>
      <c r="AW495" s="12" t="s">
        <v>30</v>
      </c>
      <c r="AX495" s="12" t="s">
        <v>73</v>
      </c>
      <c r="AY495" s="192" t="s">
        <v>191</v>
      </c>
    </row>
    <row r="496" s="12" customFormat="1">
      <c r="B496" s="190"/>
      <c r="D496" s="191" t="s">
        <v>200</v>
      </c>
      <c r="E496" s="192" t="s">
        <v>1</v>
      </c>
      <c r="F496" s="193" t="s">
        <v>678</v>
      </c>
      <c r="H496" s="192" t="s">
        <v>1</v>
      </c>
      <c r="I496" s="194"/>
      <c r="L496" s="190"/>
      <c r="M496" s="195"/>
      <c r="N496" s="196"/>
      <c r="O496" s="196"/>
      <c r="P496" s="196"/>
      <c r="Q496" s="196"/>
      <c r="R496" s="196"/>
      <c r="S496" s="196"/>
      <c r="T496" s="197"/>
      <c r="AT496" s="192" t="s">
        <v>200</v>
      </c>
      <c r="AU496" s="192" t="s">
        <v>83</v>
      </c>
      <c r="AV496" s="12" t="s">
        <v>81</v>
      </c>
      <c r="AW496" s="12" t="s">
        <v>30</v>
      </c>
      <c r="AX496" s="12" t="s">
        <v>73</v>
      </c>
      <c r="AY496" s="192" t="s">
        <v>191</v>
      </c>
    </row>
    <row r="497" s="13" customFormat="1">
      <c r="B497" s="198"/>
      <c r="D497" s="191" t="s">
        <v>200</v>
      </c>
      <c r="E497" s="199" t="s">
        <v>1</v>
      </c>
      <c r="F497" s="200" t="s">
        <v>679</v>
      </c>
      <c r="H497" s="201">
        <v>17.710000000000001</v>
      </c>
      <c r="I497" s="202"/>
      <c r="L497" s="198"/>
      <c r="M497" s="203"/>
      <c r="N497" s="204"/>
      <c r="O497" s="204"/>
      <c r="P497" s="204"/>
      <c r="Q497" s="204"/>
      <c r="R497" s="204"/>
      <c r="S497" s="204"/>
      <c r="T497" s="205"/>
      <c r="AT497" s="199" t="s">
        <v>200</v>
      </c>
      <c r="AU497" s="199" t="s">
        <v>83</v>
      </c>
      <c r="AV497" s="13" t="s">
        <v>83</v>
      </c>
      <c r="AW497" s="13" t="s">
        <v>30</v>
      </c>
      <c r="AX497" s="13" t="s">
        <v>73</v>
      </c>
      <c r="AY497" s="199" t="s">
        <v>191</v>
      </c>
    </row>
    <row r="498" s="14" customFormat="1">
      <c r="B498" s="206"/>
      <c r="D498" s="191" t="s">
        <v>200</v>
      </c>
      <c r="E498" s="207" t="s">
        <v>1</v>
      </c>
      <c r="F498" s="208" t="s">
        <v>204</v>
      </c>
      <c r="H498" s="209">
        <v>17.710000000000001</v>
      </c>
      <c r="I498" s="210"/>
      <c r="L498" s="206"/>
      <c r="M498" s="211"/>
      <c r="N498" s="212"/>
      <c r="O498" s="212"/>
      <c r="P498" s="212"/>
      <c r="Q498" s="212"/>
      <c r="R498" s="212"/>
      <c r="S498" s="212"/>
      <c r="T498" s="213"/>
      <c r="AT498" s="207" t="s">
        <v>200</v>
      </c>
      <c r="AU498" s="207" t="s">
        <v>83</v>
      </c>
      <c r="AV498" s="14" t="s">
        <v>198</v>
      </c>
      <c r="AW498" s="14" t="s">
        <v>30</v>
      </c>
      <c r="AX498" s="14" t="s">
        <v>81</v>
      </c>
      <c r="AY498" s="207" t="s">
        <v>191</v>
      </c>
    </row>
    <row r="499" s="1" customFormat="1" ht="36" customHeight="1">
      <c r="B499" s="177"/>
      <c r="C499" s="178" t="s">
        <v>680</v>
      </c>
      <c r="D499" s="178" t="s">
        <v>194</v>
      </c>
      <c r="E499" s="179" t="s">
        <v>681</v>
      </c>
      <c r="F499" s="180" t="s">
        <v>682</v>
      </c>
      <c r="G499" s="181" t="s">
        <v>343</v>
      </c>
      <c r="H499" s="182">
        <v>8.3000000000000007</v>
      </c>
      <c r="I499" s="183"/>
      <c r="J499" s="182">
        <f>ROUND(I499*H499,2)</f>
        <v>0</v>
      </c>
      <c r="K499" s="180" t="s">
        <v>1</v>
      </c>
      <c r="L499" s="37"/>
      <c r="M499" s="184" t="s">
        <v>1</v>
      </c>
      <c r="N499" s="185" t="s">
        <v>38</v>
      </c>
      <c r="O499" s="73"/>
      <c r="P499" s="186">
        <f>O499*H499</f>
        <v>0</v>
      </c>
      <c r="Q499" s="186">
        <v>0</v>
      </c>
      <c r="R499" s="186">
        <f>Q499*H499</f>
        <v>0</v>
      </c>
      <c r="S499" s="186">
        <v>0</v>
      </c>
      <c r="T499" s="187">
        <f>S499*H499</f>
        <v>0</v>
      </c>
      <c r="AR499" s="188" t="s">
        <v>198</v>
      </c>
      <c r="AT499" s="188" t="s">
        <v>194</v>
      </c>
      <c r="AU499" s="188" t="s">
        <v>83</v>
      </c>
      <c r="AY499" s="18" t="s">
        <v>191</v>
      </c>
      <c r="BE499" s="189">
        <f>IF(N499="základní",J499,0)</f>
        <v>0</v>
      </c>
      <c r="BF499" s="189">
        <f>IF(N499="snížená",J499,0)</f>
        <v>0</v>
      </c>
      <c r="BG499" s="189">
        <f>IF(N499="zákl. přenesená",J499,0)</f>
        <v>0</v>
      </c>
      <c r="BH499" s="189">
        <f>IF(N499="sníž. přenesená",J499,0)</f>
        <v>0</v>
      </c>
      <c r="BI499" s="189">
        <f>IF(N499="nulová",J499,0)</f>
        <v>0</v>
      </c>
      <c r="BJ499" s="18" t="s">
        <v>81</v>
      </c>
      <c r="BK499" s="189">
        <f>ROUND(I499*H499,2)</f>
        <v>0</v>
      </c>
      <c r="BL499" s="18" t="s">
        <v>198</v>
      </c>
      <c r="BM499" s="188" t="s">
        <v>683</v>
      </c>
    </row>
    <row r="500" s="12" customFormat="1">
      <c r="B500" s="190"/>
      <c r="D500" s="191" t="s">
        <v>200</v>
      </c>
      <c r="E500" s="192" t="s">
        <v>1</v>
      </c>
      <c r="F500" s="193" t="s">
        <v>684</v>
      </c>
      <c r="H500" s="192" t="s">
        <v>1</v>
      </c>
      <c r="I500" s="194"/>
      <c r="L500" s="190"/>
      <c r="M500" s="195"/>
      <c r="N500" s="196"/>
      <c r="O500" s="196"/>
      <c r="P500" s="196"/>
      <c r="Q500" s="196"/>
      <c r="R500" s="196"/>
      <c r="S500" s="196"/>
      <c r="T500" s="197"/>
      <c r="AT500" s="192" t="s">
        <v>200</v>
      </c>
      <c r="AU500" s="192" t="s">
        <v>83</v>
      </c>
      <c r="AV500" s="12" t="s">
        <v>81</v>
      </c>
      <c r="AW500" s="12" t="s">
        <v>30</v>
      </c>
      <c r="AX500" s="12" t="s">
        <v>73</v>
      </c>
      <c r="AY500" s="192" t="s">
        <v>191</v>
      </c>
    </row>
    <row r="501" s="12" customFormat="1">
      <c r="B501" s="190"/>
      <c r="D501" s="191" t="s">
        <v>200</v>
      </c>
      <c r="E501" s="192" t="s">
        <v>1</v>
      </c>
      <c r="F501" s="193" t="s">
        <v>685</v>
      </c>
      <c r="H501" s="192" t="s">
        <v>1</v>
      </c>
      <c r="I501" s="194"/>
      <c r="L501" s="190"/>
      <c r="M501" s="195"/>
      <c r="N501" s="196"/>
      <c r="O501" s="196"/>
      <c r="P501" s="196"/>
      <c r="Q501" s="196"/>
      <c r="R501" s="196"/>
      <c r="S501" s="196"/>
      <c r="T501" s="197"/>
      <c r="AT501" s="192" t="s">
        <v>200</v>
      </c>
      <c r="AU501" s="192" t="s">
        <v>83</v>
      </c>
      <c r="AV501" s="12" t="s">
        <v>81</v>
      </c>
      <c r="AW501" s="12" t="s">
        <v>30</v>
      </c>
      <c r="AX501" s="12" t="s">
        <v>73</v>
      </c>
      <c r="AY501" s="192" t="s">
        <v>191</v>
      </c>
    </row>
    <row r="502" s="13" customFormat="1">
      <c r="B502" s="198"/>
      <c r="D502" s="191" t="s">
        <v>200</v>
      </c>
      <c r="E502" s="199" t="s">
        <v>1</v>
      </c>
      <c r="F502" s="200" t="s">
        <v>686</v>
      </c>
      <c r="H502" s="201">
        <v>8.3000000000000007</v>
      </c>
      <c r="I502" s="202"/>
      <c r="L502" s="198"/>
      <c r="M502" s="203"/>
      <c r="N502" s="204"/>
      <c r="O502" s="204"/>
      <c r="P502" s="204"/>
      <c r="Q502" s="204"/>
      <c r="R502" s="204"/>
      <c r="S502" s="204"/>
      <c r="T502" s="205"/>
      <c r="AT502" s="199" t="s">
        <v>200</v>
      </c>
      <c r="AU502" s="199" t="s">
        <v>83</v>
      </c>
      <c r="AV502" s="13" t="s">
        <v>83</v>
      </c>
      <c r="AW502" s="13" t="s">
        <v>30</v>
      </c>
      <c r="AX502" s="13" t="s">
        <v>73</v>
      </c>
      <c r="AY502" s="199" t="s">
        <v>191</v>
      </c>
    </row>
    <row r="503" s="14" customFormat="1">
      <c r="B503" s="206"/>
      <c r="D503" s="191" t="s">
        <v>200</v>
      </c>
      <c r="E503" s="207" t="s">
        <v>1</v>
      </c>
      <c r="F503" s="208" t="s">
        <v>204</v>
      </c>
      <c r="H503" s="209">
        <v>8.3000000000000007</v>
      </c>
      <c r="I503" s="210"/>
      <c r="L503" s="206"/>
      <c r="M503" s="211"/>
      <c r="N503" s="212"/>
      <c r="O503" s="212"/>
      <c r="P503" s="212"/>
      <c r="Q503" s="212"/>
      <c r="R503" s="212"/>
      <c r="S503" s="212"/>
      <c r="T503" s="213"/>
      <c r="AT503" s="207" t="s">
        <v>200</v>
      </c>
      <c r="AU503" s="207" t="s">
        <v>83</v>
      </c>
      <c r="AV503" s="14" t="s">
        <v>198</v>
      </c>
      <c r="AW503" s="14" t="s">
        <v>30</v>
      </c>
      <c r="AX503" s="14" t="s">
        <v>81</v>
      </c>
      <c r="AY503" s="207" t="s">
        <v>191</v>
      </c>
    </row>
    <row r="504" s="1" customFormat="1" ht="36" customHeight="1">
      <c r="B504" s="177"/>
      <c r="C504" s="178" t="s">
        <v>687</v>
      </c>
      <c r="D504" s="178" t="s">
        <v>194</v>
      </c>
      <c r="E504" s="179" t="s">
        <v>688</v>
      </c>
      <c r="F504" s="180" t="s">
        <v>689</v>
      </c>
      <c r="G504" s="181" t="s">
        <v>343</v>
      </c>
      <c r="H504" s="182">
        <v>505.38999999999999</v>
      </c>
      <c r="I504" s="183"/>
      <c r="J504" s="182">
        <f>ROUND(I504*H504,2)</f>
        <v>0</v>
      </c>
      <c r="K504" s="180" t="s">
        <v>1</v>
      </c>
      <c r="L504" s="37"/>
      <c r="M504" s="184" t="s">
        <v>1</v>
      </c>
      <c r="N504" s="185" t="s">
        <v>38</v>
      </c>
      <c r="O504" s="73"/>
      <c r="P504" s="186">
        <f>O504*H504</f>
        <v>0</v>
      </c>
      <c r="Q504" s="186">
        <v>0</v>
      </c>
      <c r="R504" s="186">
        <f>Q504*H504</f>
        <v>0</v>
      </c>
      <c r="S504" s="186">
        <v>0</v>
      </c>
      <c r="T504" s="187">
        <f>S504*H504</f>
        <v>0</v>
      </c>
      <c r="AR504" s="188" t="s">
        <v>198</v>
      </c>
      <c r="AT504" s="188" t="s">
        <v>194</v>
      </c>
      <c r="AU504" s="188" t="s">
        <v>83</v>
      </c>
      <c r="AY504" s="18" t="s">
        <v>191</v>
      </c>
      <c r="BE504" s="189">
        <f>IF(N504="základní",J504,0)</f>
        <v>0</v>
      </c>
      <c r="BF504" s="189">
        <f>IF(N504="snížená",J504,0)</f>
        <v>0</v>
      </c>
      <c r="BG504" s="189">
        <f>IF(N504="zákl. přenesená",J504,0)</f>
        <v>0</v>
      </c>
      <c r="BH504" s="189">
        <f>IF(N504="sníž. přenesená",J504,0)</f>
        <v>0</v>
      </c>
      <c r="BI504" s="189">
        <f>IF(N504="nulová",J504,0)</f>
        <v>0</v>
      </c>
      <c r="BJ504" s="18" t="s">
        <v>81</v>
      </c>
      <c r="BK504" s="189">
        <f>ROUND(I504*H504,2)</f>
        <v>0</v>
      </c>
      <c r="BL504" s="18" t="s">
        <v>198</v>
      </c>
      <c r="BM504" s="188" t="s">
        <v>690</v>
      </c>
    </row>
    <row r="505" s="12" customFormat="1">
      <c r="B505" s="190"/>
      <c r="D505" s="191" t="s">
        <v>200</v>
      </c>
      <c r="E505" s="192" t="s">
        <v>1</v>
      </c>
      <c r="F505" s="193" t="s">
        <v>689</v>
      </c>
      <c r="H505" s="192" t="s">
        <v>1</v>
      </c>
      <c r="I505" s="194"/>
      <c r="L505" s="190"/>
      <c r="M505" s="195"/>
      <c r="N505" s="196"/>
      <c r="O505" s="196"/>
      <c r="P505" s="196"/>
      <c r="Q505" s="196"/>
      <c r="R505" s="196"/>
      <c r="S505" s="196"/>
      <c r="T505" s="197"/>
      <c r="AT505" s="192" t="s">
        <v>200</v>
      </c>
      <c r="AU505" s="192" t="s">
        <v>83</v>
      </c>
      <c r="AV505" s="12" t="s">
        <v>81</v>
      </c>
      <c r="AW505" s="12" t="s">
        <v>30</v>
      </c>
      <c r="AX505" s="12" t="s">
        <v>73</v>
      </c>
      <c r="AY505" s="192" t="s">
        <v>191</v>
      </c>
    </row>
    <row r="506" s="12" customFormat="1">
      <c r="B506" s="190"/>
      <c r="D506" s="191" t="s">
        <v>200</v>
      </c>
      <c r="E506" s="192" t="s">
        <v>1</v>
      </c>
      <c r="F506" s="193" t="s">
        <v>691</v>
      </c>
      <c r="H506" s="192" t="s">
        <v>1</v>
      </c>
      <c r="I506" s="194"/>
      <c r="L506" s="190"/>
      <c r="M506" s="195"/>
      <c r="N506" s="196"/>
      <c r="O506" s="196"/>
      <c r="P506" s="196"/>
      <c r="Q506" s="196"/>
      <c r="R506" s="196"/>
      <c r="S506" s="196"/>
      <c r="T506" s="197"/>
      <c r="AT506" s="192" t="s">
        <v>200</v>
      </c>
      <c r="AU506" s="192" t="s">
        <v>83</v>
      </c>
      <c r="AV506" s="12" t="s">
        <v>81</v>
      </c>
      <c r="AW506" s="12" t="s">
        <v>30</v>
      </c>
      <c r="AX506" s="12" t="s">
        <v>73</v>
      </c>
      <c r="AY506" s="192" t="s">
        <v>191</v>
      </c>
    </row>
    <row r="507" s="12" customFormat="1">
      <c r="B507" s="190"/>
      <c r="D507" s="191" t="s">
        <v>200</v>
      </c>
      <c r="E507" s="192" t="s">
        <v>1</v>
      </c>
      <c r="F507" s="193" t="s">
        <v>692</v>
      </c>
      <c r="H507" s="192" t="s">
        <v>1</v>
      </c>
      <c r="I507" s="194"/>
      <c r="L507" s="190"/>
      <c r="M507" s="195"/>
      <c r="N507" s="196"/>
      <c r="O507" s="196"/>
      <c r="P507" s="196"/>
      <c r="Q507" s="196"/>
      <c r="R507" s="196"/>
      <c r="S507" s="196"/>
      <c r="T507" s="197"/>
      <c r="AT507" s="192" t="s">
        <v>200</v>
      </c>
      <c r="AU507" s="192" t="s">
        <v>83</v>
      </c>
      <c r="AV507" s="12" t="s">
        <v>81</v>
      </c>
      <c r="AW507" s="12" t="s">
        <v>30</v>
      </c>
      <c r="AX507" s="12" t="s">
        <v>73</v>
      </c>
      <c r="AY507" s="192" t="s">
        <v>191</v>
      </c>
    </row>
    <row r="508" s="12" customFormat="1">
      <c r="B508" s="190"/>
      <c r="D508" s="191" t="s">
        <v>200</v>
      </c>
      <c r="E508" s="192" t="s">
        <v>1</v>
      </c>
      <c r="F508" s="193" t="s">
        <v>693</v>
      </c>
      <c r="H508" s="192" t="s">
        <v>1</v>
      </c>
      <c r="I508" s="194"/>
      <c r="L508" s="190"/>
      <c r="M508" s="195"/>
      <c r="N508" s="196"/>
      <c r="O508" s="196"/>
      <c r="P508" s="196"/>
      <c r="Q508" s="196"/>
      <c r="R508" s="196"/>
      <c r="S508" s="196"/>
      <c r="T508" s="197"/>
      <c r="AT508" s="192" t="s">
        <v>200</v>
      </c>
      <c r="AU508" s="192" t="s">
        <v>83</v>
      </c>
      <c r="AV508" s="12" t="s">
        <v>81</v>
      </c>
      <c r="AW508" s="12" t="s">
        <v>30</v>
      </c>
      <c r="AX508" s="12" t="s">
        <v>73</v>
      </c>
      <c r="AY508" s="192" t="s">
        <v>191</v>
      </c>
    </row>
    <row r="509" s="12" customFormat="1">
      <c r="B509" s="190"/>
      <c r="D509" s="191" t="s">
        <v>200</v>
      </c>
      <c r="E509" s="192" t="s">
        <v>1</v>
      </c>
      <c r="F509" s="193" t="s">
        <v>694</v>
      </c>
      <c r="H509" s="192" t="s">
        <v>1</v>
      </c>
      <c r="I509" s="194"/>
      <c r="L509" s="190"/>
      <c r="M509" s="195"/>
      <c r="N509" s="196"/>
      <c r="O509" s="196"/>
      <c r="P509" s="196"/>
      <c r="Q509" s="196"/>
      <c r="R509" s="196"/>
      <c r="S509" s="196"/>
      <c r="T509" s="197"/>
      <c r="AT509" s="192" t="s">
        <v>200</v>
      </c>
      <c r="AU509" s="192" t="s">
        <v>83</v>
      </c>
      <c r="AV509" s="12" t="s">
        <v>81</v>
      </c>
      <c r="AW509" s="12" t="s">
        <v>30</v>
      </c>
      <c r="AX509" s="12" t="s">
        <v>73</v>
      </c>
      <c r="AY509" s="192" t="s">
        <v>191</v>
      </c>
    </row>
    <row r="510" s="12" customFormat="1">
      <c r="B510" s="190"/>
      <c r="D510" s="191" t="s">
        <v>200</v>
      </c>
      <c r="E510" s="192" t="s">
        <v>1</v>
      </c>
      <c r="F510" s="193" t="s">
        <v>695</v>
      </c>
      <c r="H510" s="192" t="s">
        <v>1</v>
      </c>
      <c r="I510" s="194"/>
      <c r="L510" s="190"/>
      <c r="M510" s="195"/>
      <c r="N510" s="196"/>
      <c r="O510" s="196"/>
      <c r="P510" s="196"/>
      <c r="Q510" s="196"/>
      <c r="R510" s="196"/>
      <c r="S510" s="196"/>
      <c r="T510" s="197"/>
      <c r="AT510" s="192" t="s">
        <v>200</v>
      </c>
      <c r="AU510" s="192" t="s">
        <v>83</v>
      </c>
      <c r="AV510" s="12" t="s">
        <v>81</v>
      </c>
      <c r="AW510" s="12" t="s">
        <v>30</v>
      </c>
      <c r="AX510" s="12" t="s">
        <v>73</v>
      </c>
      <c r="AY510" s="192" t="s">
        <v>191</v>
      </c>
    </row>
    <row r="511" s="12" customFormat="1">
      <c r="B511" s="190"/>
      <c r="D511" s="191" t="s">
        <v>200</v>
      </c>
      <c r="E511" s="192" t="s">
        <v>1</v>
      </c>
      <c r="F511" s="193" t="s">
        <v>696</v>
      </c>
      <c r="H511" s="192" t="s">
        <v>1</v>
      </c>
      <c r="I511" s="194"/>
      <c r="L511" s="190"/>
      <c r="M511" s="195"/>
      <c r="N511" s="196"/>
      <c r="O511" s="196"/>
      <c r="P511" s="196"/>
      <c r="Q511" s="196"/>
      <c r="R511" s="196"/>
      <c r="S511" s="196"/>
      <c r="T511" s="197"/>
      <c r="AT511" s="192" t="s">
        <v>200</v>
      </c>
      <c r="AU511" s="192" t="s">
        <v>83</v>
      </c>
      <c r="AV511" s="12" t="s">
        <v>81</v>
      </c>
      <c r="AW511" s="12" t="s">
        <v>30</v>
      </c>
      <c r="AX511" s="12" t="s">
        <v>73</v>
      </c>
      <c r="AY511" s="192" t="s">
        <v>191</v>
      </c>
    </row>
    <row r="512" s="13" customFormat="1">
      <c r="B512" s="198"/>
      <c r="D512" s="191" t="s">
        <v>200</v>
      </c>
      <c r="E512" s="199" t="s">
        <v>1</v>
      </c>
      <c r="F512" s="200" t="s">
        <v>697</v>
      </c>
      <c r="H512" s="201">
        <v>505.38999999999999</v>
      </c>
      <c r="I512" s="202"/>
      <c r="L512" s="198"/>
      <c r="M512" s="203"/>
      <c r="N512" s="204"/>
      <c r="O512" s="204"/>
      <c r="P512" s="204"/>
      <c r="Q512" s="204"/>
      <c r="R512" s="204"/>
      <c r="S512" s="204"/>
      <c r="T512" s="205"/>
      <c r="AT512" s="199" t="s">
        <v>200</v>
      </c>
      <c r="AU512" s="199" t="s">
        <v>83</v>
      </c>
      <c r="AV512" s="13" t="s">
        <v>83</v>
      </c>
      <c r="AW512" s="13" t="s">
        <v>30</v>
      </c>
      <c r="AX512" s="13" t="s">
        <v>73</v>
      </c>
      <c r="AY512" s="199" t="s">
        <v>191</v>
      </c>
    </row>
    <row r="513" s="14" customFormat="1">
      <c r="B513" s="206"/>
      <c r="D513" s="191" t="s">
        <v>200</v>
      </c>
      <c r="E513" s="207" t="s">
        <v>1</v>
      </c>
      <c r="F513" s="208" t="s">
        <v>204</v>
      </c>
      <c r="H513" s="209">
        <v>505.38999999999999</v>
      </c>
      <c r="I513" s="210"/>
      <c r="L513" s="206"/>
      <c r="M513" s="211"/>
      <c r="N513" s="212"/>
      <c r="O513" s="212"/>
      <c r="P513" s="212"/>
      <c r="Q513" s="212"/>
      <c r="R513" s="212"/>
      <c r="S513" s="212"/>
      <c r="T513" s="213"/>
      <c r="AT513" s="207" t="s">
        <v>200</v>
      </c>
      <c r="AU513" s="207" t="s">
        <v>83</v>
      </c>
      <c r="AV513" s="14" t="s">
        <v>198</v>
      </c>
      <c r="AW513" s="14" t="s">
        <v>30</v>
      </c>
      <c r="AX513" s="14" t="s">
        <v>81</v>
      </c>
      <c r="AY513" s="207" t="s">
        <v>191</v>
      </c>
    </row>
    <row r="514" s="1" customFormat="1" ht="24" customHeight="1">
      <c r="B514" s="177"/>
      <c r="C514" s="178" t="s">
        <v>698</v>
      </c>
      <c r="D514" s="178" t="s">
        <v>194</v>
      </c>
      <c r="E514" s="179" t="s">
        <v>699</v>
      </c>
      <c r="F514" s="180" t="s">
        <v>700</v>
      </c>
      <c r="G514" s="181" t="s">
        <v>343</v>
      </c>
      <c r="H514" s="182">
        <v>222.28999999999999</v>
      </c>
      <c r="I514" s="183"/>
      <c r="J514" s="182">
        <f>ROUND(I514*H514,2)</f>
        <v>0</v>
      </c>
      <c r="K514" s="180" t="s">
        <v>1</v>
      </c>
      <c r="L514" s="37"/>
      <c r="M514" s="184" t="s">
        <v>1</v>
      </c>
      <c r="N514" s="185" t="s">
        <v>38</v>
      </c>
      <c r="O514" s="73"/>
      <c r="P514" s="186">
        <f>O514*H514</f>
        <v>0</v>
      </c>
      <c r="Q514" s="186">
        <v>0</v>
      </c>
      <c r="R514" s="186">
        <f>Q514*H514</f>
        <v>0</v>
      </c>
      <c r="S514" s="186">
        <v>0</v>
      </c>
      <c r="T514" s="187">
        <f>S514*H514</f>
        <v>0</v>
      </c>
      <c r="AR514" s="188" t="s">
        <v>198</v>
      </c>
      <c r="AT514" s="188" t="s">
        <v>194</v>
      </c>
      <c r="AU514" s="188" t="s">
        <v>83</v>
      </c>
      <c r="AY514" s="18" t="s">
        <v>191</v>
      </c>
      <c r="BE514" s="189">
        <f>IF(N514="základní",J514,0)</f>
        <v>0</v>
      </c>
      <c r="BF514" s="189">
        <f>IF(N514="snížená",J514,0)</f>
        <v>0</v>
      </c>
      <c r="BG514" s="189">
        <f>IF(N514="zákl. přenesená",J514,0)</f>
        <v>0</v>
      </c>
      <c r="BH514" s="189">
        <f>IF(N514="sníž. přenesená",J514,0)</f>
        <v>0</v>
      </c>
      <c r="BI514" s="189">
        <f>IF(N514="nulová",J514,0)</f>
        <v>0</v>
      </c>
      <c r="BJ514" s="18" t="s">
        <v>81</v>
      </c>
      <c r="BK514" s="189">
        <f>ROUND(I514*H514,2)</f>
        <v>0</v>
      </c>
      <c r="BL514" s="18" t="s">
        <v>198</v>
      </c>
      <c r="BM514" s="188" t="s">
        <v>701</v>
      </c>
    </row>
    <row r="515" s="12" customFormat="1">
      <c r="B515" s="190"/>
      <c r="D515" s="191" t="s">
        <v>200</v>
      </c>
      <c r="E515" s="192" t="s">
        <v>1</v>
      </c>
      <c r="F515" s="193" t="s">
        <v>702</v>
      </c>
      <c r="H515" s="192" t="s">
        <v>1</v>
      </c>
      <c r="I515" s="194"/>
      <c r="L515" s="190"/>
      <c r="M515" s="195"/>
      <c r="N515" s="196"/>
      <c r="O515" s="196"/>
      <c r="P515" s="196"/>
      <c r="Q515" s="196"/>
      <c r="R515" s="196"/>
      <c r="S515" s="196"/>
      <c r="T515" s="197"/>
      <c r="AT515" s="192" t="s">
        <v>200</v>
      </c>
      <c r="AU515" s="192" t="s">
        <v>83</v>
      </c>
      <c r="AV515" s="12" t="s">
        <v>81</v>
      </c>
      <c r="AW515" s="12" t="s">
        <v>30</v>
      </c>
      <c r="AX515" s="12" t="s">
        <v>73</v>
      </c>
      <c r="AY515" s="192" t="s">
        <v>191</v>
      </c>
    </row>
    <row r="516" s="12" customFormat="1">
      <c r="B516" s="190"/>
      <c r="D516" s="191" t="s">
        <v>200</v>
      </c>
      <c r="E516" s="192" t="s">
        <v>1</v>
      </c>
      <c r="F516" s="193" t="s">
        <v>703</v>
      </c>
      <c r="H516" s="192" t="s">
        <v>1</v>
      </c>
      <c r="I516" s="194"/>
      <c r="L516" s="190"/>
      <c r="M516" s="195"/>
      <c r="N516" s="196"/>
      <c r="O516" s="196"/>
      <c r="P516" s="196"/>
      <c r="Q516" s="196"/>
      <c r="R516" s="196"/>
      <c r="S516" s="196"/>
      <c r="T516" s="197"/>
      <c r="AT516" s="192" t="s">
        <v>200</v>
      </c>
      <c r="AU516" s="192" t="s">
        <v>83</v>
      </c>
      <c r="AV516" s="12" t="s">
        <v>81</v>
      </c>
      <c r="AW516" s="12" t="s">
        <v>30</v>
      </c>
      <c r="AX516" s="12" t="s">
        <v>73</v>
      </c>
      <c r="AY516" s="192" t="s">
        <v>191</v>
      </c>
    </row>
    <row r="517" s="13" customFormat="1">
      <c r="B517" s="198"/>
      <c r="D517" s="191" t="s">
        <v>200</v>
      </c>
      <c r="E517" s="199" t="s">
        <v>1</v>
      </c>
      <c r="F517" s="200" t="s">
        <v>704</v>
      </c>
      <c r="H517" s="201">
        <v>222.28999999999999</v>
      </c>
      <c r="I517" s="202"/>
      <c r="L517" s="198"/>
      <c r="M517" s="203"/>
      <c r="N517" s="204"/>
      <c r="O517" s="204"/>
      <c r="P517" s="204"/>
      <c r="Q517" s="204"/>
      <c r="R517" s="204"/>
      <c r="S517" s="204"/>
      <c r="T517" s="205"/>
      <c r="AT517" s="199" t="s">
        <v>200</v>
      </c>
      <c r="AU517" s="199" t="s">
        <v>83</v>
      </c>
      <c r="AV517" s="13" t="s">
        <v>83</v>
      </c>
      <c r="AW517" s="13" t="s">
        <v>30</v>
      </c>
      <c r="AX517" s="13" t="s">
        <v>73</v>
      </c>
      <c r="AY517" s="199" t="s">
        <v>191</v>
      </c>
    </row>
    <row r="518" s="14" customFormat="1">
      <c r="B518" s="206"/>
      <c r="D518" s="191" t="s">
        <v>200</v>
      </c>
      <c r="E518" s="207" t="s">
        <v>1</v>
      </c>
      <c r="F518" s="208" t="s">
        <v>204</v>
      </c>
      <c r="H518" s="209">
        <v>222.28999999999999</v>
      </c>
      <c r="I518" s="210"/>
      <c r="L518" s="206"/>
      <c r="M518" s="211"/>
      <c r="N518" s="212"/>
      <c r="O518" s="212"/>
      <c r="P518" s="212"/>
      <c r="Q518" s="212"/>
      <c r="R518" s="212"/>
      <c r="S518" s="212"/>
      <c r="T518" s="213"/>
      <c r="AT518" s="207" t="s">
        <v>200</v>
      </c>
      <c r="AU518" s="207" t="s">
        <v>83</v>
      </c>
      <c r="AV518" s="14" t="s">
        <v>198</v>
      </c>
      <c r="AW518" s="14" t="s">
        <v>30</v>
      </c>
      <c r="AX518" s="14" t="s">
        <v>81</v>
      </c>
      <c r="AY518" s="207" t="s">
        <v>191</v>
      </c>
    </row>
    <row r="519" s="1" customFormat="1" ht="24" customHeight="1">
      <c r="B519" s="177"/>
      <c r="C519" s="178" t="s">
        <v>705</v>
      </c>
      <c r="D519" s="178" t="s">
        <v>194</v>
      </c>
      <c r="E519" s="179" t="s">
        <v>706</v>
      </c>
      <c r="F519" s="180" t="s">
        <v>707</v>
      </c>
      <c r="G519" s="181" t="s">
        <v>343</v>
      </c>
      <c r="H519" s="182">
        <v>6480.9499999999998</v>
      </c>
      <c r="I519" s="183"/>
      <c r="J519" s="182">
        <f>ROUND(I519*H519,2)</f>
        <v>0</v>
      </c>
      <c r="K519" s="180" t="s">
        <v>274</v>
      </c>
      <c r="L519" s="37"/>
      <c r="M519" s="184" t="s">
        <v>1</v>
      </c>
      <c r="N519" s="185" t="s">
        <v>38</v>
      </c>
      <c r="O519" s="73"/>
      <c r="P519" s="186">
        <f>O519*H519</f>
        <v>0</v>
      </c>
      <c r="Q519" s="186">
        <v>0</v>
      </c>
      <c r="R519" s="186">
        <f>Q519*H519</f>
        <v>0</v>
      </c>
      <c r="S519" s="186">
        <v>0</v>
      </c>
      <c r="T519" s="187">
        <f>S519*H519</f>
        <v>0</v>
      </c>
      <c r="AR519" s="188" t="s">
        <v>198</v>
      </c>
      <c r="AT519" s="188" t="s">
        <v>194</v>
      </c>
      <c r="AU519" s="188" t="s">
        <v>83</v>
      </c>
      <c r="AY519" s="18" t="s">
        <v>191</v>
      </c>
      <c r="BE519" s="189">
        <f>IF(N519="základní",J519,0)</f>
        <v>0</v>
      </c>
      <c r="BF519" s="189">
        <f>IF(N519="snížená",J519,0)</f>
        <v>0</v>
      </c>
      <c r="BG519" s="189">
        <f>IF(N519="zákl. přenesená",J519,0)</f>
        <v>0</v>
      </c>
      <c r="BH519" s="189">
        <f>IF(N519="sníž. přenesená",J519,0)</f>
        <v>0</v>
      </c>
      <c r="BI519" s="189">
        <f>IF(N519="nulová",J519,0)</f>
        <v>0</v>
      </c>
      <c r="BJ519" s="18" t="s">
        <v>81</v>
      </c>
      <c r="BK519" s="189">
        <f>ROUND(I519*H519,2)</f>
        <v>0</v>
      </c>
      <c r="BL519" s="18" t="s">
        <v>198</v>
      </c>
      <c r="BM519" s="188" t="s">
        <v>708</v>
      </c>
    </row>
    <row r="520" s="12" customFormat="1">
      <c r="B520" s="190"/>
      <c r="D520" s="191" t="s">
        <v>200</v>
      </c>
      <c r="E520" s="192" t="s">
        <v>1</v>
      </c>
      <c r="F520" s="193" t="s">
        <v>709</v>
      </c>
      <c r="H520" s="192" t="s">
        <v>1</v>
      </c>
      <c r="I520" s="194"/>
      <c r="L520" s="190"/>
      <c r="M520" s="195"/>
      <c r="N520" s="196"/>
      <c r="O520" s="196"/>
      <c r="P520" s="196"/>
      <c r="Q520" s="196"/>
      <c r="R520" s="196"/>
      <c r="S520" s="196"/>
      <c r="T520" s="197"/>
      <c r="AT520" s="192" t="s">
        <v>200</v>
      </c>
      <c r="AU520" s="192" t="s">
        <v>83</v>
      </c>
      <c r="AV520" s="12" t="s">
        <v>81</v>
      </c>
      <c r="AW520" s="12" t="s">
        <v>30</v>
      </c>
      <c r="AX520" s="12" t="s">
        <v>73</v>
      </c>
      <c r="AY520" s="192" t="s">
        <v>191</v>
      </c>
    </row>
    <row r="521" s="12" customFormat="1">
      <c r="B521" s="190"/>
      <c r="D521" s="191" t="s">
        <v>200</v>
      </c>
      <c r="E521" s="192" t="s">
        <v>1</v>
      </c>
      <c r="F521" s="193" t="s">
        <v>710</v>
      </c>
      <c r="H521" s="192" t="s">
        <v>1</v>
      </c>
      <c r="I521" s="194"/>
      <c r="L521" s="190"/>
      <c r="M521" s="195"/>
      <c r="N521" s="196"/>
      <c r="O521" s="196"/>
      <c r="P521" s="196"/>
      <c r="Q521" s="196"/>
      <c r="R521" s="196"/>
      <c r="S521" s="196"/>
      <c r="T521" s="197"/>
      <c r="AT521" s="192" t="s">
        <v>200</v>
      </c>
      <c r="AU521" s="192" t="s">
        <v>83</v>
      </c>
      <c r="AV521" s="12" t="s">
        <v>81</v>
      </c>
      <c r="AW521" s="12" t="s">
        <v>30</v>
      </c>
      <c r="AX521" s="12" t="s">
        <v>73</v>
      </c>
      <c r="AY521" s="192" t="s">
        <v>191</v>
      </c>
    </row>
    <row r="522" s="13" customFormat="1">
      <c r="B522" s="198"/>
      <c r="D522" s="191" t="s">
        <v>200</v>
      </c>
      <c r="E522" s="199" t="s">
        <v>1</v>
      </c>
      <c r="F522" s="200" t="s">
        <v>711</v>
      </c>
      <c r="H522" s="201">
        <v>226.25</v>
      </c>
      <c r="I522" s="202"/>
      <c r="L522" s="198"/>
      <c r="M522" s="203"/>
      <c r="N522" s="204"/>
      <c r="O522" s="204"/>
      <c r="P522" s="204"/>
      <c r="Q522" s="204"/>
      <c r="R522" s="204"/>
      <c r="S522" s="204"/>
      <c r="T522" s="205"/>
      <c r="AT522" s="199" t="s">
        <v>200</v>
      </c>
      <c r="AU522" s="199" t="s">
        <v>83</v>
      </c>
      <c r="AV522" s="13" t="s">
        <v>83</v>
      </c>
      <c r="AW522" s="13" t="s">
        <v>30</v>
      </c>
      <c r="AX522" s="13" t="s">
        <v>73</v>
      </c>
      <c r="AY522" s="199" t="s">
        <v>191</v>
      </c>
    </row>
    <row r="523" s="12" customFormat="1">
      <c r="B523" s="190"/>
      <c r="D523" s="191" t="s">
        <v>200</v>
      </c>
      <c r="E523" s="192" t="s">
        <v>1</v>
      </c>
      <c r="F523" s="193" t="s">
        <v>712</v>
      </c>
      <c r="H523" s="192" t="s">
        <v>1</v>
      </c>
      <c r="I523" s="194"/>
      <c r="L523" s="190"/>
      <c r="M523" s="195"/>
      <c r="N523" s="196"/>
      <c r="O523" s="196"/>
      <c r="P523" s="196"/>
      <c r="Q523" s="196"/>
      <c r="R523" s="196"/>
      <c r="S523" s="196"/>
      <c r="T523" s="197"/>
      <c r="AT523" s="192" t="s">
        <v>200</v>
      </c>
      <c r="AU523" s="192" t="s">
        <v>83</v>
      </c>
      <c r="AV523" s="12" t="s">
        <v>81</v>
      </c>
      <c r="AW523" s="12" t="s">
        <v>30</v>
      </c>
      <c r="AX523" s="12" t="s">
        <v>73</v>
      </c>
      <c r="AY523" s="192" t="s">
        <v>191</v>
      </c>
    </row>
    <row r="524" s="12" customFormat="1">
      <c r="B524" s="190"/>
      <c r="D524" s="191" t="s">
        <v>200</v>
      </c>
      <c r="E524" s="192" t="s">
        <v>1</v>
      </c>
      <c r="F524" s="193" t="s">
        <v>713</v>
      </c>
      <c r="H524" s="192" t="s">
        <v>1</v>
      </c>
      <c r="I524" s="194"/>
      <c r="L524" s="190"/>
      <c r="M524" s="195"/>
      <c r="N524" s="196"/>
      <c r="O524" s="196"/>
      <c r="P524" s="196"/>
      <c r="Q524" s="196"/>
      <c r="R524" s="196"/>
      <c r="S524" s="196"/>
      <c r="T524" s="197"/>
      <c r="AT524" s="192" t="s">
        <v>200</v>
      </c>
      <c r="AU524" s="192" t="s">
        <v>83</v>
      </c>
      <c r="AV524" s="12" t="s">
        <v>81</v>
      </c>
      <c r="AW524" s="12" t="s">
        <v>30</v>
      </c>
      <c r="AX524" s="12" t="s">
        <v>73</v>
      </c>
      <c r="AY524" s="192" t="s">
        <v>191</v>
      </c>
    </row>
    <row r="525" s="13" customFormat="1">
      <c r="B525" s="198"/>
      <c r="D525" s="191" t="s">
        <v>200</v>
      </c>
      <c r="E525" s="199" t="s">
        <v>1</v>
      </c>
      <c r="F525" s="200" t="s">
        <v>714</v>
      </c>
      <c r="H525" s="201">
        <v>0.20999999999999999</v>
      </c>
      <c r="I525" s="202"/>
      <c r="L525" s="198"/>
      <c r="M525" s="203"/>
      <c r="N525" s="204"/>
      <c r="O525" s="204"/>
      <c r="P525" s="204"/>
      <c r="Q525" s="204"/>
      <c r="R525" s="204"/>
      <c r="S525" s="204"/>
      <c r="T525" s="205"/>
      <c r="AT525" s="199" t="s">
        <v>200</v>
      </c>
      <c r="AU525" s="199" t="s">
        <v>83</v>
      </c>
      <c r="AV525" s="13" t="s">
        <v>83</v>
      </c>
      <c r="AW525" s="13" t="s">
        <v>30</v>
      </c>
      <c r="AX525" s="13" t="s">
        <v>73</v>
      </c>
      <c r="AY525" s="199" t="s">
        <v>191</v>
      </c>
    </row>
    <row r="526" s="12" customFormat="1">
      <c r="B526" s="190"/>
      <c r="D526" s="191" t="s">
        <v>200</v>
      </c>
      <c r="E526" s="192" t="s">
        <v>1</v>
      </c>
      <c r="F526" s="193" t="s">
        <v>715</v>
      </c>
      <c r="H526" s="192" t="s">
        <v>1</v>
      </c>
      <c r="I526" s="194"/>
      <c r="L526" s="190"/>
      <c r="M526" s="195"/>
      <c r="N526" s="196"/>
      <c r="O526" s="196"/>
      <c r="P526" s="196"/>
      <c r="Q526" s="196"/>
      <c r="R526" s="196"/>
      <c r="S526" s="196"/>
      <c r="T526" s="197"/>
      <c r="AT526" s="192" t="s">
        <v>200</v>
      </c>
      <c r="AU526" s="192" t="s">
        <v>83</v>
      </c>
      <c r="AV526" s="12" t="s">
        <v>81</v>
      </c>
      <c r="AW526" s="12" t="s">
        <v>30</v>
      </c>
      <c r="AX526" s="12" t="s">
        <v>73</v>
      </c>
      <c r="AY526" s="192" t="s">
        <v>191</v>
      </c>
    </row>
    <row r="527" s="12" customFormat="1">
      <c r="B527" s="190"/>
      <c r="D527" s="191" t="s">
        <v>200</v>
      </c>
      <c r="E527" s="192" t="s">
        <v>1</v>
      </c>
      <c r="F527" s="193" t="s">
        <v>716</v>
      </c>
      <c r="H527" s="192" t="s">
        <v>1</v>
      </c>
      <c r="I527" s="194"/>
      <c r="L527" s="190"/>
      <c r="M527" s="195"/>
      <c r="N527" s="196"/>
      <c r="O527" s="196"/>
      <c r="P527" s="196"/>
      <c r="Q527" s="196"/>
      <c r="R527" s="196"/>
      <c r="S527" s="196"/>
      <c r="T527" s="197"/>
      <c r="AT527" s="192" t="s">
        <v>200</v>
      </c>
      <c r="AU527" s="192" t="s">
        <v>83</v>
      </c>
      <c r="AV527" s="12" t="s">
        <v>81</v>
      </c>
      <c r="AW527" s="12" t="s">
        <v>30</v>
      </c>
      <c r="AX527" s="12" t="s">
        <v>73</v>
      </c>
      <c r="AY527" s="192" t="s">
        <v>191</v>
      </c>
    </row>
    <row r="528" s="13" customFormat="1">
      <c r="B528" s="198"/>
      <c r="D528" s="191" t="s">
        <v>200</v>
      </c>
      <c r="E528" s="199" t="s">
        <v>1</v>
      </c>
      <c r="F528" s="200" t="s">
        <v>717</v>
      </c>
      <c r="H528" s="201">
        <v>6252.54</v>
      </c>
      <c r="I528" s="202"/>
      <c r="L528" s="198"/>
      <c r="M528" s="203"/>
      <c r="N528" s="204"/>
      <c r="O528" s="204"/>
      <c r="P528" s="204"/>
      <c r="Q528" s="204"/>
      <c r="R528" s="204"/>
      <c r="S528" s="204"/>
      <c r="T528" s="205"/>
      <c r="AT528" s="199" t="s">
        <v>200</v>
      </c>
      <c r="AU528" s="199" t="s">
        <v>83</v>
      </c>
      <c r="AV528" s="13" t="s">
        <v>83</v>
      </c>
      <c r="AW528" s="13" t="s">
        <v>30</v>
      </c>
      <c r="AX528" s="13" t="s">
        <v>73</v>
      </c>
      <c r="AY528" s="199" t="s">
        <v>191</v>
      </c>
    </row>
    <row r="529" s="12" customFormat="1">
      <c r="B529" s="190"/>
      <c r="D529" s="191" t="s">
        <v>200</v>
      </c>
      <c r="E529" s="192" t="s">
        <v>1</v>
      </c>
      <c r="F529" s="193" t="s">
        <v>718</v>
      </c>
      <c r="H529" s="192" t="s">
        <v>1</v>
      </c>
      <c r="I529" s="194"/>
      <c r="L529" s="190"/>
      <c r="M529" s="195"/>
      <c r="N529" s="196"/>
      <c r="O529" s="196"/>
      <c r="P529" s="196"/>
      <c r="Q529" s="196"/>
      <c r="R529" s="196"/>
      <c r="S529" s="196"/>
      <c r="T529" s="197"/>
      <c r="AT529" s="192" t="s">
        <v>200</v>
      </c>
      <c r="AU529" s="192" t="s">
        <v>83</v>
      </c>
      <c r="AV529" s="12" t="s">
        <v>81</v>
      </c>
      <c r="AW529" s="12" t="s">
        <v>30</v>
      </c>
      <c r="AX529" s="12" t="s">
        <v>73</v>
      </c>
      <c r="AY529" s="192" t="s">
        <v>191</v>
      </c>
    </row>
    <row r="530" s="12" customFormat="1">
      <c r="B530" s="190"/>
      <c r="D530" s="191" t="s">
        <v>200</v>
      </c>
      <c r="E530" s="192" t="s">
        <v>1</v>
      </c>
      <c r="F530" s="193" t="s">
        <v>719</v>
      </c>
      <c r="H530" s="192" t="s">
        <v>1</v>
      </c>
      <c r="I530" s="194"/>
      <c r="L530" s="190"/>
      <c r="M530" s="195"/>
      <c r="N530" s="196"/>
      <c r="O530" s="196"/>
      <c r="P530" s="196"/>
      <c r="Q530" s="196"/>
      <c r="R530" s="196"/>
      <c r="S530" s="196"/>
      <c r="T530" s="197"/>
      <c r="AT530" s="192" t="s">
        <v>200</v>
      </c>
      <c r="AU530" s="192" t="s">
        <v>83</v>
      </c>
      <c r="AV530" s="12" t="s">
        <v>81</v>
      </c>
      <c r="AW530" s="12" t="s">
        <v>30</v>
      </c>
      <c r="AX530" s="12" t="s">
        <v>73</v>
      </c>
      <c r="AY530" s="192" t="s">
        <v>191</v>
      </c>
    </row>
    <row r="531" s="13" customFormat="1">
      <c r="B531" s="198"/>
      <c r="D531" s="191" t="s">
        <v>200</v>
      </c>
      <c r="E531" s="199" t="s">
        <v>1</v>
      </c>
      <c r="F531" s="200" t="s">
        <v>720</v>
      </c>
      <c r="H531" s="201">
        <v>1.6000000000000001</v>
      </c>
      <c r="I531" s="202"/>
      <c r="L531" s="198"/>
      <c r="M531" s="203"/>
      <c r="N531" s="204"/>
      <c r="O531" s="204"/>
      <c r="P531" s="204"/>
      <c r="Q531" s="204"/>
      <c r="R531" s="204"/>
      <c r="S531" s="204"/>
      <c r="T531" s="205"/>
      <c r="AT531" s="199" t="s">
        <v>200</v>
      </c>
      <c r="AU531" s="199" t="s">
        <v>83</v>
      </c>
      <c r="AV531" s="13" t="s">
        <v>83</v>
      </c>
      <c r="AW531" s="13" t="s">
        <v>30</v>
      </c>
      <c r="AX531" s="13" t="s">
        <v>73</v>
      </c>
      <c r="AY531" s="199" t="s">
        <v>191</v>
      </c>
    </row>
    <row r="532" s="12" customFormat="1">
      <c r="B532" s="190"/>
      <c r="D532" s="191" t="s">
        <v>200</v>
      </c>
      <c r="E532" s="192" t="s">
        <v>1</v>
      </c>
      <c r="F532" s="193" t="s">
        <v>721</v>
      </c>
      <c r="H532" s="192" t="s">
        <v>1</v>
      </c>
      <c r="I532" s="194"/>
      <c r="L532" s="190"/>
      <c r="M532" s="195"/>
      <c r="N532" s="196"/>
      <c r="O532" s="196"/>
      <c r="P532" s="196"/>
      <c r="Q532" s="196"/>
      <c r="R532" s="196"/>
      <c r="S532" s="196"/>
      <c r="T532" s="197"/>
      <c r="AT532" s="192" t="s">
        <v>200</v>
      </c>
      <c r="AU532" s="192" t="s">
        <v>83</v>
      </c>
      <c r="AV532" s="12" t="s">
        <v>81</v>
      </c>
      <c r="AW532" s="12" t="s">
        <v>30</v>
      </c>
      <c r="AX532" s="12" t="s">
        <v>73</v>
      </c>
      <c r="AY532" s="192" t="s">
        <v>191</v>
      </c>
    </row>
    <row r="533" s="12" customFormat="1">
      <c r="B533" s="190"/>
      <c r="D533" s="191" t="s">
        <v>200</v>
      </c>
      <c r="E533" s="192" t="s">
        <v>1</v>
      </c>
      <c r="F533" s="193" t="s">
        <v>722</v>
      </c>
      <c r="H533" s="192" t="s">
        <v>1</v>
      </c>
      <c r="I533" s="194"/>
      <c r="L533" s="190"/>
      <c r="M533" s="195"/>
      <c r="N533" s="196"/>
      <c r="O533" s="196"/>
      <c r="P533" s="196"/>
      <c r="Q533" s="196"/>
      <c r="R533" s="196"/>
      <c r="S533" s="196"/>
      <c r="T533" s="197"/>
      <c r="AT533" s="192" t="s">
        <v>200</v>
      </c>
      <c r="AU533" s="192" t="s">
        <v>83</v>
      </c>
      <c r="AV533" s="12" t="s">
        <v>81</v>
      </c>
      <c r="AW533" s="12" t="s">
        <v>30</v>
      </c>
      <c r="AX533" s="12" t="s">
        <v>73</v>
      </c>
      <c r="AY533" s="192" t="s">
        <v>191</v>
      </c>
    </row>
    <row r="534" s="13" customFormat="1">
      <c r="B534" s="198"/>
      <c r="D534" s="191" t="s">
        <v>200</v>
      </c>
      <c r="E534" s="199" t="s">
        <v>1</v>
      </c>
      <c r="F534" s="200" t="s">
        <v>723</v>
      </c>
      <c r="H534" s="201">
        <v>0.34999999999999998</v>
      </c>
      <c r="I534" s="202"/>
      <c r="L534" s="198"/>
      <c r="M534" s="203"/>
      <c r="N534" s="204"/>
      <c r="O534" s="204"/>
      <c r="P534" s="204"/>
      <c r="Q534" s="204"/>
      <c r="R534" s="204"/>
      <c r="S534" s="204"/>
      <c r="T534" s="205"/>
      <c r="AT534" s="199" t="s">
        <v>200</v>
      </c>
      <c r="AU534" s="199" t="s">
        <v>83</v>
      </c>
      <c r="AV534" s="13" t="s">
        <v>83</v>
      </c>
      <c r="AW534" s="13" t="s">
        <v>30</v>
      </c>
      <c r="AX534" s="13" t="s">
        <v>73</v>
      </c>
      <c r="AY534" s="199" t="s">
        <v>191</v>
      </c>
    </row>
    <row r="535" s="14" customFormat="1">
      <c r="B535" s="206"/>
      <c r="D535" s="191" t="s">
        <v>200</v>
      </c>
      <c r="E535" s="207" t="s">
        <v>1</v>
      </c>
      <c r="F535" s="208" t="s">
        <v>204</v>
      </c>
      <c r="H535" s="209">
        <v>6480.9500000000007</v>
      </c>
      <c r="I535" s="210"/>
      <c r="L535" s="206"/>
      <c r="M535" s="211"/>
      <c r="N535" s="212"/>
      <c r="O535" s="212"/>
      <c r="P535" s="212"/>
      <c r="Q535" s="212"/>
      <c r="R535" s="212"/>
      <c r="S535" s="212"/>
      <c r="T535" s="213"/>
      <c r="AT535" s="207" t="s">
        <v>200</v>
      </c>
      <c r="AU535" s="207" t="s">
        <v>83</v>
      </c>
      <c r="AV535" s="14" t="s">
        <v>198</v>
      </c>
      <c r="AW535" s="14" t="s">
        <v>30</v>
      </c>
      <c r="AX535" s="14" t="s">
        <v>81</v>
      </c>
      <c r="AY535" s="207" t="s">
        <v>191</v>
      </c>
    </row>
    <row r="536" s="11" customFormat="1" ht="20.88" customHeight="1">
      <c r="B536" s="164"/>
      <c r="D536" s="165" t="s">
        <v>72</v>
      </c>
      <c r="E536" s="175" t="s">
        <v>724</v>
      </c>
      <c r="F536" s="175" t="s">
        <v>725</v>
      </c>
      <c r="I536" s="167"/>
      <c r="J536" s="176">
        <f>BK536</f>
        <v>0</v>
      </c>
      <c r="L536" s="164"/>
      <c r="M536" s="169"/>
      <c r="N536" s="170"/>
      <c r="O536" s="170"/>
      <c r="P536" s="171">
        <f>SUM(P537:P625)</f>
        <v>0</v>
      </c>
      <c r="Q536" s="170"/>
      <c r="R536" s="171">
        <f>SUM(R537:R625)</f>
        <v>415.29083470000006</v>
      </c>
      <c r="S536" s="170"/>
      <c r="T536" s="172">
        <f>SUM(T537:T625)</f>
        <v>0</v>
      </c>
      <c r="AR536" s="165" t="s">
        <v>81</v>
      </c>
      <c r="AT536" s="173" t="s">
        <v>72</v>
      </c>
      <c r="AU536" s="173" t="s">
        <v>83</v>
      </c>
      <c r="AY536" s="165" t="s">
        <v>191</v>
      </c>
      <c r="BK536" s="174">
        <f>SUM(BK537:BK625)</f>
        <v>0</v>
      </c>
    </row>
    <row r="537" s="1" customFormat="1" ht="16.5" customHeight="1">
      <c r="B537" s="177"/>
      <c r="C537" s="178" t="s">
        <v>726</v>
      </c>
      <c r="D537" s="178" t="s">
        <v>194</v>
      </c>
      <c r="E537" s="179" t="s">
        <v>727</v>
      </c>
      <c r="F537" s="180" t="s">
        <v>728</v>
      </c>
      <c r="G537" s="181" t="s">
        <v>343</v>
      </c>
      <c r="H537" s="182">
        <v>4.3300000000000001</v>
      </c>
      <c r="I537" s="183"/>
      <c r="J537" s="182">
        <f>ROUND(I537*H537,2)</f>
        <v>0</v>
      </c>
      <c r="K537" s="180" t="s">
        <v>1</v>
      </c>
      <c r="L537" s="37"/>
      <c r="M537" s="184" t="s">
        <v>1</v>
      </c>
      <c r="N537" s="185" t="s">
        <v>38</v>
      </c>
      <c r="O537" s="73"/>
      <c r="P537" s="186">
        <f>O537*H537</f>
        <v>0</v>
      </c>
      <c r="Q537" s="186">
        <v>1.0382199999999999</v>
      </c>
      <c r="R537" s="186">
        <f>Q537*H537</f>
        <v>4.4954925999999995</v>
      </c>
      <c r="S537" s="186">
        <v>0</v>
      </c>
      <c r="T537" s="187">
        <f>S537*H537</f>
        <v>0</v>
      </c>
      <c r="AR537" s="188" t="s">
        <v>198</v>
      </c>
      <c r="AT537" s="188" t="s">
        <v>194</v>
      </c>
      <c r="AU537" s="188" t="s">
        <v>211</v>
      </c>
      <c r="AY537" s="18" t="s">
        <v>191</v>
      </c>
      <c r="BE537" s="189">
        <f>IF(N537="základní",J537,0)</f>
        <v>0</v>
      </c>
      <c r="BF537" s="189">
        <f>IF(N537="snížená",J537,0)</f>
        <v>0</v>
      </c>
      <c r="BG537" s="189">
        <f>IF(N537="zákl. přenesená",J537,0)</f>
        <v>0</v>
      </c>
      <c r="BH537" s="189">
        <f>IF(N537="sníž. přenesená",J537,0)</f>
        <v>0</v>
      </c>
      <c r="BI537" s="189">
        <f>IF(N537="nulová",J537,0)</f>
        <v>0</v>
      </c>
      <c r="BJ537" s="18" t="s">
        <v>81</v>
      </c>
      <c r="BK537" s="189">
        <f>ROUND(I537*H537,2)</f>
        <v>0</v>
      </c>
      <c r="BL537" s="18" t="s">
        <v>198</v>
      </c>
      <c r="BM537" s="188" t="s">
        <v>729</v>
      </c>
    </row>
    <row r="538" s="12" customFormat="1">
      <c r="B538" s="190"/>
      <c r="D538" s="191" t="s">
        <v>200</v>
      </c>
      <c r="E538" s="192" t="s">
        <v>1</v>
      </c>
      <c r="F538" s="193" t="s">
        <v>730</v>
      </c>
      <c r="H538" s="192" t="s">
        <v>1</v>
      </c>
      <c r="I538" s="194"/>
      <c r="L538" s="190"/>
      <c r="M538" s="195"/>
      <c r="N538" s="196"/>
      <c r="O538" s="196"/>
      <c r="P538" s="196"/>
      <c r="Q538" s="196"/>
      <c r="R538" s="196"/>
      <c r="S538" s="196"/>
      <c r="T538" s="197"/>
      <c r="AT538" s="192" t="s">
        <v>200</v>
      </c>
      <c r="AU538" s="192" t="s">
        <v>211</v>
      </c>
      <c r="AV538" s="12" t="s">
        <v>81</v>
      </c>
      <c r="AW538" s="12" t="s">
        <v>30</v>
      </c>
      <c r="AX538" s="12" t="s">
        <v>73</v>
      </c>
      <c r="AY538" s="192" t="s">
        <v>191</v>
      </c>
    </row>
    <row r="539" s="12" customFormat="1">
      <c r="B539" s="190"/>
      <c r="D539" s="191" t="s">
        <v>200</v>
      </c>
      <c r="E539" s="192" t="s">
        <v>1</v>
      </c>
      <c r="F539" s="193" t="s">
        <v>731</v>
      </c>
      <c r="H539" s="192" t="s">
        <v>1</v>
      </c>
      <c r="I539" s="194"/>
      <c r="L539" s="190"/>
      <c r="M539" s="195"/>
      <c r="N539" s="196"/>
      <c r="O539" s="196"/>
      <c r="P539" s="196"/>
      <c r="Q539" s="196"/>
      <c r="R539" s="196"/>
      <c r="S539" s="196"/>
      <c r="T539" s="197"/>
      <c r="AT539" s="192" t="s">
        <v>200</v>
      </c>
      <c r="AU539" s="192" t="s">
        <v>211</v>
      </c>
      <c r="AV539" s="12" t="s">
        <v>81</v>
      </c>
      <c r="AW539" s="12" t="s">
        <v>30</v>
      </c>
      <c r="AX539" s="12" t="s">
        <v>73</v>
      </c>
      <c r="AY539" s="192" t="s">
        <v>191</v>
      </c>
    </row>
    <row r="540" s="12" customFormat="1">
      <c r="B540" s="190"/>
      <c r="D540" s="191" t="s">
        <v>200</v>
      </c>
      <c r="E540" s="192" t="s">
        <v>1</v>
      </c>
      <c r="F540" s="193" t="s">
        <v>732</v>
      </c>
      <c r="H540" s="192" t="s">
        <v>1</v>
      </c>
      <c r="I540" s="194"/>
      <c r="L540" s="190"/>
      <c r="M540" s="195"/>
      <c r="N540" s="196"/>
      <c r="O540" s="196"/>
      <c r="P540" s="196"/>
      <c r="Q540" s="196"/>
      <c r="R540" s="196"/>
      <c r="S540" s="196"/>
      <c r="T540" s="197"/>
      <c r="AT540" s="192" t="s">
        <v>200</v>
      </c>
      <c r="AU540" s="192" t="s">
        <v>211</v>
      </c>
      <c r="AV540" s="12" t="s">
        <v>81</v>
      </c>
      <c r="AW540" s="12" t="s">
        <v>30</v>
      </c>
      <c r="AX540" s="12" t="s">
        <v>73</v>
      </c>
      <c r="AY540" s="192" t="s">
        <v>191</v>
      </c>
    </row>
    <row r="541" s="12" customFormat="1">
      <c r="B541" s="190"/>
      <c r="D541" s="191" t="s">
        <v>200</v>
      </c>
      <c r="E541" s="192" t="s">
        <v>1</v>
      </c>
      <c r="F541" s="193" t="s">
        <v>733</v>
      </c>
      <c r="H541" s="192" t="s">
        <v>1</v>
      </c>
      <c r="I541" s="194"/>
      <c r="L541" s="190"/>
      <c r="M541" s="195"/>
      <c r="N541" s="196"/>
      <c r="O541" s="196"/>
      <c r="P541" s="196"/>
      <c r="Q541" s="196"/>
      <c r="R541" s="196"/>
      <c r="S541" s="196"/>
      <c r="T541" s="197"/>
      <c r="AT541" s="192" t="s">
        <v>200</v>
      </c>
      <c r="AU541" s="192" t="s">
        <v>211</v>
      </c>
      <c r="AV541" s="12" t="s">
        <v>81</v>
      </c>
      <c r="AW541" s="12" t="s">
        <v>30</v>
      </c>
      <c r="AX541" s="12" t="s">
        <v>73</v>
      </c>
      <c r="AY541" s="192" t="s">
        <v>191</v>
      </c>
    </row>
    <row r="542" s="13" customFormat="1">
      <c r="B542" s="198"/>
      <c r="D542" s="191" t="s">
        <v>200</v>
      </c>
      <c r="E542" s="199" t="s">
        <v>1</v>
      </c>
      <c r="F542" s="200" t="s">
        <v>734</v>
      </c>
      <c r="H542" s="201">
        <v>4.3300000000000001</v>
      </c>
      <c r="I542" s="202"/>
      <c r="L542" s="198"/>
      <c r="M542" s="203"/>
      <c r="N542" s="204"/>
      <c r="O542" s="204"/>
      <c r="P542" s="204"/>
      <c r="Q542" s="204"/>
      <c r="R542" s="204"/>
      <c r="S542" s="204"/>
      <c r="T542" s="205"/>
      <c r="AT542" s="199" t="s">
        <v>200</v>
      </c>
      <c r="AU542" s="199" t="s">
        <v>211</v>
      </c>
      <c r="AV542" s="13" t="s">
        <v>83</v>
      </c>
      <c r="AW542" s="13" t="s">
        <v>30</v>
      </c>
      <c r="AX542" s="13" t="s">
        <v>73</v>
      </c>
      <c r="AY542" s="199" t="s">
        <v>191</v>
      </c>
    </row>
    <row r="543" s="14" customFormat="1">
      <c r="B543" s="206"/>
      <c r="D543" s="191" t="s">
        <v>200</v>
      </c>
      <c r="E543" s="207" t="s">
        <v>1</v>
      </c>
      <c r="F543" s="208" t="s">
        <v>204</v>
      </c>
      <c r="H543" s="209">
        <v>4.3300000000000001</v>
      </c>
      <c r="I543" s="210"/>
      <c r="L543" s="206"/>
      <c r="M543" s="211"/>
      <c r="N543" s="212"/>
      <c r="O543" s="212"/>
      <c r="P543" s="212"/>
      <c r="Q543" s="212"/>
      <c r="R543" s="212"/>
      <c r="S543" s="212"/>
      <c r="T543" s="213"/>
      <c r="AT543" s="207" t="s">
        <v>200</v>
      </c>
      <c r="AU543" s="207" t="s">
        <v>211</v>
      </c>
      <c r="AV543" s="14" t="s">
        <v>198</v>
      </c>
      <c r="AW543" s="14" t="s">
        <v>30</v>
      </c>
      <c r="AX543" s="14" t="s">
        <v>81</v>
      </c>
      <c r="AY543" s="207" t="s">
        <v>191</v>
      </c>
    </row>
    <row r="544" s="1" customFormat="1" ht="16.5" customHeight="1">
      <c r="B544" s="177"/>
      <c r="C544" s="178" t="s">
        <v>735</v>
      </c>
      <c r="D544" s="178" t="s">
        <v>194</v>
      </c>
      <c r="E544" s="179" t="s">
        <v>736</v>
      </c>
      <c r="F544" s="180" t="s">
        <v>737</v>
      </c>
      <c r="G544" s="181" t="s">
        <v>310</v>
      </c>
      <c r="H544" s="182">
        <v>8</v>
      </c>
      <c r="I544" s="183"/>
      <c r="J544" s="182">
        <f>ROUND(I544*H544,2)</f>
        <v>0</v>
      </c>
      <c r="K544" s="180" t="s">
        <v>1</v>
      </c>
      <c r="L544" s="37"/>
      <c r="M544" s="184" t="s">
        <v>1</v>
      </c>
      <c r="N544" s="185" t="s">
        <v>38</v>
      </c>
      <c r="O544" s="73"/>
      <c r="P544" s="186">
        <f>O544*H544</f>
        <v>0</v>
      </c>
      <c r="Q544" s="186">
        <v>0.00107</v>
      </c>
      <c r="R544" s="186">
        <f>Q544*H544</f>
        <v>0.0085599999999999999</v>
      </c>
      <c r="S544" s="186">
        <v>0</v>
      </c>
      <c r="T544" s="187">
        <f>S544*H544</f>
        <v>0</v>
      </c>
      <c r="AR544" s="188" t="s">
        <v>198</v>
      </c>
      <c r="AT544" s="188" t="s">
        <v>194</v>
      </c>
      <c r="AU544" s="188" t="s">
        <v>211</v>
      </c>
      <c r="AY544" s="18" t="s">
        <v>191</v>
      </c>
      <c r="BE544" s="189">
        <f>IF(N544="základní",J544,0)</f>
        <v>0</v>
      </c>
      <c r="BF544" s="189">
        <f>IF(N544="snížená",J544,0)</f>
        <v>0</v>
      </c>
      <c r="BG544" s="189">
        <f>IF(N544="zákl. přenesená",J544,0)</f>
        <v>0</v>
      </c>
      <c r="BH544" s="189">
        <f>IF(N544="sníž. přenesená",J544,0)</f>
        <v>0</v>
      </c>
      <c r="BI544" s="189">
        <f>IF(N544="nulová",J544,0)</f>
        <v>0</v>
      </c>
      <c r="BJ544" s="18" t="s">
        <v>81</v>
      </c>
      <c r="BK544" s="189">
        <f>ROUND(I544*H544,2)</f>
        <v>0</v>
      </c>
      <c r="BL544" s="18" t="s">
        <v>198</v>
      </c>
      <c r="BM544" s="188" t="s">
        <v>738</v>
      </c>
    </row>
    <row r="545" s="12" customFormat="1">
      <c r="B545" s="190"/>
      <c r="D545" s="191" t="s">
        <v>200</v>
      </c>
      <c r="E545" s="192" t="s">
        <v>1</v>
      </c>
      <c r="F545" s="193" t="s">
        <v>739</v>
      </c>
      <c r="H545" s="192" t="s">
        <v>1</v>
      </c>
      <c r="I545" s="194"/>
      <c r="L545" s="190"/>
      <c r="M545" s="195"/>
      <c r="N545" s="196"/>
      <c r="O545" s="196"/>
      <c r="P545" s="196"/>
      <c r="Q545" s="196"/>
      <c r="R545" s="196"/>
      <c r="S545" s="196"/>
      <c r="T545" s="197"/>
      <c r="AT545" s="192" t="s">
        <v>200</v>
      </c>
      <c r="AU545" s="192" t="s">
        <v>211</v>
      </c>
      <c r="AV545" s="12" t="s">
        <v>81</v>
      </c>
      <c r="AW545" s="12" t="s">
        <v>30</v>
      </c>
      <c r="AX545" s="12" t="s">
        <v>73</v>
      </c>
      <c r="AY545" s="192" t="s">
        <v>191</v>
      </c>
    </row>
    <row r="546" s="13" customFormat="1">
      <c r="B546" s="198"/>
      <c r="D546" s="191" t="s">
        <v>200</v>
      </c>
      <c r="E546" s="199" t="s">
        <v>1</v>
      </c>
      <c r="F546" s="200" t="s">
        <v>254</v>
      </c>
      <c r="H546" s="201">
        <v>8</v>
      </c>
      <c r="I546" s="202"/>
      <c r="L546" s="198"/>
      <c r="M546" s="203"/>
      <c r="N546" s="204"/>
      <c r="O546" s="204"/>
      <c r="P546" s="204"/>
      <c r="Q546" s="204"/>
      <c r="R546" s="204"/>
      <c r="S546" s="204"/>
      <c r="T546" s="205"/>
      <c r="AT546" s="199" t="s">
        <v>200</v>
      </c>
      <c r="AU546" s="199" t="s">
        <v>211</v>
      </c>
      <c r="AV546" s="13" t="s">
        <v>83</v>
      </c>
      <c r="AW546" s="13" t="s">
        <v>30</v>
      </c>
      <c r="AX546" s="13" t="s">
        <v>73</v>
      </c>
      <c r="AY546" s="199" t="s">
        <v>191</v>
      </c>
    </row>
    <row r="547" s="14" customFormat="1">
      <c r="B547" s="206"/>
      <c r="D547" s="191" t="s">
        <v>200</v>
      </c>
      <c r="E547" s="207" t="s">
        <v>1</v>
      </c>
      <c r="F547" s="208" t="s">
        <v>204</v>
      </c>
      <c r="H547" s="209">
        <v>8</v>
      </c>
      <c r="I547" s="210"/>
      <c r="L547" s="206"/>
      <c r="M547" s="211"/>
      <c r="N547" s="212"/>
      <c r="O547" s="212"/>
      <c r="P547" s="212"/>
      <c r="Q547" s="212"/>
      <c r="R547" s="212"/>
      <c r="S547" s="212"/>
      <c r="T547" s="213"/>
      <c r="AT547" s="207" t="s">
        <v>200</v>
      </c>
      <c r="AU547" s="207" t="s">
        <v>211</v>
      </c>
      <c r="AV547" s="14" t="s">
        <v>198</v>
      </c>
      <c r="AW547" s="14" t="s">
        <v>30</v>
      </c>
      <c r="AX547" s="14" t="s">
        <v>81</v>
      </c>
      <c r="AY547" s="207" t="s">
        <v>191</v>
      </c>
    </row>
    <row r="548" s="1" customFormat="1" ht="16.5" customHeight="1">
      <c r="B548" s="177"/>
      <c r="C548" s="214" t="s">
        <v>740</v>
      </c>
      <c r="D548" s="214" t="s">
        <v>335</v>
      </c>
      <c r="E548" s="215" t="s">
        <v>741</v>
      </c>
      <c r="F548" s="216" t="s">
        <v>742</v>
      </c>
      <c r="G548" s="217" t="s">
        <v>197</v>
      </c>
      <c r="H548" s="218">
        <v>811.62</v>
      </c>
      <c r="I548" s="219"/>
      <c r="J548" s="218">
        <f>ROUND(I548*H548,2)</f>
        <v>0</v>
      </c>
      <c r="K548" s="216" t="s">
        <v>1</v>
      </c>
      <c r="L548" s="220"/>
      <c r="M548" s="221" t="s">
        <v>1</v>
      </c>
      <c r="N548" s="222" t="s">
        <v>38</v>
      </c>
      <c r="O548" s="73"/>
      <c r="P548" s="186">
        <f>O548*H548</f>
        <v>0</v>
      </c>
      <c r="Q548" s="186">
        <v>0.00792</v>
      </c>
      <c r="R548" s="186">
        <f>Q548*H548</f>
        <v>6.4280303999999999</v>
      </c>
      <c r="S548" s="186">
        <v>0</v>
      </c>
      <c r="T548" s="187">
        <f>S548*H548</f>
        <v>0</v>
      </c>
      <c r="AR548" s="188" t="s">
        <v>254</v>
      </c>
      <c r="AT548" s="188" t="s">
        <v>335</v>
      </c>
      <c r="AU548" s="188" t="s">
        <v>211</v>
      </c>
      <c r="AY548" s="18" t="s">
        <v>191</v>
      </c>
      <c r="BE548" s="189">
        <f>IF(N548="základní",J548,0)</f>
        <v>0</v>
      </c>
      <c r="BF548" s="189">
        <f>IF(N548="snížená",J548,0)</f>
        <v>0</v>
      </c>
      <c r="BG548" s="189">
        <f>IF(N548="zákl. přenesená",J548,0)</f>
        <v>0</v>
      </c>
      <c r="BH548" s="189">
        <f>IF(N548="sníž. přenesená",J548,0)</f>
        <v>0</v>
      </c>
      <c r="BI548" s="189">
        <f>IF(N548="nulová",J548,0)</f>
        <v>0</v>
      </c>
      <c r="BJ548" s="18" t="s">
        <v>81</v>
      </c>
      <c r="BK548" s="189">
        <f>ROUND(I548*H548,2)</f>
        <v>0</v>
      </c>
      <c r="BL548" s="18" t="s">
        <v>198</v>
      </c>
      <c r="BM548" s="188" t="s">
        <v>743</v>
      </c>
    </row>
    <row r="549" s="12" customFormat="1">
      <c r="B549" s="190"/>
      <c r="D549" s="191" t="s">
        <v>200</v>
      </c>
      <c r="E549" s="192" t="s">
        <v>1</v>
      </c>
      <c r="F549" s="193" t="s">
        <v>744</v>
      </c>
      <c r="H549" s="192" t="s">
        <v>1</v>
      </c>
      <c r="I549" s="194"/>
      <c r="L549" s="190"/>
      <c r="M549" s="195"/>
      <c r="N549" s="196"/>
      <c r="O549" s="196"/>
      <c r="P549" s="196"/>
      <c r="Q549" s="196"/>
      <c r="R549" s="196"/>
      <c r="S549" s="196"/>
      <c r="T549" s="197"/>
      <c r="AT549" s="192" t="s">
        <v>200</v>
      </c>
      <c r="AU549" s="192" t="s">
        <v>211</v>
      </c>
      <c r="AV549" s="12" t="s">
        <v>81</v>
      </c>
      <c r="AW549" s="12" t="s">
        <v>30</v>
      </c>
      <c r="AX549" s="12" t="s">
        <v>73</v>
      </c>
      <c r="AY549" s="192" t="s">
        <v>191</v>
      </c>
    </row>
    <row r="550" s="12" customFormat="1">
      <c r="B550" s="190"/>
      <c r="D550" s="191" t="s">
        <v>200</v>
      </c>
      <c r="E550" s="192" t="s">
        <v>1</v>
      </c>
      <c r="F550" s="193" t="s">
        <v>745</v>
      </c>
      <c r="H550" s="192" t="s">
        <v>1</v>
      </c>
      <c r="I550" s="194"/>
      <c r="L550" s="190"/>
      <c r="M550" s="195"/>
      <c r="N550" s="196"/>
      <c r="O550" s="196"/>
      <c r="P550" s="196"/>
      <c r="Q550" s="196"/>
      <c r="R550" s="196"/>
      <c r="S550" s="196"/>
      <c r="T550" s="197"/>
      <c r="AT550" s="192" t="s">
        <v>200</v>
      </c>
      <c r="AU550" s="192" t="s">
        <v>211</v>
      </c>
      <c r="AV550" s="12" t="s">
        <v>81</v>
      </c>
      <c r="AW550" s="12" t="s">
        <v>30</v>
      </c>
      <c r="AX550" s="12" t="s">
        <v>73</v>
      </c>
      <c r="AY550" s="192" t="s">
        <v>191</v>
      </c>
    </row>
    <row r="551" s="12" customFormat="1">
      <c r="B551" s="190"/>
      <c r="D551" s="191" t="s">
        <v>200</v>
      </c>
      <c r="E551" s="192" t="s">
        <v>1</v>
      </c>
      <c r="F551" s="193" t="s">
        <v>746</v>
      </c>
      <c r="H551" s="192" t="s">
        <v>1</v>
      </c>
      <c r="I551" s="194"/>
      <c r="L551" s="190"/>
      <c r="M551" s="195"/>
      <c r="N551" s="196"/>
      <c r="O551" s="196"/>
      <c r="P551" s="196"/>
      <c r="Q551" s="196"/>
      <c r="R551" s="196"/>
      <c r="S551" s="196"/>
      <c r="T551" s="197"/>
      <c r="AT551" s="192" t="s">
        <v>200</v>
      </c>
      <c r="AU551" s="192" t="s">
        <v>211</v>
      </c>
      <c r="AV551" s="12" t="s">
        <v>81</v>
      </c>
      <c r="AW551" s="12" t="s">
        <v>30</v>
      </c>
      <c r="AX551" s="12" t="s">
        <v>73</v>
      </c>
      <c r="AY551" s="192" t="s">
        <v>191</v>
      </c>
    </row>
    <row r="552" s="13" customFormat="1">
      <c r="B552" s="198"/>
      <c r="D552" s="191" t="s">
        <v>200</v>
      </c>
      <c r="E552" s="199" t="s">
        <v>1</v>
      </c>
      <c r="F552" s="200" t="s">
        <v>747</v>
      </c>
      <c r="H552" s="201">
        <v>811.62</v>
      </c>
      <c r="I552" s="202"/>
      <c r="L552" s="198"/>
      <c r="M552" s="203"/>
      <c r="N552" s="204"/>
      <c r="O552" s="204"/>
      <c r="P552" s="204"/>
      <c r="Q552" s="204"/>
      <c r="R552" s="204"/>
      <c r="S552" s="204"/>
      <c r="T552" s="205"/>
      <c r="AT552" s="199" t="s">
        <v>200</v>
      </c>
      <c r="AU552" s="199" t="s">
        <v>211</v>
      </c>
      <c r="AV552" s="13" t="s">
        <v>83</v>
      </c>
      <c r="AW552" s="13" t="s">
        <v>30</v>
      </c>
      <c r="AX552" s="13" t="s">
        <v>73</v>
      </c>
      <c r="AY552" s="199" t="s">
        <v>191</v>
      </c>
    </row>
    <row r="553" s="14" customFormat="1">
      <c r="B553" s="206"/>
      <c r="D553" s="191" t="s">
        <v>200</v>
      </c>
      <c r="E553" s="207" t="s">
        <v>1</v>
      </c>
      <c r="F553" s="208" t="s">
        <v>204</v>
      </c>
      <c r="H553" s="209">
        <v>811.62</v>
      </c>
      <c r="I553" s="210"/>
      <c r="L553" s="206"/>
      <c r="M553" s="211"/>
      <c r="N553" s="212"/>
      <c r="O553" s="212"/>
      <c r="P553" s="212"/>
      <c r="Q553" s="212"/>
      <c r="R553" s="212"/>
      <c r="S553" s="212"/>
      <c r="T553" s="213"/>
      <c r="AT553" s="207" t="s">
        <v>200</v>
      </c>
      <c r="AU553" s="207" t="s">
        <v>211</v>
      </c>
      <c r="AV553" s="14" t="s">
        <v>198</v>
      </c>
      <c r="AW553" s="14" t="s">
        <v>30</v>
      </c>
      <c r="AX553" s="14" t="s">
        <v>81</v>
      </c>
      <c r="AY553" s="207" t="s">
        <v>191</v>
      </c>
    </row>
    <row r="554" s="1" customFormat="1" ht="16.5" customHeight="1">
      <c r="B554" s="177"/>
      <c r="C554" s="178" t="s">
        <v>748</v>
      </c>
      <c r="D554" s="178" t="s">
        <v>194</v>
      </c>
      <c r="E554" s="179" t="s">
        <v>749</v>
      </c>
      <c r="F554" s="180" t="s">
        <v>750</v>
      </c>
      <c r="G554" s="181" t="s">
        <v>197</v>
      </c>
      <c r="H554" s="182">
        <v>2462.9699999999998</v>
      </c>
      <c r="I554" s="183"/>
      <c r="J554" s="182">
        <f>ROUND(I554*H554,2)</f>
        <v>0</v>
      </c>
      <c r="K554" s="180" t="s">
        <v>274</v>
      </c>
      <c r="L554" s="37"/>
      <c r="M554" s="184" t="s">
        <v>1</v>
      </c>
      <c r="N554" s="185" t="s">
        <v>38</v>
      </c>
      <c r="O554" s="73"/>
      <c r="P554" s="186">
        <f>O554*H554</f>
        <v>0</v>
      </c>
      <c r="Q554" s="186">
        <v>0.0056100000000000004</v>
      </c>
      <c r="R554" s="186">
        <f>Q554*H554</f>
        <v>13.8172617</v>
      </c>
      <c r="S554" s="186">
        <v>0</v>
      </c>
      <c r="T554" s="187">
        <f>S554*H554</f>
        <v>0</v>
      </c>
      <c r="AR554" s="188" t="s">
        <v>198</v>
      </c>
      <c r="AT554" s="188" t="s">
        <v>194</v>
      </c>
      <c r="AU554" s="188" t="s">
        <v>211</v>
      </c>
      <c r="AY554" s="18" t="s">
        <v>191</v>
      </c>
      <c r="BE554" s="189">
        <f>IF(N554="základní",J554,0)</f>
        <v>0</v>
      </c>
      <c r="BF554" s="189">
        <f>IF(N554="snížená",J554,0)</f>
        <v>0</v>
      </c>
      <c r="BG554" s="189">
        <f>IF(N554="zákl. přenesená",J554,0)</f>
        <v>0</v>
      </c>
      <c r="BH554" s="189">
        <f>IF(N554="sníž. přenesená",J554,0)</f>
        <v>0</v>
      </c>
      <c r="BI554" s="189">
        <f>IF(N554="nulová",J554,0)</f>
        <v>0</v>
      </c>
      <c r="BJ554" s="18" t="s">
        <v>81</v>
      </c>
      <c r="BK554" s="189">
        <f>ROUND(I554*H554,2)</f>
        <v>0</v>
      </c>
      <c r="BL554" s="18" t="s">
        <v>198</v>
      </c>
      <c r="BM554" s="188" t="s">
        <v>751</v>
      </c>
    </row>
    <row r="555" s="12" customFormat="1">
      <c r="B555" s="190"/>
      <c r="D555" s="191" t="s">
        <v>200</v>
      </c>
      <c r="E555" s="192" t="s">
        <v>1</v>
      </c>
      <c r="F555" s="193" t="s">
        <v>752</v>
      </c>
      <c r="H555" s="192" t="s">
        <v>1</v>
      </c>
      <c r="I555" s="194"/>
      <c r="L555" s="190"/>
      <c r="M555" s="195"/>
      <c r="N555" s="196"/>
      <c r="O555" s="196"/>
      <c r="P555" s="196"/>
      <c r="Q555" s="196"/>
      <c r="R555" s="196"/>
      <c r="S555" s="196"/>
      <c r="T555" s="197"/>
      <c r="AT555" s="192" t="s">
        <v>200</v>
      </c>
      <c r="AU555" s="192" t="s">
        <v>211</v>
      </c>
      <c r="AV555" s="12" t="s">
        <v>81</v>
      </c>
      <c r="AW555" s="12" t="s">
        <v>30</v>
      </c>
      <c r="AX555" s="12" t="s">
        <v>73</v>
      </c>
      <c r="AY555" s="192" t="s">
        <v>191</v>
      </c>
    </row>
    <row r="556" s="13" customFormat="1">
      <c r="B556" s="198"/>
      <c r="D556" s="191" t="s">
        <v>200</v>
      </c>
      <c r="E556" s="199" t="s">
        <v>1</v>
      </c>
      <c r="F556" s="200" t="s">
        <v>753</v>
      </c>
      <c r="H556" s="201">
        <v>1153.6400000000001</v>
      </c>
      <c r="I556" s="202"/>
      <c r="L556" s="198"/>
      <c r="M556" s="203"/>
      <c r="N556" s="204"/>
      <c r="O556" s="204"/>
      <c r="P556" s="204"/>
      <c r="Q556" s="204"/>
      <c r="R556" s="204"/>
      <c r="S556" s="204"/>
      <c r="T556" s="205"/>
      <c r="AT556" s="199" t="s">
        <v>200</v>
      </c>
      <c r="AU556" s="199" t="s">
        <v>211</v>
      </c>
      <c r="AV556" s="13" t="s">
        <v>83</v>
      </c>
      <c r="AW556" s="13" t="s">
        <v>30</v>
      </c>
      <c r="AX556" s="13" t="s">
        <v>73</v>
      </c>
      <c r="AY556" s="199" t="s">
        <v>191</v>
      </c>
    </row>
    <row r="557" s="13" customFormat="1">
      <c r="B557" s="198"/>
      <c r="D557" s="191" t="s">
        <v>200</v>
      </c>
      <c r="E557" s="199" t="s">
        <v>1</v>
      </c>
      <c r="F557" s="200" t="s">
        <v>754</v>
      </c>
      <c r="H557" s="201">
        <v>8.0999999999999996</v>
      </c>
      <c r="I557" s="202"/>
      <c r="L557" s="198"/>
      <c r="M557" s="203"/>
      <c r="N557" s="204"/>
      <c r="O557" s="204"/>
      <c r="P557" s="204"/>
      <c r="Q557" s="204"/>
      <c r="R557" s="204"/>
      <c r="S557" s="204"/>
      <c r="T557" s="205"/>
      <c r="AT557" s="199" t="s">
        <v>200</v>
      </c>
      <c r="AU557" s="199" t="s">
        <v>211</v>
      </c>
      <c r="AV557" s="13" t="s">
        <v>83</v>
      </c>
      <c r="AW557" s="13" t="s">
        <v>30</v>
      </c>
      <c r="AX557" s="13" t="s">
        <v>73</v>
      </c>
      <c r="AY557" s="199" t="s">
        <v>191</v>
      </c>
    </row>
    <row r="558" s="12" customFormat="1">
      <c r="B558" s="190"/>
      <c r="D558" s="191" t="s">
        <v>200</v>
      </c>
      <c r="E558" s="192" t="s">
        <v>1</v>
      </c>
      <c r="F558" s="193" t="s">
        <v>755</v>
      </c>
      <c r="H558" s="192" t="s">
        <v>1</v>
      </c>
      <c r="I558" s="194"/>
      <c r="L558" s="190"/>
      <c r="M558" s="195"/>
      <c r="N558" s="196"/>
      <c r="O558" s="196"/>
      <c r="P558" s="196"/>
      <c r="Q558" s="196"/>
      <c r="R558" s="196"/>
      <c r="S558" s="196"/>
      <c r="T558" s="197"/>
      <c r="AT558" s="192" t="s">
        <v>200</v>
      </c>
      <c r="AU558" s="192" t="s">
        <v>211</v>
      </c>
      <c r="AV558" s="12" t="s">
        <v>81</v>
      </c>
      <c r="AW558" s="12" t="s">
        <v>30</v>
      </c>
      <c r="AX558" s="12" t="s">
        <v>73</v>
      </c>
      <c r="AY558" s="192" t="s">
        <v>191</v>
      </c>
    </row>
    <row r="559" s="13" customFormat="1">
      <c r="B559" s="198"/>
      <c r="D559" s="191" t="s">
        <v>200</v>
      </c>
      <c r="E559" s="199" t="s">
        <v>1</v>
      </c>
      <c r="F559" s="200" t="s">
        <v>756</v>
      </c>
      <c r="H559" s="201">
        <v>1285.03</v>
      </c>
      <c r="I559" s="202"/>
      <c r="L559" s="198"/>
      <c r="M559" s="203"/>
      <c r="N559" s="204"/>
      <c r="O559" s="204"/>
      <c r="P559" s="204"/>
      <c r="Q559" s="204"/>
      <c r="R559" s="204"/>
      <c r="S559" s="204"/>
      <c r="T559" s="205"/>
      <c r="AT559" s="199" t="s">
        <v>200</v>
      </c>
      <c r="AU559" s="199" t="s">
        <v>211</v>
      </c>
      <c r="AV559" s="13" t="s">
        <v>83</v>
      </c>
      <c r="AW559" s="13" t="s">
        <v>30</v>
      </c>
      <c r="AX559" s="13" t="s">
        <v>73</v>
      </c>
      <c r="AY559" s="199" t="s">
        <v>191</v>
      </c>
    </row>
    <row r="560" s="13" customFormat="1">
      <c r="B560" s="198"/>
      <c r="D560" s="191" t="s">
        <v>200</v>
      </c>
      <c r="E560" s="199" t="s">
        <v>1</v>
      </c>
      <c r="F560" s="200" t="s">
        <v>757</v>
      </c>
      <c r="H560" s="201">
        <v>16.199999999999999</v>
      </c>
      <c r="I560" s="202"/>
      <c r="L560" s="198"/>
      <c r="M560" s="203"/>
      <c r="N560" s="204"/>
      <c r="O560" s="204"/>
      <c r="P560" s="204"/>
      <c r="Q560" s="204"/>
      <c r="R560" s="204"/>
      <c r="S560" s="204"/>
      <c r="T560" s="205"/>
      <c r="AT560" s="199" t="s">
        <v>200</v>
      </c>
      <c r="AU560" s="199" t="s">
        <v>211</v>
      </c>
      <c r="AV560" s="13" t="s">
        <v>83</v>
      </c>
      <c r="AW560" s="13" t="s">
        <v>30</v>
      </c>
      <c r="AX560" s="13" t="s">
        <v>73</v>
      </c>
      <c r="AY560" s="199" t="s">
        <v>191</v>
      </c>
    </row>
    <row r="561" s="14" customFormat="1">
      <c r="B561" s="206"/>
      <c r="D561" s="191" t="s">
        <v>200</v>
      </c>
      <c r="E561" s="207" t="s">
        <v>1</v>
      </c>
      <c r="F561" s="208" t="s">
        <v>204</v>
      </c>
      <c r="H561" s="209">
        <v>2462.9699999999998</v>
      </c>
      <c r="I561" s="210"/>
      <c r="L561" s="206"/>
      <c r="M561" s="211"/>
      <c r="N561" s="212"/>
      <c r="O561" s="212"/>
      <c r="P561" s="212"/>
      <c r="Q561" s="212"/>
      <c r="R561" s="212"/>
      <c r="S561" s="212"/>
      <c r="T561" s="213"/>
      <c r="AT561" s="207" t="s">
        <v>200</v>
      </c>
      <c r="AU561" s="207" t="s">
        <v>211</v>
      </c>
      <c r="AV561" s="14" t="s">
        <v>198</v>
      </c>
      <c r="AW561" s="14" t="s">
        <v>30</v>
      </c>
      <c r="AX561" s="14" t="s">
        <v>81</v>
      </c>
      <c r="AY561" s="207" t="s">
        <v>191</v>
      </c>
    </row>
    <row r="562" s="1" customFormat="1" ht="16.5" customHeight="1">
      <c r="B562" s="177"/>
      <c r="C562" s="178" t="s">
        <v>758</v>
      </c>
      <c r="D562" s="178" t="s">
        <v>194</v>
      </c>
      <c r="E562" s="179" t="s">
        <v>759</v>
      </c>
      <c r="F562" s="180" t="s">
        <v>760</v>
      </c>
      <c r="G562" s="181" t="s">
        <v>310</v>
      </c>
      <c r="H562" s="182">
        <v>675.60000000000002</v>
      </c>
      <c r="I562" s="183"/>
      <c r="J562" s="182">
        <f>ROUND(I562*H562,2)</f>
        <v>0</v>
      </c>
      <c r="K562" s="180" t="s">
        <v>1</v>
      </c>
      <c r="L562" s="37"/>
      <c r="M562" s="184" t="s">
        <v>1</v>
      </c>
      <c r="N562" s="185" t="s">
        <v>38</v>
      </c>
      <c r="O562" s="73"/>
      <c r="P562" s="186">
        <f>O562*H562</f>
        <v>0</v>
      </c>
      <c r="Q562" s="186">
        <v>0.57799999999999996</v>
      </c>
      <c r="R562" s="186">
        <f>Q562*H562</f>
        <v>390.49680000000001</v>
      </c>
      <c r="S562" s="186">
        <v>0</v>
      </c>
      <c r="T562" s="187">
        <f>S562*H562</f>
        <v>0</v>
      </c>
      <c r="AR562" s="188" t="s">
        <v>198</v>
      </c>
      <c r="AT562" s="188" t="s">
        <v>194</v>
      </c>
      <c r="AU562" s="188" t="s">
        <v>211</v>
      </c>
      <c r="AY562" s="18" t="s">
        <v>191</v>
      </c>
      <c r="BE562" s="189">
        <f>IF(N562="základní",J562,0)</f>
        <v>0</v>
      </c>
      <c r="BF562" s="189">
        <f>IF(N562="snížená",J562,0)</f>
        <v>0</v>
      </c>
      <c r="BG562" s="189">
        <f>IF(N562="zákl. přenesená",J562,0)</f>
        <v>0</v>
      </c>
      <c r="BH562" s="189">
        <f>IF(N562="sníž. přenesená",J562,0)</f>
        <v>0</v>
      </c>
      <c r="BI562" s="189">
        <f>IF(N562="nulová",J562,0)</f>
        <v>0</v>
      </c>
      <c r="BJ562" s="18" t="s">
        <v>81</v>
      </c>
      <c r="BK562" s="189">
        <f>ROUND(I562*H562,2)</f>
        <v>0</v>
      </c>
      <c r="BL562" s="18" t="s">
        <v>198</v>
      </c>
      <c r="BM562" s="188" t="s">
        <v>761</v>
      </c>
    </row>
    <row r="563" s="13" customFormat="1">
      <c r="B563" s="198"/>
      <c r="D563" s="191" t="s">
        <v>200</v>
      </c>
      <c r="E563" s="199" t="s">
        <v>1</v>
      </c>
      <c r="F563" s="200" t="s">
        <v>762</v>
      </c>
      <c r="H563" s="201">
        <v>675.60000000000002</v>
      </c>
      <c r="I563" s="202"/>
      <c r="L563" s="198"/>
      <c r="M563" s="203"/>
      <c r="N563" s="204"/>
      <c r="O563" s="204"/>
      <c r="P563" s="204"/>
      <c r="Q563" s="204"/>
      <c r="R563" s="204"/>
      <c r="S563" s="204"/>
      <c r="T563" s="205"/>
      <c r="AT563" s="199" t="s">
        <v>200</v>
      </c>
      <c r="AU563" s="199" t="s">
        <v>211</v>
      </c>
      <c r="AV563" s="13" t="s">
        <v>83</v>
      </c>
      <c r="AW563" s="13" t="s">
        <v>30</v>
      </c>
      <c r="AX563" s="13" t="s">
        <v>73</v>
      </c>
      <c r="AY563" s="199" t="s">
        <v>191</v>
      </c>
    </row>
    <row r="564" s="14" customFormat="1">
      <c r="B564" s="206"/>
      <c r="D564" s="191" t="s">
        <v>200</v>
      </c>
      <c r="E564" s="207" t="s">
        <v>1</v>
      </c>
      <c r="F564" s="208" t="s">
        <v>204</v>
      </c>
      <c r="H564" s="209">
        <v>675.60000000000002</v>
      </c>
      <c r="I564" s="210"/>
      <c r="L564" s="206"/>
      <c r="M564" s="211"/>
      <c r="N564" s="212"/>
      <c r="O564" s="212"/>
      <c r="P564" s="212"/>
      <c r="Q564" s="212"/>
      <c r="R564" s="212"/>
      <c r="S564" s="212"/>
      <c r="T564" s="213"/>
      <c r="AT564" s="207" t="s">
        <v>200</v>
      </c>
      <c r="AU564" s="207" t="s">
        <v>211</v>
      </c>
      <c r="AV564" s="14" t="s">
        <v>198</v>
      </c>
      <c r="AW564" s="14" t="s">
        <v>30</v>
      </c>
      <c r="AX564" s="14" t="s">
        <v>81</v>
      </c>
      <c r="AY564" s="207" t="s">
        <v>191</v>
      </c>
    </row>
    <row r="565" s="1" customFormat="1" ht="16.5" customHeight="1">
      <c r="B565" s="177"/>
      <c r="C565" s="178" t="s">
        <v>763</v>
      </c>
      <c r="D565" s="178" t="s">
        <v>194</v>
      </c>
      <c r="E565" s="179" t="s">
        <v>764</v>
      </c>
      <c r="F565" s="180" t="s">
        <v>765</v>
      </c>
      <c r="G565" s="181" t="s">
        <v>214</v>
      </c>
      <c r="H565" s="182">
        <v>132.90000000000001</v>
      </c>
      <c r="I565" s="183"/>
      <c r="J565" s="182">
        <f>ROUND(I565*H565,2)</f>
        <v>0</v>
      </c>
      <c r="K565" s="180" t="s">
        <v>1</v>
      </c>
      <c r="L565" s="37"/>
      <c r="M565" s="184" t="s">
        <v>1</v>
      </c>
      <c r="N565" s="185" t="s">
        <v>38</v>
      </c>
      <c r="O565" s="73"/>
      <c r="P565" s="186">
        <f>O565*H565</f>
        <v>0</v>
      </c>
      <c r="Q565" s="186">
        <v>0</v>
      </c>
      <c r="R565" s="186">
        <f>Q565*H565</f>
        <v>0</v>
      </c>
      <c r="S565" s="186">
        <v>0</v>
      </c>
      <c r="T565" s="187">
        <f>S565*H565</f>
        <v>0</v>
      </c>
      <c r="AR565" s="188" t="s">
        <v>766</v>
      </c>
      <c r="AT565" s="188" t="s">
        <v>194</v>
      </c>
      <c r="AU565" s="188" t="s">
        <v>211</v>
      </c>
      <c r="AY565" s="18" t="s">
        <v>191</v>
      </c>
      <c r="BE565" s="189">
        <f>IF(N565="základní",J565,0)</f>
        <v>0</v>
      </c>
      <c r="BF565" s="189">
        <f>IF(N565="snížená",J565,0)</f>
        <v>0</v>
      </c>
      <c r="BG565" s="189">
        <f>IF(N565="zákl. přenesená",J565,0)</f>
        <v>0</v>
      </c>
      <c r="BH565" s="189">
        <f>IF(N565="sníž. přenesená",J565,0)</f>
        <v>0</v>
      </c>
      <c r="BI565" s="189">
        <f>IF(N565="nulová",J565,0)</f>
        <v>0</v>
      </c>
      <c r="BJ565" s="18" t="s">
        <v>81</v>
      </c>
      <c r="BK565" s="189">
        <f>ROUND(I565*H565,2)</f>
        <v>0</v>
      </c>
      <c r="BL565" s="18" t="s">
        <v>766</v>
      </c>
      <c r="BM565" s="188" t="s">
        <v>767</v>
      </c>
    </row>
    <row r="566" s="12" customFormat="1">
      <c r="B566" s="190"/>
      <c r="D566" s="191" t="s">
        <v>200</v>
      </c>
      <c r="E566" s="192" t="s">
        <v>1</v>
      </c>
      <c r="F566" s="193" t="s">
        <v>768</v>
      </c>
      <c r="H566" s="192" t="s">
        <v>1</v>
      </c>
      <c r="I566" s="194"/>
      <c r="L566" s="190"/>
      <c r="M566" s="195"/>
      <c r="N566" s="196"/>
      <c r="O566" s="196"/>
      <c r="P566" s="196"/>
      <c r="Q566" s="196"/>
      <c r="R566" s="196"/>
      <c r="S566" s="196"/>
      <c r="T566" s="197"/>
      <c r="AT566" s="192" t="s">
        <v>200</v>
      </c>
      <c r="AU566" s="192" t="s">
        <v>211</v>
      </c>
      <c r="AV566" s="12" t="s">
        <v>81</v>
      </c>
      <c r="AW566" s="12" t="s">
        <v>30</v>
      </c>
      <c r="AX566" s="12" t="s">
        <v>73</v>
      </c>
      <c r="AY566" s="192" t="s">
        <v>191</v>
      </c>
    </row>
    <row r="567" s="13" customFormat="1">
      <c r="B567" s="198"/>
      <c r="D567" s="191" t="s">
        <v>200</v>
      </c>
      <c r="E567" s="199" t="s">
        <v>1</v>
      </c>
      <c r="F567" s="200" t="s">
        <v>769</v>
      </c>
      <c r="H567" s="201">
        <v>132.90000000000001</v>
      </c>
      <c r="I567" s="202"/>
      <c r="L567" s="198"/>
      <c r="M567" s="203"/>
      <c r="N567" s="204"/>
      <c r="O567" s="204"/>
      <c r="P567" s="204"/>
      <c r="Q567" s="204"/>
      <c r="R567" s="204"/>
      <c r="S567" s="204"/>
      <c r="T567" s="205"/>
      <c r="AT567" s="199" t="s">
        <v>200</v>
      </c>
      <c r="AU567" s="199" t="s">
        <v>211</v>
      </c>
      <c r="AV567" s="13" t="s">
        <v>83</v>
      </c>
      <c r="AW567" s="13" t="s">
        <v>30</v>
      </c>
      <c r="AX567" s="13" t="s">
        <v>73</v>
      </c>
      <c r="AY567" s="199" t="s">
        <v>191</v>
      </c>
    </row>
    <row r="568" s="14" customFormat="1">
      <c r="B568" s="206"/>
      <c r="D568" s="191" t="s">
        <v>200</v>
      </c>
      <c r="E568" s="207" t="s">
        <v>1</v>
      </c>
      <c r="F568" s="208" t="s">
        <v>204</v>
      </c>
      <c r="H568" s="209">
        <v>132.90000000000001</v>
      </c>
      <c r="I568" s="210"/>
      <c r="L568" s="206"/>
      <c r="M568" s="211"/>
      <c r="N568" s="212"/>
      <c r="O568" s="212"/>
      <c r="P568" s="212"/>
      <c r="Q568" s="212"/>
      <c r="R568" s="212"/>
      <c r="S568" s="212"/>
      <c r="T568" s="213"/>
      <c r="AT568" s="207" t="s">
        <v>200</v>
      </c>
      <c r="AU568" s="207" t="s">
        <v>211</v>
      </c>
      <c r="AV568" s="14" t="s">
        <v>198</v>
      </c>
      <c r="AW568" s="14" t="s">
        <v>30</v>
      </c>
      <c r="AX568" s="14" t="s">
        <v>81</v>
      </c>
      <c r="AY568" s="207" t="s">
        <v>191</v>
      </c>
    </row>
    <row r="569" s="1" customFormat="1" ht="16.5" customHeight="1">
      <c r="B569" s="177"/>
      <c r="C569" s="178" t="s">
        <v>770</v>
      </c>
      <c r="D569" s="178" t="s">
        <v>194</v>
      </c>
      <c r="E569" s="179" t="s">
        <v>771</v>
      </c>
      <c r="F569" s="180" t="s">
        <v>772</v>
      </c>
      <c r="G569" s="181" t="s">
        <v>397</v>
      </c>
      <c r="H569" s="182">
        <v>2288</v>
      </c>
      <c r="I569" s="183"/>
      <c r="J569" s="182">
        <f>ROUND(I569*H569,2)</f>
        <v>0</v>
      </c>
      <c r="K569" s="180" t="s">
        <v>1</v>
      </c>
      <c r="L569" s="37"/>
      <c r="M569" s="184" t="s">
        <v>1</v>
      </c>
      <c r="N569" s="185" t="s">
        <v>38</v>
      </c>
      <c r="O569" s="73"/>
      <c r="P569" s="186">
        <f>O569*H569</f>
        <v>0</v>
      </c>
      <c r="Q569" s="186">
        <v>0</v>
      </c>
      <c r="R569" s="186">
        <f>Q569*H569</f>
        <v>0</v>
      </c>
      <c r="S569" s="186">
        <v>0</v>
      </c>
      <c r="T569" s="187">
        <f>S569*H569</f>
        <v>0</v>
      </c>
      <c r="AR569" s="188" t="s">
        <v>766</v>
      </c>
      <c r="AT569" s="188" t="s">
        <v>194</v>
      </c>
      <c r="AU569" s="188" t="s">
        <v>211</v>
      </c>
      <c r="AY569" s="18" t="s">
        <v>191</v>
      </c>
      <c r="BE569" s="189">
        <f>IF(N569="základní",J569,0)</f>
        <v>0</v>
      </c>
      <c r="BF569" s="189">
        <f>IF(N569="snížená",J569,0)</f>
        <v>0</v>
      </c>
      <c r="BG569" s="189">
        <f>IF(N569="zákl. přenesená",J569,0)</f>
        <v>0</v>
      </c>
      <c r="BH569" s="189">
        <f>IF(N569="sníž. přenesená",J569,0)</f>
        <v>0</v>
      </c>
      <c r="BI569" s="189">
        <f>IF(N569="nulová",J569,0)</f>
        <v>0</v>
      </c>
      <c r="BJ569" s="18" t="s">
        <v>81</v>
      </c>
      <c r="BK569" s="189">
        <f>ROUND(I569*H569,2)</f>
        <v>0</v>
      </c>
      <c r="BL569" s="18" t="s">
        <v>766</v>
      </c>
      <c r="BM569" s="188" t="s">
        <v>773</v>
      </c>
    </row>
    <row r="570" s="12" customFormat="1">
      <c r="B570" s="190"/>
      <c r="D570" s="191" t="s">
        <v>200</v>
      </c>
      <c r="E570" s="192" t="s">
        <v>1</v>
      </c>
      <c r="F570" s="193" t="s">
        <v>774</v>
      </c>
      <c r="H570" s="192" t="s">
        <v>1</v>
      </c>
      <c r="I570" s="194"/>
      <c r="L570" s="190"/>
      <c r="M570" s="195"/>
      <c r="N570" s="196"/>
      <c r="O570" s="196"/>
      <c r="P570" s="196"/>
      <c r="Q570" s="196"/>
      <c r="R570" s="196"/>
      <c r="S570" s="196"/>
      <c r="T570" s="197"/>
      <c r="AT570" s="192" t="s">
        <v>200</v>
      </c>
      <c r="AU570" s="192" t="s">
        <v>211</v>
      </c>
      <c r="AV570" s="12" t="s">
        <v>81</v>
      </c>
      <c r="AW570" s="12" t="s">
        <v>30</v>
      </c>
      <c r="AX570" s="12" t="s">
        <v>73</v>
      </c>
      <c r="AY570" s="192" t="s">
        <v>191</v>
      </c>
    </row>
    <row r="571" s="13" customFormat="1">
      <c r="B571" s="198"/>
      <c r="D571" s="191" t="s">
        <v>200</v>
      </c>
      <c r="E571" s="199" t="s">
        <v>1</v>
      </c>
      <c r="F571" s="200" t="s">
        <v>775</v>
      </c>
      <c r="H571" s="201">
        <v>2208</v>
      </c>
      <c r="I571" s="202"/>
      <c r="L571" s="198"/>
      <c r="M571" s="203"/>
      <c r="N571" s="204"/>
      <c r="O571" s="204"/>
      <c r="P571" s="204"/>
      <c r="Q571" s="204"/>
      <c r="R571" s="204"/>
      <c r="S571" s="204"/>
      <c r="T571" s="205"/>
      <c r="AT571" s="199" t="s">
        <v>200</v>
      </c>
      <c r="AU571" s="199" t="s">
        <v>211</v>
      </c>
      <c r="AV571" s="13" t="s">
        <v>83</v>
      </c>
      <c r="AW571" s="13" t="s">
        <v>30</v>
      </c>
      <c r="AX571" s="13" t="s">
        <v>73</v>
      </c>
      <c r="AY571" s="199" t="s">
        <v>191</v>
      </c>
    </row>
    <row r="572" s="12" customFormat="1">
      <c r="B572" s="190"/>
      <c r="D572" s="191" t="s">
        <v>200</v>
      </c>
      <c r="E572" s="192" t="s">
        <v>1</v>
      </c>
      <c r="F572" s="193" t="s">
        <v>776</v>
      </c>
      <c r="H572" s="192" t="s">
        <v>1</v>
      </c>
      <c r="I572" s="194"/>
      <c r="L572" s="190"/>
      <c r="M572" s="195"/>
      <c r="N572" s="196"/>
      <c r="O572" s="196"/>
      <c r="P572" s="196"/>
      <c r="Q572" s="196"/>
      <c r="R572" s="196"/>
      <c r="S572" s="196"/>
      <c r="T572" s="197"/>
      <c r="AT572" s="192" t="s">
        <v>200</v>
      </c>
      <c r="AU572" s="192" t="s">
        <v>211</v>
      </c>
      <c r="AV572" s="12" t="s">
        <v>81</v>
      </c>
      <c r="AW572" s="12" t="s">
        <v>30</v>
      </c>
      <c r="AX572" s="12" t="s">
        <v>73</v>
      </c>
      <c r="AY572" s="192" t="s">
        <v>191</v>
      </c>
    </row>
    <row r="573" s="13" customFormat="1">
      <c r="B573" s="198"/>
      <c r="D573" s="191" t="s">
        <v>200</v>
      </c>
      <c r="E573" s="199" t="s">
        <v>1</v>
      </c>
      <c r="F573" s="200" t="s">
        <v>777</v>
      </c>
      <c r="H573" s="201">
        <v>80</v>
      </c>
      <c r="I573" s="202"/>
      <c r="L573" s="198"/>
      <c r="M573" s="203"/>
      <c r="N573" s="204"/>
      <c r="O573" s="204"/>
      <c r="P573" s="204"/>
      <c r="Q573" s="204"/>
      <c r="R573" s="204"/>
      <c r="S573" s="204"/>
      <c r="T573" s="205"/>
      <c r="AT573" s="199" t="s">
        <v>200</v>
      </c>
      <c r="AU573" s="199" t="s">
        <v>211</v>
      </c>
      <c r="AV573" s="13" t="s">
        <v>83</v>
      </c>
      <c r="AW573" s="13" t="s">
        <v>30</v>
      </c>
      <c r="AX573" s="13" t="s">
        <v>73</v>
      </c>
      <c r="AY573" s="199" t="s">
        <v>191</v>
      </c>
    </row>
    <row r="574" s="14" customFormat="1">
      <c r="B574" s="206"/>
      <c r="D574" s="191" t="s">
        <v>200</v>
      </c>
      <c r="E574" s="207" t="s">
        <v>1</v>
      </c>
      <c r="F574" s="208" t="s">
        <v>204</v>
      </c>
      <c r="H574" s="209">
        <v>2288</v>
      </c>
      <c r="I574" s="210"/>
      <c r="L574" s="206"/>
      <c r="M574" s="211"/>
      <c r="N574" s="212"/>
      <c r="O574" s="212"/>
      <c r="P574" s="212"/>
      <c r="Q574" s="212"/>
      <c r="R574" s="212"/>
      <c r="S574" s="212"/>
      <c r="T574" s="213"/>
      <c r="AT574" s="207" t="s">
        <v>200</v>
      </c>
      <c r="AU574" s="207" t="s">
        <v>211</v>
      </c>
      <c r="AV574" s="14" t="s">
        <v>198</v>
      </c>
      <c r="AW574" s="14" t="s">
        <v>30</v>
      </c>
      <c r="AX574" s="14" t="s">
        <v>81</v>
      </c>
      <c r="AY574" s="207" t="s">
        <v>191</v>
      </c>
    </row>
    <row r="575" s="1" customFormat="1" ht="16.5" customHeight="1">
      <c r="B575" s="177"/>
      <c r="C575" s="178" t="s">
        <v>777</v>
      </c>
      <c r="D575" s="178" t="s">
        <v>194</v>
      </c>
      <c r="E575" s="179" t="s">
        <v>778</v>
      </c>
      <c r="F575" s="180" t="s">
        <v>779</v>
      </c>
      <c r="G575" s="181" t="s">
        <v>310</v>
      </c>
      <c r="H575" s="182">
        <v>1324</v>
      </c>
      <c r="I575" s="183"/>
      <c r="J575" s="182">
        <f>ROUND(I575*H575,2)</f>
        <v>0</v>
      </c>
      <c r="K575" s="180" t="s">
        <v>1</v>
      </c>
      <c r="L575" s="37"/>
      <c r="M575" s="184" t="s">
        <v>1</v>
      </c>
      <c r="N575" s="185" t="s">
        <v>38</v>
      </c>
      <c r="O575" s="73"/>
      <c r="P575" s="186">
        <f>O575*H575</f>
        <v>0</v>
      </c>
      <c r="Q575" s="186">
        <v>0</v>
      </c>
      <c r="R575" s="186">
        <f>Q575*H575</f>
        <v>0</v>
      </c>
      <c r="S575" s="186">
        <v>0</v>
      </c>
      <c r="T575" s="187">
        <f>S575*H575</f>
        <v>0</v>
      </c>
      <c r="AR575" s="188" t="s">
        <v>766</v>
      </c>
      <c r="AT575" s="188" t="s">
        <v>194</v>
      </c>
      <c r="AU575" s="188" t="s">
        <v>211</v>
      </c>
      <c r="AY575" s="18" t="s">
        <v>191</v>
      </c>
      <c r="BE575" s="189">
        <f>IF(N575="základní",J575,0)</f>
        <v>0</v>
      </c>
      <c r="BF575" s="189">
        <f>IF(N575="snížená",J575,0)</f>
        <v>0</v>
      </c>
      <c r="BG575" s="189">
        <f>IF(N575="zákl. přenesená",J575,0)</f>
        <v>0</v>
      </c>
      <c r="BH575" s="189">
        <f>IF(N575="sníž. přenesená",J575,0)</f>
        <v>0</v>
      </c>
      <c r="BI575" s="189">
        <f>IF(N575="nulová",J575,0)</f>
        <v>0</v>
      </c>
      <c r="BJ575" s="18" t="s">
        <v>81</v>
      </c>
      <c r="BK575" s="189">
        <f>ROUND(I575*H575,2)</f>
        <v>0</v>
      </c>
      <c r="BL575" s="18" t="s">
        <v>766</v>
      </c>
      <c r="BM575" s="188" t="s">
        <v>780</v>
      </c>
    </row>
    <row r="576" s="12" customFormat="1">
      <c r="B576" s="190"/>
      <c r="D576" s="191" t="s">
        <v>200</v>
      </c>
      <c r="E576" s="192" t="s">
        <v>1</v>
      </c>
      <c r="F576" s="193" t="s">
        <v>781</v>
      </c>
      <c r="H576" s="192" t="s">
        <v>1</v>
      </c>
      <c r="I576" s="194"/>
      <c r="L576" s="190"/>
      <c r="M576" s="195"/>
      <c r="N576" s="196"/>
      <c r="O576" s="196"/>
      <c r="P576" s="196"/>
      <c r="Q576" s="196"/>
      <c r="R576" s="196"/>
      <c r="S576" s="196"/>
      <c r="T576" s="197"/>
      <c r="AT576" s="192" t="s">
        <v>200</v>
      </c>
      <c r="AU576" s="192" t="s">
        <v>211</v>
      </c>
      <c r="AV576" s="12" t="s">
        <v>81</v>
      </c>
      <c r="AW576" s="12" t="s">
        <v>30</v>
      </c>
      <c r="AX576" s="12" t="s">
        <v>73</v>
      </c>
      <c r="AY576" s="192" t="s">
        <v>191</v>
      </c>
    </row>
    <row r="577" s="12" customFormat="1">
      <c r="B577" s="190"/>
      <c r="D577" s="191" t="s">
        <v>200</v>
      </c>
      <c r="E577" s="192" t="s">
        <v>1</v>
      </c>
      <c r="F577" s="193" t="s">
        <v>782</v>
      </c>
      <c r="H577" s="192" t="s">
        <v>1</v>
      </c>
      <c r="I577" s="194"/>
      <c r="L577" s="190"/>
      <c r="M577" s="195"/>
      <c r="N577" s="196"/>
      <c r="O577" s="196"/>
      <c r="P577" s="196"/>
      <c r="Q577" s="196"/>
      <c r="R577" s="196"/>
      <c r="S577" s="196"/>
      <c r="T577" s="197"/>
      <c r="AT577" s="192" t="s">
        <v>200</v>
      </c>
      <c r="AU577" s="192" t="s">
        <v>211</v>
      </c>
      <c r="AV577" s="12" t="s">
        <v>81</v>
      </c>
      <c r="AW577" s="12" t="s">
        <v>30</v>
      </c>
      <c r="AX577" s="12" t="s">
        <v>73</v>
      </c>
      <c r="AY577" s="192" t="s">
        <v>191</v>
      </c>
    </row>
    <row r="578" s="13" customFormat="1">
      <c r="B578" s="198"/>
      <c r="D578" s="191" t="s">
        <v>200</v>
      </c>
      <c r="E578" s="199" t="s">
        <v>1</v>
      </c>
      <c r="F578" s="200" t="s">
        <v>783</v>
      </c>
      <c r="H578" s="201">
        <v>1324</v>
      </c>
      <c r="I578" s="202"/>
      <c r="L578" s="198"/>
      <c r="M578" s="203"/>
      <c r="N578" s="204"/>
      <c r="O578" s="204"/>
      <c r="P578" s="204"/>
      <c r="Q578" s="204"/>
      <c r="R578" s="204"/>
      <c r="S578" s="204"/>
      <c r="T578" s="205"/>
      <c r="AT578" s="199" t="s">
        <v>200</v>
      </c>
      <c r="AU578" s="199" t="s">
        <v>211</v>
      </c>
      <c r="AV578" s="13" t="s">
        <v>83</v>
      </c>
      <c r="AW578" s="13" t="s">
        <v>30</v>
      </c>
      <c r="AX578" s="13" t="s">
        <v>73</v>
      </c>
      <c r="AY578" s="199" t="s">
        <v>191</v>
      </c>
    </row>
    <row r="579" s="14" customFormat="1">
      <c r="B579" s="206"/>
      <c r="D579" s="191" t="s">
        <v>200</v>
      </c>
      <c r="E579" s="207" t="s">
        <v>1</v>
      </c>
      <c r="F579" s="208" t="s">
        <v>204</v>
      </c>
      <c r="H579" s="209">
        <v>1324</v>
      </c>
      <c r="I579" s="210"/>
      <c r="L579" s="206"/>
      <c r="M579" s="211"/>
      <c r="N579" s="212"/>
      <c r="O579" s="212"/>
      <c r="P579" s="212"/>
      <c r="Q579" s="212"/>
      <c r="R579" s="212"/>
      <c r="S579" s="212"/>
      <c r="T579" s="213"/>
      <c r="AT579" s="207" t="s">
        <v>200</v>
      </c>
      <c r="AU579" s="207" t="s">
        <v>211</v>
      </c>
      <c r="AV579" s="14" t="s">
        <v>198</v>
      </c>
      <c r="AW579" s="14" t="s">
        <v>30</v>
      </c>
      <c r="AX579" s="14" t="s">
        <v>81</v>
      </c>
      <c r="AY579" s="207" t="s">
        <v>191</v>
      </c>
    </row>
    <row r="580" s="1" customFormat="1" ht="16.5" customHeight="1">
      <c r="B580" s="177"/>
      <c r="C580" s="178" t="s">
        <v>784</v>
      </c>
      <c r="D580" s="178" t="s">
        <v>194</v>
      </c>
      <c r="E580" s="179" t="s">
        <v>785</v>
      </c>
      <c r="F580" s="180" t="s">
        <v>786</v>
      </c>
      <c r="G580" s="181" t="s">
        <v>310</v>
      </c>
      <c r="H580" s="182">
        <v>1324</v>
      </c>
      <c r="I580" s="183"/>
      <c r="J580" s="182">
        <f>ROUND(I580*H580,2)</f>
        <v>0</v>
      </c>
      <c r="K580" s="180" t="s">
        <v>1</v>
      </c>
      <c r="L580" s="37"/>
      <c r="M580" s="184" t="s">
        <v>1</v>
      </c>
      <c r="N580" s="185" t="s">
        <v>38</v>
      </c>
      <c r="O580" s="73"/>
      <c r="P580" s="186">
        <f>O580*H580</f>
        <v>0</v>
      </c>
      <c r="Q580" s="186">
        <v>0</v>
      </c>
      <c r="R580" s="186">
        <f>Q580*H580</f>
        <v>0</v>
      </c>
      <c r="S580" s="186">
        <v>0</v>
      </c>
      <c r="T580" s="187">
        <f>S580*H580</f>
        <v>0</v>
      </c>
      <c r="AR580" s="188" t="s">
        <v>766</v>
      </c>
      <c r="AT580" s="188" t="s">
        <v>194</v>
      </c>
      <c r="AU580" s="188" t="s">
        <v>211</v>
      </c>
      <c r="AY580" s="18" t="s">
        <v>191</v>
      </c>
      <c r="BE580" s="189">
        <f>IF(N580="základní",J580,0)</f>
        <v>0</v>
      </c>
      <c r="BF580" s="189">
        <f>IF(N580="snížená",J580,0)</f>
        <v>0</v>
      </c>
      <c r="BG580" s="189">
        <f>IF(N580="zákl. přenesená",J580,0)</f>
        <v>0</v>
      </c>
      <c r="BH580" s="189">
        <f>IF(N580="sníž. přenesená",J580,0)</f>
        <v>0</v>
      </c>
      <c r="BI580" s="189">
        <f>IF(N580="nulová",J580,0)</f>
        <v>0</v>
      </c>
      <c r="BJ580" s="18" t="s">
        <v>81</v>
      </c>
      <c r="BK580" s="189">
        <f>ROUND(I580*H580,2)</f>
        <v>0</v>
      </c>
      <c r="BL580" s="18" t="s">
        <v>766</v>
      </c>
      <c r="BM580" s="188" t="s">
        <v>787</v>
      </c>
    </row>
    <row r="581" s="12" customFormat="1">
      <c r="B581" s="190"/>
      <c r="D581" s="191" t="s">
        <v>200</v>
      </c>
      <c r="E581" s="192" t="s">
        <v>1</v>
      </c>
      <c r="F581" s="193" t="s">
        <v>788</v>
      </c>
      <c r="H581" s="192" t="s">
        <v>1</v>
      </c>
      <c r="I581" s="194"/>
      <c r="L581" s="190"/>
      <c r="M581" s="195"/>
      <c r="N581" s="196"/>
      <c r="O581" s="196"/>
      <c r="P581" s="196"/>
      <c r="Q581" s="196"/>
      <c r="R581" s="196"/>
      <c r="S581" s="196"/>
      <c r="T581" s="197"/>
      <c r="AT581" s="192" t="s">
        <v>200</v>
      </c>
      <c r="AU581" s="192" t="s">
        <v>211</v>
      </c>
      <c r="AV581" s="12" t="s">
        <v>81</v>
      </c>
      <c r="AW581" s="12" t="s">
        <v>30</v>
      </c>
      <c r="AX581" s="12" t="s">
        <v>73</v>
      </c>
      <c r="AY581" s="192" t="s">
        <v>191</v>
      </c>
    </row>
    <row r="582" s="12" customFormat="1">
      <c r="B582" s="190"/>
      <c r="D582" s="191" t="s">
        <v>200</v>
      </c>
      <c r="E582" s="192" t="s">
        <v>1</v>
      </c>
      <c r="F582" s="193" t="s">
        <v>782</v>
      </c>
      <c r="H582" s="192" t="s">
        <v>1</v>
      </c>
      <c r="I582" s="194"/>
      <c r="L582" s="190"/>
      <c r="M582" s="195"/>
      <c r="N582" s="196"/>
      <c r="O582" s="196"/>
      <c r="P582" s="196"/>
      <c r="Q582" s="196"/>
      <c r="R582" s="196"/>
      <c r="S582" s="196"/>
      <c r="T582" s="197"/>
      <c r="AT582" s="192" t="s">
        <v>200</v>
      </c>
      <c r="AU582" s="192" t="s">
        <v>211</v>
      </c>
      <c r="AV582" s="12" t="s">
        <v>81</v>
      </c>
      <c r="AW582" s="12" t="s">
        <v>30</v>
      </c>
      <c r="AX582" s="12" t="s">
        <v>73</v>
      </c>
      <c r="AY582" s="192" t="s">
        <v>191</v>
      </c>
    </row>
    <row r="583" s="13" customFormat="1">
      <c r="B583" s="198"/>
      <c r="D583" s="191" t="s">
        <v>200</v>
      </c>
      <c r="E583" s="199" t="s">
        <v>1</v>
      </c>
      <c r="F583" s="200" t="s">
        <v>783</v>
      </c>
      <c r="H583" s="201">
        <v>1324</v>
      </c>
      <c r="I583" s="202"/>
      <c r="L583" s="198"/>
      <c r="M583" s="203"/>
      <c r="N583" s="204"/>
      <c r="O583" s="204"/>
      <c r="P583" s="204"/>
      <c r="Q583" s="204"/>
      <c r="R583" s="204"/>
      <c r="S583" s="204"/>
      <c r="T583" s="205"/>
      <c r="AT583" s="199" t="s">
        <v>200</v>
      </c>
      <c r="AU583" s="199" t="s">
        <v>211</v>
      </c>
      <c r="AV583" s="13" t="s">
        <v>83</v>
      </c>
      <c r="AW583" s="13" t="s">
        <v>30</v>
      </c>
      <c r="AX583" s="13" t="s">
        <v>73</v>
      </c>
      <c r="AY583" s="199" t="s">
        <v>191</v>
      </c>
    </row>
    <row r="584" s="14" customFormat="1">
      <c r="B584" s="206"/>
      <c r="D584" s="191" t="s">
        <v>200</v>
      </c>
      <c r="E584" s="207" t="s">
        <v>1</v>
      </c>
      <c r="F584" s="208" t="s">
        <v>204</v>
      </c>
      <c r="H584" s="209">
        <v>1324</v>
      </c>
      <c r="I584" s="210"/>
      <c r="L584" s="206"/>
      <c r="M584" s="211"/>
      <c r="N584" s="212"/>
      <c r="O584" s="212"/>
      <c r="P584" s="212"/>
      <c r="Q584" s="212"/>
      <c r="R584" s="212"/>
      <c r="S584" s="212"/>
      <c r="T584" s="213"/>
      <c r="AT584" s="207" t="s">
        <v>200</v>
      </c>
      <c r="AU584" s="207" t="s">
        <v>211</v>
      </c>
      <c r="AV584" s="14" t="s">
        <v>198</v>
      </c>
      <c r="AW584" s="14" t="s">
        <v>30</v>
      </c>
      <c r="AX584" s="14" t="s">
        <v>81</v>
      </c>
      <c r="AY584" s="207" t="s">
        <v>191</v>
      </c>
    </row>
    <row r="585" s="1" customFormat="1" ht="24" customHeight="1">
      <c r="B585" s="177"/>
      <c r="C585" s="178" t="s">
        <v>789</v>
      </c>
      <c r="D585" s="178" t="s">
        <v>194</v>
      </c>
      <c r="E585" s="179" t="s">
        <v>790</v>
      </c>
      <c r="F585" s="180" t="s">
        <v>791</v>
      </c>
      <c r="G585" s="181" t="s">
        <v>397</v>
      </c>
      <c r="H585" s="182">
        <v>2208</v>
      </c>
      <c r="I585" s="183"/>
      <c r="J585" s="182">
        <f>ROUND(I585*H585,2)</f>
        <v>0</v>
      </c>
      <c r="K585" s="180" t="s">
        <v>1</v>
      </c>
      <c r="L585" s="37"/>
      <c r="M585" s="184" t="s">
        <v>1</v>
      </c>
      <c r="N585" s="185" t="s">
        <v>38</v>
      </c>
      <c r="O585" s="73"/>
      <c r="P585" s="186">
        <f>O585*H585</f>
        <v>0</v>
      </c>
      <c r="Q585" s="186">
        <v>0</v>
      </c>
      <c r="R585" s="186">
        <f>Q585*H585</f>
        <v>0</v>
      </c>
      <c r="S585" s="186">
        <v>0</v>
      </c>
      <c r="T585" s="187">
        <f>S585*H585</f>
        <v>0</v>
      </c>
      <c r="AR585" s="188" t="s">
        <v>766</v>
      </c>
      <c r="AT585" s="188" t="s">
        <v>194</v>
      </c>
      <c r="AU585" s="188" t="s">
        <v>211</v>
      </c>
      <c r="AY585" s="18" t="s">
        <v>191</v>
      </c>
      <c r="BE585" s="189">
        <f>IF(N585="základní",J585,0)</f>
        <v>0</v>
      </c>
      <c r="BF585" s="189">
        <f>IF(N585="snížená",J585,0)</f>
        <v>0</v>
      </c>
      <c r="BG585" s="189">
        <f>IF(N585="zákl. přenesená",J585,0)</f>
        <v>0</v>
      </c>
      <c r="BH585" s="189">
        <f>IF(N585="sníž. přenesená",J585,0)</f>
        <v>0</v>
      </c>
      <c r="BI585" s="189">
        <f>IF(N585="nulová",J585,0)</f>
        <v>0</v>
      </c>
      <c r="BJ585" s="18" t="s">
        <v>81</v>
      </c>
      <c r="BK585" s="189">
        <f>ROUND(I585*H585,2)</f>
        <v>0</v>
      </c>
      <c r="BL585" s="18" t="s">
        <v>766</v>
      </c>
      <c r="BM585" s="188" t="s">
        <v>792</v>
      </c>
    </row>
    <row r="586" s="13" customFormat="1">
      <c r="B586" s="198"/>
      <c r="D586" s="191" t="s">
        <v>200</v>
      </c>
      <c r="E586" s="199" t="s">
        <v>1</v>
      </c>
      <c r="F586" s="200" t="s">
        <v>775</v>
      </c>
      <c r="H586" s="201">
        <v>2208</v>
      </c>
      <c r="I586" s="202"/>
      <c r="L586" s="198"/>
      <c r="M586" s="203"/>
      <c r="N586" s="204"/>
      <c r="O586" s="204"/>
      <c r="P586" s="204"/>
      <c r="Q586" s="204"/>
      <c r="R586" s="204"/>
      <c r="S586" s="204"/>
      <c r="T586" s="205"/>
      <c r="AT586" s="199" t="s">
        <v>200</v>
      </c>
      <c r="AU586" s="199" t="s">
        <v>211</v>
      </c>
      <c r="AV586" s="13" t="s">
        <v>83</v>
      </c>
      <c r="AW586" s="13" t="s">
        <v>30</v>
      </c>
      <c r="AX586" s="13" t="s">
        <v>73</v>
      </c>
      <c r="AY586" s="199" t="s">
        <v>191</v>
      </c>
    </row>
    <row r="587" s="14" customFormat="1">
      <c r="B587" s="206"/>
      <c r="D587" s="191" t="s">
        <v>200</v>
      </c>
      <c r="E587" s="207" t="s">
        <v>1</v>
      </c>
      <c r="F587" s="208" t="s">
        <v>204</v>
      </c>
      <c r="H587" s="209">
        <v>2208</v>
      </c>
      <c r="I587" s="210"/>
      <c r="L587" s="206"/>
      <c r="M587" s="211"/>
      <c r="N587" s="212"/>
      <c r="O587" s="212"/>
      <c r="P587" s="212"/>
      <c r="Q587" s="212"/>
      <c r="R587" s="212"/>
      <c r="S587" s="212"/>
      <c r="T587" s="213"/>
      <c r="AT587" s="207" t="s">
        <v>200</v>
      </c>
      <c r="AU587" s="207" t="s">
        <v>211</v>
      </c>
      <c r="AV587" s="14" t="s">
        <v>198</v>
      </c>
      <c r="AW587" s="14" t="s">
        <v>30</v>
      </c>
      <c r="AX587" s="14" t="s">
        <v>81</v>
      </c>
      <c r="AY587" s="207" t="s">
        <v>191</v>
      </c>
    </row>
    <row r="588" s="1" customFormat="1" ht="16.5" customHeight="1">
      <c r="B588" s="177"/>
      <c r="C588" s="178" t="s">
        <v>793</v>
      </c>
      <c r="D588" s="178" t="s">
        <v>194</v>
      </c>
      <c r="E588" s="179" t="s">
        <v>794</v>
      </c>
      <c r="F588" s="180" t="s">
        <v>795</v>
      </c>
      <c r="G588" s="181" t="s">
        <v>214</v>
      </c>
      <c r="H588" s="182">
        <v>209.69999999999999</v>
      </c>
      <c r="I588" s="183"/>
      <c r="J588" s="182">
        <f>ROUND(I588*H588,2)</f>
        <v>0</v>
      </c>
      <c r="K588" s="180" t="s">
        <v>1</v>
      </c>
      <c r="L588" s="37"/>
      <c r="M588" s="184" t="s">
        <v>1</v>
      </c>
      <c r="N588" s="185" t="s">
        <v>38</v>
      </c>
      <c r="O588" s="73"/>
      <c r="P588" s="186">
        <f>O588*H588</f>
        <v>0</v>
      </c>
      <c r="Q588" s="186">
        <v>0</v>
      </c>
      <c r="R588" s="186">
        <f>Q588*H588</f>
        <v>0</v>
      </c>
      <c r="S588" s="186">
        <v>0</v>
      </c>
      <c r="T588" s="187">
        <f>S588*H588</f>
        <v>0</v>
      </c>
      <c r="AR588" s="188" t="s">
        <v>766</v>
      </c>
      <c r="AT588" s="188" t="s">
        <v>194</v>
      </c>
      <c r="AU588" s="188" t="s">
        <v>211</v>
      </c>
      <c r="AY588" s="18" t="s">
        <v>191</v>
      </c>
      <c r="BE588" s="189">
        <f>IF(N588="základní",J588,0)</f>
        <v>0</v>
      </c>
      <c r="BF588" s="189">
        <f>IF(N588="snížená",J588,0)</f>
        <v>0</v>
      </c>
      <c r="BG588" s="189">
        <f>IF(N588="zákl. přenesená",J588,0)</f>
        <v>0</v>
      </c>
      <c r="BH588" s="189">
        <f>IF(N588="sníž. přenesená",J588,0)</f>
        <v>0</v>
      </c>
      <c r="BI588" s="189">
        <f>IF(N588="nulová",J588,0)</f>
        <v>0</v>
      </c>
      <c r="BJ588" s="18" t="s">
        <v>81</v>
      </c>
      <c r="BK588" s="189">
        <f>ROUND(I588*H588,2)</f>
        <v>0</v>
      </c>
      <c r="BL588" s="18" t="s">
        <v>766</v>
      </c>
      <c r="BM588" s="188" t="s">
        <v>796</v>
      </c>
    </row>
    <row r="589" s="12" customFormat="1">
      <c r="B589" s="190"/>
      <c r="D589" s="191" t="s">
        <v>200</v>
      </c>
      <c r="E589" s="192" t="s">
        <v>1</v>
      </c>
      <c r="F589" s="193" t="s">
        <v>797</v>
      </c>
      <c r="H589" s="192" t="s">
        <v>1</v>
      </c>
      <c r="I589" s="194"/>
      <c r="L589" s="190"/>
      <c r="M589" s="195"/>
      <c r="N589" s="196"/>
      <c r="O589" s="196"/>
      <c r="P589" s="196"/>
      <c r="Q589" s="196"/>
      <c r="R589" s="196"/>
      <c r="S589" s="196"/>
      <c r="T589" s="197"/>
      <c r="AT589" s="192" t="s">
        <v>200</v>
      </c>
      <c r="AU589" s="192" t="s">
        <v>211</v>
      </c>
      <c r="AV589" s="12" t="s">
        <v>81</v>
      </c>
      <c r="AW589" s="12" t="s">
        <v>30</v>
      </c>
      <c r="AX589" s="12" t="s">
        <v>73</v>
      </c>
      <c r="AY589" s="192" t="s">
        <v>191</v>
      </c>
    </row>
    <row r="590" s="13" customFormat="1">
      <c r="B590" s="198"/>
      <c r="D590" s="191" t="s">
        <v>200</v>
      </c>
      <c r="E590" s="199" t="s">
        <v>1</v>
      </c>
      <c r="F590" s="200" t="s">
        <v>798</v>
      </c>
      <c r="H590" s="201">
        <v>209.69999999999999</v>
      </c>
      <c r="I590" s="202"/>
      <c r="L590" s="198"/>
      <c r="M590" s="203"/>
      <c r="N590" s="204"/>
      <c r="O590" s="204"/>
      <c r="P590" s="204"/>
      <c r="Q590" s="204"/>
      <c r="R590" s="204"/>
      <c r="S590" s="204"/>
      <c r="T590" s="205"/>
      <c r="AT590" s="199" t="s">
        <v>200</v>
      </c>
      <c r="AU590" s="199" t="s">
        <v>211</v>
      </c>
      <c r="AV590" s="13" t="s">
        <v>83</v>
      </c>
      <c r="AW590" s="13" t="s">
        <v>30</v>
      </c>
      <c r="AX590" s="13" t="s">
        <v>73</v>
      </c>
      <c r="AY590" s="199" t="s">
        <v>191</v>
      </c>
    </row>
    <row r="591" s="14" customFormat="1">
      <c r="B591" s="206"/>
      <c r="D591" s="191" t="s">
        <v>200</v>
      </c>
      <c r="E591" s="207" t="s">
        <v>1</v>
      </c>
      <c r="F591" s="208" t="s">
        <v>204</v>
      </c>
      <c r="H591" s="209">
        <v>209.69999999999999</v>
      </c>
      <c r="I591" s="210"/>
      <c r="L591" s="206"/>
      <c r="M591" s="211"/>
      <c r="N591" s="212"/>
      <c r="O591" s="212"/>
      <c r="P591" s="212"/>
      <c r="Q591" s="212"/>
      <c r="R591" s="212"/>
      <c r="S591" s="212"/>
      <c r="T591" s="213"/>
      <c r="AT591" s="207" t="s">
        <v>200</v>
      </c>
      <c r="AU591" s="207" t="s">
        <v>211</v>
      </c>
      <c r="AV591" s="14" t="s">
        <v>198</v>
      </c>
      <c r="AW591" s="14" t="s">
        <v>30</v>
      </c>
      <c r="AX591" s="14" t="s">
        <v>81</v>
      </c>
      <c r="AY591" s="207" t="s">
        <v>191</v>
      </c>
    </row>
    <row r="592" s="1" customFormat="1" ht="24" customHeight="1">
      <c r="B592" s="177"/>
      <c r="C592" s="178" t="s">
        <v>412</v>
      </c>
      <c r="D592" s="178" t="s">
        <v>194</v>
      </c>
      <c r="E592" s="179" t="s">
        <v>799</v>
      </c>
      <c r="F592" s="180" t="s">
        <v>800</v>
      </c>
      <c r="G592" s="181" t="s">
        <v>397</v>
      </c>
      <c r="H592" s="182">
        <v>8</v>
      </c>
      <c r="I592" s="183"/>
      <c r="J592" s="182">
        <f>ROUND(I592*H592,2)</f>
        <v>0</v>
      </c>
      <c r="K592" s="180" t="s">
        <v>1</v>
      </c>
      <c r="L592" s="37"/>
      <c r="M592" s="184" t="s">
        <v>1</v>
      </c>
      <c r="N592" s="185" t="s">
        <v>38</v>
      </c>
      <c r="O592" s="73"/>
      <c r="P592" s="186">
        <f>O592*H592</f>
        <v>0</v>
      </c>
      <c r="Q592" s="186">
        <v>0</v>
      </c>
      <c r="R592" s="186">
        <f>Q592*H592</f>
        <v>0</v>
      </c>
      <c r="S592" s="186">
        <v>0</v>
      </c>
      <c r="T592" s="187">
        <f>S592*H592</f>
        <v>0</v>
      </c>
      <c r="AR592" s="188" t="s">
        <v>766</v>
      </c>
      <c r="AT592" s="188" t="s">
        <v>194</v>
      </c>
      <c r="AU592" s="188" t="s">
        <v>211</v>
      </c>
      <c r="AY592" s="18" t="s">
        <v>191</v>
      </c>
      <c r="BE592" s="189">
        <f>IF(N592="základní",J592,0)</f>
        <v>0</v>
      </c>
      <c r="BF592" s="189">
        <f>IF(N592="snížená",J592,0)</f>
        <v>0</v>
      </c>
      <c r="BG592" s="189">
        <f>IF(N592="zákl. přenesená",J592,0)</f>
        <v>0</v>
      </c>
      <c r="BH592" s="189">
        <f>IF(N592="sníž. přenesená",J592,0)</f>
        <v>0</v>
      </c>
      <c r="BI592" s="189">
        <f>IF(N592="nulová",J592,0)</f>
        <v>0</v>
      </c>
      <c r="BJ592" s="18" t="s">
        <v>81</v>
      </c>
      <c r="BK592" s="189">
        <f>ROUND(I592*H592,2)</f>
        <v>0</v>
      </c>
      <c r="BL592" s="18" t="s">
        <v>766</v>
      </c>
      <c r="BM592" s="188" t="s">
        <v>801</v>
      </c>
    </row>
    <row r="593" s="12" customFormat="1">
      <c r="B593" s="190"/>
      <c r="D593" s="191" t="s">
        <v>200</v>
      </c>
      <c r="E593" s="192" t="s">
        <v>1</v>
      </c>
      <c r="F593" s="193" t="s">
        <v>800</v>
      </c>
      <c r="H593" s="192" t="s">
        <v>1</v>
      </c>
      <c r="I593" s="194"/>
      <c r="L593" s="190"/>
      <c r="M593" s="195"/>
      <c r="N593" s="196"/>
      <c r="O593" s="196"/>
      <c r="P593" s="196"/>
      <c r="Q593" s="196"/>
      <c r="R593" s="196"/>
      <c r="S593" s="196"/>
      <c r="T593" s="197"/>
      <c r="AT593" s="192" t="s">
        <v>200</v>
      </c>
      <c r="AU593" s="192" t="s">
        <v>211</v>
      </c>
      <c r="AV593" s="12" t="s">
        <v>81</v>
      </c>
      <c r="AW593" s="12" t="s">
        <v>30</v>
      </c>
      <c r="AX593" s="12" t="s">
        <v>73</v>
      </c>
      <c r="AY593" s="192" t="s">
        <v>191</v>
      </c>
    </row>
    <row r="594" s="13" customFormat="1">
      <c r="B594" s="198"/>
      <c r="D594" s="191" t="s">
        <v>200</v>
      </c>
      <c r="E594" s="199" t="s">
        <v>1</v>
      </c>
      <c r="F594" s="200" t="s">
        <v>802</v>
      </c>
      <c r="H594" s="201">
        <v>8</v>
      </c>
      <c r="I594" s="202"/>
      <c r="L594" s="198"/>
      <c r="M594" s="203"/>
      <c r="N594" s="204"/>
      <c r="O594" s="204"/>
      <c r="P594" s="204"/>
      <c r="Q594" s="204"/>
      <c r="R594" s="204"/>
      <c r="S594" s="204"/>
      <c r="T594" s="205"/>
      <c r="AT594" s="199" t="s">
        <v>200</v>
      </c>
      <c r="AU594" s="199" t="s">
        <v>211</v>
      </c>
      <c r="AV594" s="13" t="s">
        <v>83</v>
      </c>
      <c r="AW594" s="13" t="s">
        <v>30</v>
      </c>
      <c r="AX594" s="13" t="s">
        <v>73</v>
      </c>
      <c r="AY594" s="199" t="s">
        <v>191</v>
      </c>
    </row>
    <row r="595" s="14" customFormat="1">
      <c r="B595" s="206"/>
      <c r="D595" s="191" t="s">
        <v>200</v>
      </c>
      <c r="E595" s="207" t="s">
        <v>1</v>
      </c>
      <c r="F595" s="208" t="s">
        <v>204</v>
      </c>
      <c r="H595" s="209">
        <v>8</v>
      </c>
      <c r="I595" s="210"/>
      <c r="L595" s="206"/>
      <c r="M595" s="211"/>
      <c r="N595" s="212"/>
      <c r="O595" s="212"/>
      <c r="P595" s="212"/>
      <c r="Q595" s="212"/>
      <c r="R595" s="212"/>
      <c r="S595" s="212"/>
      <c r="T595" s="213"/>
      <c r="AT595" s="207" t="s">
        <v>200</v>
      </c>
      <c r="AU595" s="207" t="s">
        <v>211</v>
      </c>
      <c r="AV595" s="14" t="s">
        <v>198</v>
      </c>
      <c r="AW595" s="14" t="s">
        <v>30</v>
      </c>
      <c r="AX595" s="14" t="s">
        <v>81</v>
      </c>
      <c r="AY595" s="207" t="s">
        <v>191</v>
      </c>
    </row>
    <row r="596" s="1" customFormat="1" ht="24" customHeight="1">
      <c r="B596" s="177"/>
      <c r="C596" s="178" t="s">
        <v>803</v>
      </c>
      <c r="D596" s="178" t="s">
        <v>194</v>
      </c>
      <c r="E596" s="179" t="s">
        <v>804</v>
      </c>
      <c r="F596" s="180" t="s">
        <v>805</v>
      </c>
      <c r="G596" s="181" t="s">
        <v>310</v>
      </c>
      <c r="H596" s="182">
        <v>48</v>
      </c>
      <c r="I596" s="183"/>
      <c r="J596" s="182">
        <f>ROUND(I596*H596,2)</f>
        <v>0</v>
      </c>
      <c r="K596" s="180" t="s">
        <v>1</v>
      </c>
      <c r="L596" s="37"/>
      <c r="M596" s="184" t="s">
        <v>1</v>
      </c>
      <c r="N596" s="185" t="s">
        <v>38</v>
      </c>
      <c r="O596" s="73"/>
      <c r="P596" s="186">
        <f>O596*H596</f>
        <v>0</v>
      </c>
      <c r="Q596" s="186">
        <v>0</v>
      </c>
      <c r="R596" s="186">
        <f>Q596*H596</f>
        <v>0</v>
      </c>
      <c r="S596" s="186">
        <v>0</v>
      </c>
      <c r="T596" s="187">
        <f>S596*H596</f>
        <v>0</v>
      </c>
      <c r="AR596" s="188" t="s">
        <v>766</v>
      </c>
      <c r="AT596" s="188" t="s">
        <v>194</v>
      </c>
      <c r="AU596" s="188" t="s">
        <v>211</v>
      </c>
      <c r="AY596" s="18" t="s">
        <v>191</v>
      </c>
      <c r="BE596" s="189">
        <f>IF(N596="základní",J596,0)</f>
        <v>0</v>
      </c>
      <c r="BF596" s="189">
        <f>IF(N596="snížená",J596,0)</f>
        <v>0</v>
      </c>
      <c r="BG596" s="189">
        <f>IF(N596="zákl. přenesená",J596,0)</f>
        <v>0</v>
      </c>
      <c r="BH596" s="189">
        <f>IF(N596="sníž. přenesená",J596,0)</f>
        <v>0</v>
      </c>
      <c r="BI596" s="189">
        <f>IF(N596="nulová",J596,0)</f>
        <v>0</v>
      </c>
      <c r="BJ596" s="18" t="s">
        <v>81</v>
      </c>
      <c r="BK596" s="189">
        <f>ROUND(I596*H596,2)</f>
        <v>0</v>
      </c>
      <c r="BL596" s="18" t="s">
        <v>766</v>
      </c>
      <c r="BM596" s="188" t="s">
        <v>806</v>
      </c>
    </row>
    <row r="597" s="12" customFormat="1">
      <c r="B597" s="190"/>
      <c r="D597" s="191" t="s">
        <v>200</v>
      </c>
      <c r="E597" s="192" t="s">
        <v>1</v>
      </c>
      <c r="F597" s="193" t="s">
        <v>807</v>
      </c>
      <c r="H597" s="192" t="s">
        <v>1</v>
      </c>
      <c r="I597" s="194"/>
      <c r="L597" s="190"/>
      <c r="M597" s="195"/>
      <c r="N597" s="196"/>
      <c r="O597" s="196"/>
      <c r="P597" s="196"/>
      <c r="Q597" s="196"/>
      <c r="R597" s="196"/>
      <c r="S597" s="196"/>
      <c r="T597" s="197"/>
      <c r="AT597" s="192" t="s">
        <v>200</v>
      </c>
      <c r="AU597" s="192" t="s">
        <v>211</v>
      </c>
      <c r="AV597" s="12" t="s">
        <v>81</v>
      </c>
      <c r="AW597" s="12" t="s">
        <v>30</v>
      </c>
      <c r="AX597" s="12" t="s">
        <v>73</v>
      </c>
      <c r="AY597" s="192" t="s">
        <v>191</v>
      </c>
    </row>
    <row r="598" s="12" customFormat="1">
      <c r="B598" s="190"/>
      <c r="D598" s="191" t="s">
        <v>200</v>
      </c>
      <c r="E598" s="192" t="s">
        <v>1</v>
      </c>
      <c r="F598" s="193" t="s">
        <v>808</v>
      </c>
      <c r="H598" s="192" t="s">
        <v>1</v>
      </c>
      <c r="I598" s="194"/>
      <c r="L598" s="190"/>
      <c r="M598" s="195"/>
      <c r="N598" s="196"/>
      <c r="O598" s="196"/>
      <c r="P598" s="196"/>
      <c r="Q598" s="196"/>
      <c r="R598" s="196"/>
      <c r="S598" s="196"/>
      <c r="T598" s="197"/>
      <c r="AT598" s="192" t="s">
        <v>200</v>
      </c>
      <c r="AU598" s="192" t="s">
        <v>211</v>
      </c>
      <c r="AV598" s="12" t="s">
        <v>81</v>
      </c>
      <c r="AW598" s="12" t="s">
        <v>30</v>
      </c>
      <c r="AX598" s="12" t="s">
        <v>73</v>
      </c>
      <c r="AY598" s="192" t="s">
        <v>191</v>
      </c>
    </row>
    <row r="599" s="13" customFormat="1">
      <c r="B599" s="198"/>
      <c r="D599" s="191" t="s">
        <v>200</v>
      </c>
      <c r="E599" s="199" t="s">
        <v>1</v>
      </c>
      <c r="F599" s="200" t="s">
        <v>809</v>
      </c>
      <c r="H599" s="201">
        <v>48</v>
      </c>
      <c r="I599" s="202"/>
      <c r="L599" s="198"/>
      <c r="M599" s="203"/>
      <c r="N599" s="204"/>
      <c r="O599" s="204"/>
      <c r="P599" s="204"/>
      <c r="Q599" s="204"/>
      <c r="R599" s="204"/>
      <c r="S599" s="204"/>
      <c r="T599" s="205"/>
      <c r="AT599" s="199" t="s">
        <v>200</v>
      </c>
      <c r="AU599" s="199" t="s">
        <v>211</v>
      </c>
      <c r="AV599" s="13" t="s">
        <v>83</v>
      </c>
      <c r="AW599" s="13" t="s">
        <v>30</v>
      </c>
      <c r="AX599" s="13" t="s">
        <v>73</v>
      </c>
      <c r="AY599" s="199" t="s">
        <v>191</v>
      </c>
    </row>
    <row r="600" s="14" customFormat="1">
      <c r="B600" s="206"/>
      <c r="D600" s="191" t="s">
        <v>200</v>
      </c>
      <c r="E600" s="207" t="s">
        <v>1</v>
      </c>
      <c r="F600" s="208" t="s">
        <v>204</v>
      </c>
      <c r="H600" s="209">
        <v>48</v>
      </c>
      <c r="I600" s="210"/>
      <c r="L600" s="206"/>
      <c r="M600" s="211"/>
      <c r="N600" s="212"/>
      <c r="O600" s="212"/>
      <c r="P600" s="212"/>
      <c r="Q600" s="212"/>
      <c r="R600" s="212"/>
      <c r="S600" s="212"/>
      <c r="T600" s="213"/>
      <c r="AT600" s="207" t="s">
        <v>200</v>
      </c>
      <c r="AU600" s="207" t="s">
        <v>211</v>
      </c>
      <c r="AV600" s="14" t="s">
        <v>198</v>
      </c>
      <c r="AW600" s="14" t="s">
        <v>30</v>
      </c>
      <c r="AX600" s="14" t="s">
        <v>81</v>
      </c>
      <c r="AY600" s="207" t="s">
        <v>191</v>
      </c>
    </row>
    <row r="601" s="1" customFormat="1" ht="24" customHeight="1">
      <c r="B601" s="177"/>
      <c r="C601" s="178" t="s">
        <v>810</v>
      </c>
      <c r="D601" s="178" t="s">
        <v>194</v>
      </c>
      <c r="E601" s="179" t="s">
        <v>811</v>
      </c>
      <c r="F601" s="180" t="s">
        <v>812</v>
      </c>
      <c r="G601" s="181" t="s">
        <v>310</v>
      </c>
      <c r="H601" s="182">
        <v>171.5</v>
      </c>
      <c r="I601" s="183"/>
      <c r="J601" s="182">
        <f>ROUND(I601*H601,2)</f>
        <v>0</v>
      </c>
      <c r="K601" s="180" t="s">
        <v>274</v>
      </c>
      <c r="L601" s="37"/>
      <c r="M601" s="184" t="s">
        <v>1</v>
      </c>
      <c r="N601" s="185" t="s">
        <v>38</v>
      </c>
      <c r="O601" s="73"/>
      <c r="P601" s="186">
        <f>O601*H601</f>
        <v>0</v>
      </c>
      <c r="Q601" s="186">
        <v>3.0000000000000001E-05</v>
      </c>
      <c r="R601" s="186">
        <f>Q601*H601</f>
        <v>0.0051450000000000003</v>
      </c>
      <c r="S601" s="186">
        <v>0</v>
      </c>
      <c r="T601" s="187">
        <f>S601*H601</f>
        <v>0</v>
      </c>
      <c r="AR601" s="188" t="s">
        <v>198</v>
      </c>
      <c r="AT601" s="188" t="s">
        <v>194</v>
      </c>
      <c r="AU601" s="188" t="s">
        <v>211</v>
      </c>
      <c r="AY601" s="18" t="s">
        <v>191</v>
      </c>
      <c r="BE601" s="189">
        <f>IF(N601="základní",J601,0)</f>
        <v>0</v>
      </c>
      <c r="BF601" s="189">
        <f>IF(N601="snížená",J601,0)</f>
        <v>0</v>
      </c>
      <c r="BG601" s="189">
        <f>IF(N601="zákl. přenesená",J601,0)</f>
        <v>0</v>
      </c>
      <c r="BH601" s="189">
        <f>IF(N601="sníž. přenesená",J601,0)</f>
        <v>0</v>
      </c>
      <c r="BI601" s="189">
        <f>IF(N601="nulová",J601,0)</f>
        <v>0</v>
      </c>
      <c r="BJ601" s="18" t="s">
        <v>81</v>
      </c>
      <c r="BK601" s="189">
        <f>ROUND(I601*H601,2)</f>
        <v>0</v>
      </c>
      <c r="BL601" s="18" t="s">
        <v>198</v>
      </c>
      <c r="BM601" s="188" t="s">
        <v>813</v>
      </c>
    </row>
    <row r="602" s="12" customFormat="1">
      <c r="B602" s="190"/>
      <c r="D602" s="191" t="s">
        <v>200</v>
      </c>
      <c r="E602" s="192" t="s">
        <v>1</v>
      </c>
      <c r="F602" s="193" t="s">
        <v>814</v>
      </c>
      <c r="H602" s="192" t="s">
        <v>1</v>
      </c>
      <c r="I602" s="194"/>
      <c r="L602" s="190"/>
      <c r="M602" s="195"/>
      <c r="N602" s="196"/>
      <c r="O602" s="196"/>
      <c r="P602" s="196"/>
      <c r="Q602" s="196"/>
      <c r="R602" s="196"/>
      <c r="S602" s="196"/>
      <c r="T602" s="197"/>
      <c r="AT602" s="192" t="s">
        <v>200</v>
      </c>
      <c r="AU602" s="192" t="s">
        <v>211</v>
      </c>
      <c r="AV602" s="12" t="s">
        <v>81</v>
      </c>
      <c r="AW602" s="12" t="s">
        <v>30</v>
      </c>
      <c r="AX602" s="12" t="s">
        <v>73</v>
      </c>
      <c r="AY602" s="192" t="s">
        <v>191</v>
      </c>
    </row>
    <row r="603" s="12" customFormat="1">
      <c r="B603" s="190"/>
      <c r="D603" s="191" t="s">
        <v>200</v>
      </c>
      <c r="E603" s="192" t="s">
        <v>1</v>
      </c>
      <c r="F603" s="193" t="s">
        <v>815</v>
      </c>
      <c r="H603" s="192" t="s">
        <v>1</v>
      </c>
      <c r="I603" s="194"/>
      <c r="L603" s="190"/>
      <c r="M603" s="195"/>
      <c r="N603" s="196"/>
      <c r="O603" s="196"/>
      <c r="P603" s="196"/>
      <c r="Q603" s="196"/>
      <c r="R603" s="196"/>
      <c r="S603" s="196"/>
      <c r="T603" s="197"/>
      <c r="AT603" s="192" t="s">
        <v>200</v>
      </c>
      <c r="AU603" s="192" t="s">
        <v>211</v>
      </c>
      <c r="AV603" s="12" t="s">
        <v>81</v>
      </c>
      <c r="AW603" s="12" t="s">
        <v>30</v>
      </c>
      <c r="AX603" s="12" t="s">
        <v>73</v>
      </c>
      <c r="AY603" s="192" t="s">
        <v>191</v>
      </c>
    </row>
    <row r="604" s="12" customFormat="1">
      <c r="B604" s="190"/>
      <c r="D604" s="191" t="s">
        <v>200</v>
      </c>
      <c r="E604" s="192" t="s">
        <v>1</v>
      </c>
      <c r="F604" s="193" t="s">
        <v>816</v>
      </c>
      <c r="H604" s="192" t="s">
        <v>1</v>
      </c>
      <c r="I604" s="194"/>
      <c r="L604" s="190"/>
      <c r="M604" s="195"/>
      <c r="N604" s="196"/>
      <c r="O604" s="196"/>
      <c r="P604" s="196"/>
      <c r="Q604" s="196"/>
      <c r="R604" s="196"/>
      <c r="S604" s="196"/>
      <c r="T604" s="197"/>
      <c r="AT604" s="192" t="s">
        <v>200</v>
      </c>
      <c r="AU604" s="192" t="s">
        <v>211</v>
      </c>
      <c r="AV604" s="12" t="s">
        <v>81</v>
      </c>
      <c r="AW604" s="12" t="s">
        <v>30</v>
      </c>
      <c r="AX604" s="12" t="s">
        <v>73</v>
      </c>
      <c r="AY604" s="192" t="s">
        <v>191</v>
      </c>
    </row>
    <row r="605" s="13" customFormat="1">
      <c r="B605" s="198"/>
      <c r="D605" s="191" t="s">
        <v>200</v>
      </c>
      <c r="E605" s="199" t="s">
        <v>1</v>
      </c>
      <c r="F605" s="200" t="s">
        <v>817</v>
      </c>
      <c r="H605" s="201">
        <v>171.5</v>
      </c>
      <c r="I605" s="202"/>
      <c r="L605" s="198"/>
      <c r="M605" s="203"/>
      <c r="N605" s="204"/>
      <c r="O605" s="204"/>
      <c r="P605" s="204"/>
      <c r="Q605" s="204"/>
      <c r="R605" s="204"/>
      <c r="S605" s="204"/>
      <c r="T605" s="205"/>
      <c r="AT605" s="199" t="s">
        <v>200</v>
      </c>
      <c r="AU605" s="199" t="s">
        <v>211</v>
      </c>
      <c r="AV605" s="13" t="s">
        <v>83</v>
      </c>
      <c r="AW605" s="13" t="s">
        <v>30</v>
      </c>
      <c r="AX605" s="13" t="s">
        <v>73</v>
      </c>
      <c r="AY605" s="199" t="s">
        <v>191</v>
      </c>
    </row>
    <row r="606" s="14" customFormat="1">
      <c r="B606" s="206"/>
      <c r="D606" s="191" t="s">
        <v>200</v>
      </c>
      <c r="E606" s="207" t="s">
        <v>1</v>
      </c>
      <c r="F606" s="208" t="s">
        <v>204</v>
      </c>
      <c r="H606" s="209">
        <v>171.5</v>
      </c>
      <c r="I606" s="210"/>
      <c r="L606" s="206"/>
      <c r="M606" s="211"/>
      <c r="N606" s="212"/>
      <c r="O606" s="212"/>
      <c r="P606" s="212"/>
      <c r="Q606" s="212"/>
      <c r="R606" s="212"/>
      <c r="S606" s="212"/>
      <c r="T606" s="213"/>
      <c r="AT606" s="207" t="s">
        <v>200</v>
      </c>
      <c r="AU606" s="207" t="s">
        <v>211</v>
      </c>
      <c r="AV606" s="14" t="s">
        <v>198</v>
      </c>
      <c r="AW606" s="14" t="s">
        <v>30</v>
      </c>
      <c r="AX606" s="14" t="s">
        <v>81</v>
      </c>
      <c r="AY606" s="207" t="s">
        <v>191</v>
      </c>
    </row>
    <row r="607" s="1" customFormat="1" ht="24" customHeight="1">
      <c r="B607" s="177"/>
      <c r="C607" s="178" t="s">
        <v>818</v>
      </c>
      <c r="D607" s="178" t="s">
        <v>194</v>
      </c>
      <c r="E607" s="179" t="s">
        <v>819</v>
      </c>
      <c r="F607" s="180" t="s">
        <v>820</v>
      </c>
      <c r="G607" s="181" t="s">
        <v>197</v>
      </c>
      <c r="H607" s="182">
        <v>9.4000000000000004</v>
      </c>
      <c r="I607" s="183"/>
      <c r="J607" s="182">
        <f>ROUND(I607*H607,2)</f>
        <v>0</v>
      </c>
      <c r="K607" s="180" t="s">
        <v>1</v>
      </c>
      <c r="L607" s="37"/>
      <c r="M607" s="184" t="s">
        <v>1</v>
      </c>
      <c r="N607" s="185" t="s">
        <v>38</v>
      </c>
      <c r="O607" s="73"/>
      <c r="P607" s="186">
        <f>O607*H607</f>
        <v>0</v>
      </c>
      <c r="Q607" s="186">
        <v>0.00059999999999999995</v>
      </c>
      <c r="R607" s="186">
        <f>Q607*H607</f>
        <v>0.00564</v>
      </c>
      <c r="S607" s="186">
        <v>0</v>
      </c>
      <c r="T607" s="187">
        <f>S607*H607</f>
        <v>0</v>
      </c>
      <c r="AR607" s="188" t="s">
        <v>198</v>
      </c>
      <c r="AT607" s="188" t="s">
        <v>194</v>
      </c>
      <c r="AU607" s="188" t="s">
        <v>211</v>
      </c>
      <c r="AY607" s="18" t="s">
        <v>191</v>
      </c>
      <c r="BE607" s="189">
        <f>IF(N607="základní",J607,0)</f>
        <v>0</v>
      </c>
      <c r="BF607" s="189">
        <f>IF(N607="snížená",J607,0)</f>
        <v>0</v>
      </c>
      <c r="BG607" s="189">
        <f>IF(N607="zákl. přenesená",J607,0)</f>
        <v>0</v>
      </c>
      <c r="BH607" s="189">
        <f>IF(N607="sníž. přenesená",J607,0)</f>
        <v>0</v>
      </c>
      <c r="BI607" s="189">
        <f>IF(N607="nulová",J607,0)</f>
        <v>0</v>
      </c>
      <c r="BJ607" s="18" t="s">
        <v>81</v>
      </c>
      <c r="BK607" s="189">
        <f>ROUND(I607*H607,2)</f>
        <v>0</v>
      </c>
      <c r="BL607" s="18" t="s">
        <v>198</v>
      </c>
      <c r="BM607" s="188" t="s">
        <v>821</v>
      </c>
    </row>
    <row r="608" s="12" customFormat="1">
      <c r="B608" s="190"/>
      <c r="D608" s="191" t="s">
        <v>200</v>
      </c>
      <c r="E608" s="192" t="s">
        <v>1</v>
      </c>
      <c r="F608" s="193" t="s">
        <v>814</v>
      </c>
      <c r="H608" s="192" t="s">
        <v>1</v>
      </c>
      <c r="I608" s="194"/>
      <c r="L608" s="190"/>
      <c r="M608" s="195"/>
      <c r="N608" s="196"/>
      <c r="O608" s="196"/>
      <c r="P608" s="196"/>
      <c r="Q608" s="196"/>
      <c r="R608" s="196"/>
      <c r="S608" s="196"/>
      <c r="T608" s="197"/>
      <c r="AT608" s="192" t="s">
        <v>200</v>
      </c>
      <c r="AU608" s="192" t="s">
        <v>211</v>
      </c>
      <c r="AV608" s="12" t="s">
        <v>81</v>
      </c>
      <c r="AW608" s="12" t="s">
        <v>30</v>
      </c>
      <c r="AX608" s="12" t="s">
        <v>73</v>
      </c>
      <c r="AY608" s="192" t="s">
        <v>191</v>
      </c>
    </row>
    <row r="609" s="12" customFormat="1">
      <c r="B609" s="190"/>
      <c r="D609" s="191" t="s">
        <v>200</v>
      </c>
      <c r="E609" s="192" t="s">
        <v>1</v>
      </c>
      <c r="F609" s="193" t="s">
        <v>822</v>
      </c>
      <c r="H609" s="192" t="s">
        <v>1</v>
      </c>
      <c r="I609" s="194"/>
      <c r="L609" s="190"/>
      <c r="M609" s="195"/>
      <c r="N609" s="196"/>
      <c r="O609" s="196"/>
      <c r="P609" s="196"/>
      <c r="Q609" s="196"/>
      <c r="R609" s="196"/>
      <c r="S609" s="196"/>
      <c r="T609" s="197"/>
      <c r="AT609" s="192" t="s">
        <v>200</v>
      </c>
      <c r="AU609" s="192" t="s">
        <v>211</v>
      </c>
      <c r="AV609" s="12" t="s">
        <v>81</v>
      </c>
      <c r="AW609" s="12" t="s">
        <v>30</v>
      </c>
      <c r="AX609" s="12" t="s">
        <v>73</v>
      </c>
      <c r="AY609" s="192" t="s">
        <v>191</v>
      </c>
    </row>
    <row r="610" s="12" customFormat="1">
      <c r="B610" s="190"/>
      <c r="D610" s="191" t="s">
        <v>200</v>
      </c>
      <c r="E610" s="192" t="s">
        <v>1</v>
      </c>
      <c r="F610" s="193" t="s">
        <v>823</v>
      </c>
      <c r="H610" s="192" t="s">
        <v>1</v>
      </c>
      <c r="I610" s="194"/>
      <c r="L610" s="190"/>
      <c r="M610" s="195"/>
      <c r="N610" s="196"/>
      <c r="O610" s="196"/>
      <c r="P610" s="196"/>
      <c r="Q610" s="196"/>
      <c r="R610" s="196"/>
      <c r="S610" s="196"/>
      <c r="T610" s="197"/>
      <c r="AT610" s="192" t="s">
        <v>200</v>
      </c>
      <c r="AU610" s="192" t="s">
        <v>211</v>
      </c>
      <c r="AV610" s="12" t="s">
        <v>81</v>
      </c>
      <c r="AW610" s="12" t="s">
        <v>30</v>
      </c>
      <c r="AX610" s="12" t="s">
        <v>73</v>
      </c>
      <c r="AY610" s="192" t="s">
        <v>191</v>
      </c>
    </row>
    <row r="611" s="13" customFormat="1">
      <c r="B611" s="198"/>
      <c r="D611" s="191" t="s">
        <v>200</v>
      </c>
      <c r="E611" s="199" t="s">
        <v>1</v>
      </c>
      <c r="F611" s="200" t="s">
        <v>824</v>
      </c>
      <c r="H611" s="201">
        <v>9.4000000000000004</v>
      </c>
      <c r="I611" s="202"/>
      <c r="L611" s="198"/>
      <c r="M611" s="203"/>
      <c r="N611" s="204"/>
      <c r="O611" s="204"/>
      <c r="P611" s="204"/>
      <c r="Q611" s="204"/>
      <c r="R611" s="204"/>
      <c r="S611" s="204"/>
      <c r="T611" s="205"/>
      <c r="AT611" s="199" t="s">
        <v>200</v>
      </c>
      <c r="AU611" s="199" t="s">
        <v>211</v>
      </c>
      <c r="AV611" s="13" t="s">
        <v>83</v>
      </c>
      <c r="AW611" s="13" t="s">
        <v>30</v>
      </c>
      <c r="AX611" s="13" t="s">
        <v>73</v>
      </c>
      <c r="AY611" s="199" t="s">
        <v>191</v>
      </c>
    </row>
    <row r="612" s="14" customFormat="1">
      <c r="B612" s="206"/>
      <c r="D612" s="191" t="s">
        <v>200</v>
      </c>
      <c r="E612" s="207" t="s">
        <v>1</v>
      </c>
      <c r="F612" s="208" t="s">
        <v>204</v>
      </c>
      <c r="H612" s="209">
        <v>9.4000000000000004</v>
      </c>
      <c r="I612" s="210"/>
      <c r="L612" s="206"/>
      <c r="M612" s="211"/>
      <c r="N612" s="212"/>
      <c r="O612" s="212"/>
      <c r="P612" s="212"/>
      <c r="Q612" s="212"/>
      <c r="R612" s="212"/>
      <c r="S612" s="212"/>
      <c r="T612" s="213"/>
      <c r="AT612" s="207" t="s">
        <v>200</v>
      </c>
      <c r="AU612" s="207" t="s">
        <v>211</v>
      </c>
      <c r="AV612" s="14" t="s">
        <v>198</v>
      </c>
      <c r="AW612" s="14" t="s">
        <v>30</v>
      </c>
      <c r="AX612" s="14" t="s">
        <v>81</v>
      </c>
      <c r="AY612" s="207" t="s">
        <v>191</v>
      </c>
    </row>
    <row r="613" s="1" customFormat="1" ht="24" customHeight="1">
      <c r="B613" s="177"/>
      <c r="C613" s="178" t="s">
        <v>825</v>
      </c>
      <c r="D613" s="178" t="s">
        <v>194</v>
      </c>
      <c r="E613" s="179" t="s">
        <v>826</v>
      </c>
      <c r="F613" s="180" t="s">
        <v>827</v>
      </c>
      <c r="G613" s="181" t="s">
        <v>310</v>
      </c>
      <c r="H613" s="182">
        <v>171.5</v>
      </c>
      <c r="I613" s="183"/>
      <c r="J613" s="182">
        <f>ROUND(I613*H613,2)</f>
        <v>0</v>
      </c>
      <c r="K613" s="180" t="s">
        <v>274</v>
      </c>
      <c r="L613" s="37"/>
      <c r="M613" s="184" t="s">
        <v>1</v>
      </c>
      <c r="N613" s="185" t="s">
        <v>38</v>
      </c>
      <c r="O613" s="73"/>
      <c r="P613" s="186">
        <f>O613*H613</f>
        <v>0</v>
      </c>
      <c r="Q613" s="186">
        <v>0.00011</v>
      </c>
      <c r="R613" s="186">
        <f>Q613*H613</f>
        <v>0.018865</v>
      </c>
      <c r="S613" s="186">
        <v>0</v>
      </c>
      <c r="T613" s="187">
        <f>S613*H613</f>
        <v>0</v>
      </c>
      <c r="AR613" s="188" t="s">
        <v>198</v>
      </c>
      <c r="AT613" s="188" t="s">
        <v>194</v>
      </c>
      <c r="AU613" s="188" t="s">
        <v>211</v>
      </c>
      <c r="AY613" s="18" t="s">
        <v>191</v>
      </c>
      <c r="BE613" s="189">
        <f>IF(N613="základní",J613,0)</f>
        <v>0</v>
      </c>
      <c r="BF613" s="189">
        <f>IF(N613="snížená",J613,0)</f>
        <v>0</v>
      </c>
      <c r="BG613" s="189">
        <f>IF(N613="zákl. přenesená",J613,0)</f>
        <v>0</v>
      </c>
      <c r="BH613" s="189">
        <f>IF(N613="sníž. přenesená",J613,0)</f>
        <v>0</v>
      </c>
      <c r="BI613" s="189">
        <f>IF(N613="nulová",J613,0)</f>
        <v>0</v>
      </c>
      <c r="BJ613" s="18" t="s">
        <v>81</v>
      </c>
      <c r="BK613" s="189">
        <f>ROUND(I613*H613,2)</f>
        <v>0</v>
      </c>
      <c r="BL613" s="18" t="s">
        <v>198</v>
      </c>
      <c r="BM613" s="188" t="s">
        <v>828</v>
      </c>
    </row>
    <row r="614" s="12" customFormat="1">
      <c r="B614" s="190"/>
      <c r="D614" s="191" t="s">
        <v>200</v>
      </c>
      <c r="E614" s="192" t="s">
        <v>1</v>
      </c>
      <c r="F614" s="193" t="s">
        <v>829</v>
      </c>
      <c r="H614" s="192" t="s">
        <v>1</v>
      </c>
      <c r="I614" s="194"/>
      <c r="L614" s="190"/>
      <c r="M614" s="195"/>
      <c r="N614" s="196"/>
      <c r="O614" s="196"/>
      <c r="P614" s="196"/>
      <c r="Q614" s="196"/>
      <c r="R614" s="196"/>
      <c r="S614" s="196"/>
      <c r="T614" s="197"/>
      <c r="AT614" s="192" t="s">
        <v>200</v>
      </c>
      <c r="AU614" s="192" t="s">
        <v>211</v>
      </c>
      <c r="AV614" s="12" t="s">
        <v>81</v>
      </c>
      <c r="AW614" s="12" t="s">
        <v>30</v>
      </c>
      <c r="AX614" s="12" t="s">
        <v>73</v>
      </c>
      <c r="AY614" s="192" t="s">
        <v>191</v>
      </c>
    </row>
    <row r="615" s="12" customFormat="1">
      <c r="B615" s="190"/>
      <c r="D615" s="191" t="s">
        <v>200</v>
      </c>
      <c r="E615" s="192" t="s">
        <v>1</v>
      </c>
      <c r="F615" s="193" t="s">
        <v>830</v>
      </c>
      <c r="H615" s="192" t="s">
        <v>1</v>
      </c>
      <c r="I615" s="194"/>
      <c r="L615" s="190"/>
      <c r="M615" s="195"/>
      <c r="N615" s="196"/>
      <c r="O615" s="196"/>
      <c r="P615" s="196"/>
      <c r="Q615" s="196"/>
      <c r="R615" s="196"/>
      <c r="S615" s="196"/>
      <c r="T615" s="197"/>
      <c r="AT615" s="192" t="s">
        <v>200</v>
      </c>
      <c r="AU615" s="192" t="s">
        <v>211</v>
      </c>
      <c r="AV615" s="12" t="s">
        <v>81</v>
      </c>
      <c r="AW615" s="12" t="s">
        <v>30</v>
      </c>
      <c r="AX615" s="12" t="s">
        <v>73</v>
      </c>
      <c r="AY615" s="192" t="s">
        <v>191</v>
      </c>
    </row>
    <row r="616" s="12" customFormat="1">
      <c r="B616" s="190"/>
      <c r="D616" s="191" t="s">
        <v>200</v>
      </c>
      <c r="E616" s="192" t="s">
        <v>1</v>
      </c>
      <c r="F616" s="193" t="s">
        <v>815</v>
      </c>
      <c r="H616" s="192" t="s">
        <v>1</v>
      </c>
      <c r="I616" s="194"/>
      <c r="L616" s="190"/>
      <c r="M616" s="195"/>
      <c r="N616" s="196"/>
      <c r="O616" s="196"/>
      <c r="P616" s="196"/>
      <c r="Q616" s="196"/>
      <c r="R616" s="196"/>
      <c r="S616" s="196"/>
      <c r="T616" s="197"/>
      <c r="AT616" s="192" t="s">
        <v>200</v>
      </c>
      <c r="AU616" s="192" t="s">
        <v>211</v>
      </c>
      <c r="AV616" s="12" t="s">
        <v>81</v>
      </c>
      <c r="AW616" s="12" t="s">
        <v>30</v>
      </c>
      <c r="AX616" s="12" t="s">
        <v>73</v>
      </c>
      <c r="AY616" s="192" t="s">
        <v>191</v>
      </c>
    </row>
    <row r="617" s="12" customFormat="1">
      <c r="B617" s="190"/>
      <c r="D617" s="191" t="s">
        <v>200</v>
      </c>
      <c r="E617" s="192" t="s">
        <v>1</v>
      </c>
      <c r="F617" s="193" t="s">
        <v>816</v>
      </c>
      <c r="H617" s="192" t="s">
        <v>1</v>
      </c>
      <c r="I617" s="194"/>
      <c r="L617" s="190"/>
      <c r="M617" s="195"/>
      <c r="N617" s="196"/>
      <c r="O617" s="196"/>
      <c r="P617" s="196"/>
      <c r="Q617" s="196"/>
      <c r="R617" s="196"/>
      <c r="S617" s="196"/>
      <c r="T617" s="197"/>
      <c r="AT617" s="192" t="s">
        <v>200</v>
      </c>
      <c r="AU617" s="192" t="s">
        <v>211</v>
      </c>
      <c r="AV617" s="12" t="s">
        <v>81</v>
      </c>
      <c r="AW617" s="12" t="s">
        <v>30</v>
      </c>
      <c r="AX617" s="12" t="s">
        <v>73</v>
      </c>
      <c r="AY617" s="192" t="s">
        <v>191</v>
      </c>
    </row>
    <row r="618" s="13" customFormat="1">
      <c r="B618" s="198"/>
      <c r="D618" s="191" t="s">
        <v>200</v>
      </c>
      <c r="E618" s="199" t="s">
        <v>1</v>
      </c>
      <c r="F618" s="200" t="s">
        <v>831</v>
      </c>
      <c r="H618" s="201">
        <v>171.5</v>
      </c>
      <c r="I618" s="202"/>
      <c r="L618" s="198"/>
      <c r="M618" s="203"/>
      <c r="N618" s="204"/>
      <c r="O618" s="204"/>
      <c r="P618" s="204"/>
      <c r="Q618" s="204"/>
      <c r="R618" s="204"/>
      <c r="S618" s="204"/>
      <c r="T618" s="205"/>
      <c r="AT618" s="199" t="s">
        <v>200</v>
      </c>
      <c r="AU618" s="199" t="s">
        <v>211</v>
      </c>
      <c r="AV618" s="13" t="s">
        <v>83</v>
      </c>
      <c r="AW618" s="13" t="s">
        <v>30</v>
      </c>
      <c r="AX618" s="13" t="s">
        <v>73</v>
      </c>
      <c r="AY618" s="199" t="s">
        <v>191</v>
      </c>
    </row>
    <row r="619" s="14" customFormat="1">
      <c r="B619" s="206"/>
      <c r="D619" s="191" t="s">
        <v>200</v>
      </c>
      <c r="E619" s="207" t="s">
        <v>1</v>
      </c>
      <c r="F619" s="208" t="s">
        <v>204</v>
      </c>
      <c r="H619" s="209">
        <v>171.5</v>
      </c>
      <c r="I619" s="210"/>
      <c r="L619" s="206"/>
      <c r="M619" s="211"/>
      <c r="N619" s="212"/>
      <c r="O619" s="212"/>
      <c r="P619" s="212"/>
      <c r="Q619" s="212"/>
      <c r="R619" s="212"/>
      <c r="S619" s="212"/>
      <c r="T619" s="213"/>
      <c r="AT619" s="207" t="s">
        <v>200</v>
      </c>
      <c r="AU619" s="207" t="s">
        <v>211</v>
      </c>
      <c r="AV619" s="14" t="s">
        <v>198</v>
      </c>
      <c r="AW619" s="14" t="s">
        <v>30</v>
      </c>
      <c r="AX619" s="14" t="s">
        <v>81</v>
      </c>
      <c r="AY619" s="207" t="s">
        <v>191</v>
      </c>
    </row>
    <row r="620" s="1" customFormat="1" ht="24" customHeight="1">
      <c r="B620" s="177"/>
      <c r="C620" s="178" t="s">
        <v>832</v>
      </c>
      <c r="D620" s="178" t="s">
        <v>194</v>
      </c>
      <c r="E620" s="179" t="s">
        <v>833</v>
      </c>
      <c r="F620" s="180" t="s">
        <v>834</v>
      </c>
      <c r="G620" s="181" t="s">
        <v>197</v>
      </c>
      <c r="H620" s="182">
        <v>9.4000000000000004</v>
      </c>
      <c r="I620" s="183"/>
      <c r="J620" s="182">
        <f>ROUND(I620*H620,2)</f>
        <v>0</v>
      </c>
      <c r="K620" s="180" t="s">
        <v>1</v>
      </c>
      <c r="L620" s="37"/>
      <c r="M620" s="184" t="s">
        <v>1</v>
      </c>
      <c r="N620" s="185" t="s">
        <v>38</v>
      </c>
      <c r="O620" s="73"/>
      <c r="P620" s="186">
        <f>O620*H620</f>
        <v>0</v>
      </c>
      <c r="Q620" s="186">
        <v>0.0016000000000000001</v>
      </c>
      <c r="R620" s="186">
        <f>Q620*H620</f>
        <v>0.015040000000000001</v>
      </c>
      <c r="S620" s="186">
        <v>0</v>
      </c>
      <c r="T620" s="187">
        <f>S620*H620</f>
        <v>0</v>
      </c>
      <c r="AR620" s="188" t="s">
        <v>198</v>
      </c>
      <c r="AT620" s="188" t="s">
        <v>194</v>
      </c>
      <c r="AU620" s="188" t="s">
        <v>211</v>
      </c>
      <c r="AY620" s="18" t="s">
        <v>191</v>
      </c>
      <c r="BE620" s="189">
        <f>IF(N620="základní",J620,0)</f>
        <v>0</v>
      </c>
      <c r="BF620" s="189">
        <f>IF(N620="snížená",J620,0)</f>
        <v>0</v>
      </c>
      <c r="BG620" s="189">
        <f>IF(N620="zákl. přenesená",J620,0)</f>
        <v>0</v>
      </c>
      <c r="BH620" s="189">
        <f>IF(N620="sníž. přenesená",J620,0)</f>
        <v>0</v>
      </c>
      <c r="BI620" s="189">
        <f>IF(N620="nulová",J620,0)</f>
        <v>0</v>
      </c>
      <c r="BJ620" s="18" t="s">
        <v>81</v>
      </c>
      <c r="BK620" s="189">
        <f>ROUND(I620*H620,2)</f>
        <v>0</v>
      </c>
      <c r="BL620" s="18" t="s">
        <v>198</v>
      </c>
      <c r="BM620" s="188" t="s">
        <v>835</v>
      </c>
    </row>
    <row r="621" s="12" customFormat="1">
      <c r="B621" s="190"/>
      <c r="D621" s="191" t="s">
        <v>200</v>
      </c>
      <c r="E621" s="192" t="s">
        <v>1</v>
      </c>
      <c r="F621" s="193" t="s">
        <v>836</v>
      </c>
      <c r="H621" s="192" t="s">
        <v>1</v>
      </c>
      <c r="I621" s="194"/>
      <c r="L621" s="190"/>
      <c r="M621" s="195"/>
      <c r="N621" s="196"/>
      <c r="O621" s="196"/>
      <c r="P621" s="196"/>
      <c r="Q621" s="196"/>
      <c r="R621" s="196"/>
      <c r="S621" s="196"/>
      <c r="T621" s="197"/>
      <c r="AT621" s="192" t="s">
        <v>200</v>
      </c>
      <c r="AU621" s="192" t="s">
        <v>211</v>
      </c>
      <c r="AV621" s="12" t="s">
        <v>81</v>
      </c>
      <c r="AW621" s="12" t="s">
        <v>30</v>
      </c>
      <c r="AX621" s="12" t="s">
        <v>73</v>
      </c>
      <c r="AY621" s="192" t="s">
        <v>191</v>
      </c>
    </row>
    <row r="622" s="12" customFormat="1">
      <c r="B622" s="190"/>
      <c r="D622" s="191" t="s">
        <v>200</v>
      </c>
      <c r="E622" s="192" t="s">
        <v>1</v>
      </c>
      <c r="F622" s="193" t="s">
        <v>822</v>
      </c>
      <c r="H622" s="192" t="s">
        <v>1</v>
      </c>
      <c r="I622" s="194"/>
      <c r="L622" s="190"/>
      <c r="M622" s="195"/>
      <c r="N622" s="196"/>
      <c r="O622" s="196"/>
      <c r="P622" s="196"/>
      <c r="Q622" s="196"/>
      <c r="R622" s="196"/>
      <c r="S622" s="196"/>
      <c r="T622" s="197"/>
      <c r="AT622" s="192" t="s">
        <v>200</v>
      </c>
      <c r="AU622" s="192" t="s">
        <v>211</v>
      </c>
      <c r="AV622" s="12" t="s">
        <v>81</v>
      </c>
      <c r="AW622" s="12" t="s">
        <v>30</v>
      </c>
      <c r="AX622" s="12" t="s">
        <v>73</v>
      </c>
      <c r="AY622" s="192" t="s">
        <v>191</v>
      </c>
    </row>
    <row r="623" s="12" customFormat="1">
      <c r="B623" s="190"/>
      <c r="D623" s="191" t="s">
        <v>200</v>
      </c>
      <c r="E623" s="192" t="s">
        <v>1</v>
      </c>
      <c r="F623" s="193" t="s">
        <v>823</v>
      </c>
      <c r="H623" s="192" t="s">
        <v>1</v>
      </c>
      <c r="I623" s="194"/>
      <c r="L623" s="190"/>
      <c r="M623" s="195"/>
      <c r="N623" s="196"/>
      <c r="O623" s="196"/>
      <c r="P623" s="196"/>
      <c r="Q623" s="196"/>
      <c r="R623" s="196"/>
      <c r="S623" s="196"/>
      <c r="T623" s="197"/>
      <c r="AT623" s="192" t="s">
        <v>200</v>
      </c>
      <c r="AU623" s="192" t="s">
        <v>211</v>
      </c>
      <c r="AV623" s="12" t="s">
        <v>81</v>
      </c>
      <c r="AW623" s="12" t="s">
        <v>30</v>
      </c>
      <c r="AX623" s="12" t="s">
        <v>73</v>
      </c>
      <c r="AY623" s="192" t="s">
        <v>191</v>
      </c>
    </row>
    <row r="624" s="13" customFormat="1">
      <c r="B624" s="198"/>
      <c r="D624" s="191" t="s">
        <v>200</v>
      </c>
      <c r="E624" s="199" t="s">
        <v>1</v>
      </c>
      <c r="F624" s="200" t="s">
        <v>824</v>
      </c>
      <c r="H624" s="201">
        <v>9.4000000000000004</v>
      </c>
      <c r="I624" s="202"/>
      <c r="L624" s="198"/>
      <c r="M624" s="203"/>
      <c r="N624" s="204"/>
      <c r="O624" s="204"/>
      <c r="P624" s="204"/>
      <c r="Q624" s="204"/>
      <c r="R624" s="204"/>
      <c r="S624" s="204"/>
      <c r="T624" s="205"/>
      <c r="AT624" s="199" t="s">
        <v>200</v>
      </c>
      <c r="AU624" s="199" t="s">
        <v>211</v>
      </c>
      <c r="AV624" s="13" t="s">
        <v>83</v>
      </c>
      <c r="AW624" s="13" t="s">
        <v>30</v>
      </c>
      <c r="AX624" s="13" t="s">
        <v>73</v>
      </c>
      <c r="AY624" s="199" t="s">
        <v>191</v>
      </c>
    </row>
    <row r="625" s="14" customFormat="1">
      <c r="B625" s="206"/>
      <c r="D625" s="191" t="s">
        <v>200</v>
      </c>
      <c r="E625" s="207" t="s">
        <v>1</v>
      </c>
      <c r="F625" s="208" t="s">
        <v>204</v>
      </c>
      <c r="H625" s="209">
        <v>9.4000000000000004</v>
      </c>
      <c r="I625" s="210"/>
      <c r="L625" s="206"/>
      <c r="M625" s="211"/>
      <c r="N625" s="212"/>
      <c r="O625" s="212"/>
      <c r="P625" s="212"/>
      <c r="Q625" s="212"/>
      <c r="R625" s="212"/>
      <c r="S625" s="212"/>
      <c r="T625" s="213"/>
      <c r="AT625" s="207" t="s">
        <v>200</v>
      </c>
      <c r="AU625" s="207" t="s">
        <v>211</v>
      </c>
      <c r="AV625" s="14" t="s">
        <v>198</v>
      </c>
      <c r="AW625" s="14" t="s">
        <v>30</v>
      </c>
      <c r="AX625" s="14" t="s">
        <v>81</v>
      </c>
      <c r="AY625" s="207" t="s">
        <v>191</v>
      </c>
    </row>
    <row r="626" s="11" customFormat="1" ht="25.92" customHeight="1">
      <c r="B626" s="164"/>
      <c r="D626" s="165" t="s">
        <v>72</v>
      </c>
      <c r="E626" s="166" t="s">
        <v>156</v>
      </c>
      <c r="F626" s="166" t="s">
        <v>157</v>
      </c>
      <c r="I626" s="167"/>
      <c r="J626" s="168">
        <f>BK626</f>
        <v>0</v>
      </c>
      <c r="L626" s="164"/>
      <c r="M626" s="169"/>
      <c r="N626" s="170"/>
      <c r="O626" s="170"/>
      <c r="P626" s="171">
        <f>SUM(P627:P638)</f>
        <v>0</v>
      </c>
      <c r="Q626" s="170"/>
      <c r="R626" s="171">
        <f>SUM(R627:R638)</f>
        <v>0</v>
      </c>
      <c r="S626" s="170"/>
      <c r="T626" s="172">
        <f>SUM(T627:T638)</f>
        <v>0</v>
      </c>
      <c r="AR626" s="165" t="s">
        <v>228</v>
      </c>
      <c r="AT626" s="173" t="s">
        <v>72</v>
      </c>
      <c r="AU626" s="173" t="s">
        <v>73</v>
      </c>
      <c r="AY626" s="165" t="s">
        <v>191</v>
      </c>
      <c r="BK626" s="174">
        <f>SUM(BK627:BK638)</f>
        <v>0</v>
      </c>
    </row>
    <row r="627" s="1" customFormat="1" ht="16.5" customHeight="1">
      <c r="B627" s="177"/>
      <c r="C627" s="178" t="s">
        <v>837</v>
      </c>
      <c r="D627" s="178" t="s">
        <v>194</v>
      </c>
      <c r="E627" s="179" t="s">
        <v>838</v>
      </c>
      <c r="F627" s="180" t="s">
        <v>839</v>
      </c>
      <c r="G627" s="181" t="s">
        <v>615</v>
      </c>
      <c r="H627" s="182">
        <v>1</v>
      </c>
      <c r="I627" s="183"/>
      <c r="J627" s="182">
        <f>ROUND(I627*H627,2)</f>
        <v>0</v>
      </c>
      <c r="K627" s="180" t="s">
        <v>1</v>
      </c>
      <c r="L627" s="37"/>
      <c r="M627" s="184" t="s">
        <v>1</v>
      </c>
      <c r="N627" s="185" t="s">
        <v>38</v>
      </c>
      <c r="O627" s="73"/>
      <c r="P627" s="186">
        <f>O627*H627</f>
        <v>0</v>
      </c>
      <c r="Q627" s="186">
        <v>0</v>
      </c>
      <c r="R627" s="186">
        <f>Q627*H627</f>
        <v>0</v>
      </c>
      <c r="S627" s="186">
        <v>0</v>
      </c>
      <c r="T627" s="187">
        <f>S627*H627</f>
        <v>0</v>
      </c>
      <c r="AR627" s="188" t="s">
        <v>198</v>
      </c>
      <c r="AT627" s="188" t="s">
        <v>194</v>
      </c>
      <c r="AU627" s="188" t="s">
        <v>81</v>
      </c>
      <c r="AY627" s="18" t="s">
        <v>191</v>
      </c>
      <c r="BE627" s="189">
        <f>IF(N627="základní",J627,0)</f>
        <v>0</v>
      </c>
      <c r="BF627" s="189">
        <f>IF(N627="snížená",J627,0)</f>
        <v>0</v>
      </c>
      <c r="BG627" s="189">
        <f>IF(N627="zákl. přenesená",J627,0)</f>
        <v>0</v>
      </c>
      <c r="BH627" s="189">
        <f>IF(N627="sníž. přenesená",J627,0)</f>
        <v>0</v>
      </c>
      <c r="BI627" s="189">
        <f>IF(N627="nulová",J627,0)</f>
        <v>0</v>
      </c>
      <c r="BJ627" s="18" t="s">
        <v>81</v>
      </c>
      <c r="BK627" s="189">
        <f>ROUND(I627*H627,2)</f>
        <v>0</v>
      </c>
      <c r="BL627" s="18" t="s">
        <v>198</v>
      </c>
      <c r="BM627" s="188" t="s">
        <v>840</v>
      </c>
    </row>
    <row r="628" s="12" customFormat="1">
      <c r="B628" s="190"/>
      <c r="D628" s="191" t="s">
        <v>200</v>
      </c>
      <c r="E628" s="192" t="s">
        <v>1</v>
      </c>
      <c r="F628" s="193" t="s">
        <v>841</v>
      </c>
      <c r="H628" s="192" t="s">
        <v>1</v>
      </c>
      <c r="I628" s="194"/>
      <c r="L628" s="190"/>
      <c r="M628" s="195"/>
      <c r="N628" s="196"/>
      <c r="O628" s="196"/>
      <c r="P628" s="196"/>
      <c r="Q628" s="196"/>
      <c r="R628" s="196"/>
      <c r="S628" s="196"/>
      <c r="T628" s="197"/>
      <c r="AT628" s="192" t="s">
        <v>200</v>
      </c>
      <c r="AU628" s="192" t="s">
        <v>81</v>
      </c>
      <c r="AV628" s="12" t="s">
        <v>81</v>
      </c>
      <c r="AW628" s="12" t="s">
        <v>30</v>
      </c>
      <c r="AX628" s="12" t="s">
        <v>73</v>
      </c>
      <c r="AY628" s="192" t="s">
        <v>191</v>
      </c>
    </row>
    <row r="629" s="13" customFormat="1">
      <c r="B629" s="198"/>
      <c r="D629" s="191" t="s">
        <v>200</v>
      </c>
      <c r="E629" s="199" t="s">
        <v>1</v>
      </c>
      <c r="F629" s="200" t="s">
        <v>81</v>
      </c>
      <c r="H629" s="201">
        <v>1</v>
      </c>
      <c r="I629" s="202"/>
      <c r="L629" s="198"/>
      <c r="M629" s="203"/>
      <c r="N629" s="204"/>
      <c r="O629" s="204"/>
      <c r="P629" s="204"/>
      <c r="Q629" s="204"/>
      <c r="R629" s="204"/>
      <c r="S629" s="204"/>
      <c r="T629" s="205"/>
      <c r="AT629" s="199" t="s">
        <v>200</v>
      </c>
      <c r="AU629" s="199" t="s">
        <v>81</v>
      </c>
      <c r="AV629" s="13" t="s">
        <v>83</v>
      </c>
      <c r="AW629" s="13" t="s">
        <v>30</v>
      </c>
      <c r="AX629" s="13" t="s">
        <v>73</v>
      </c>
      <c r="AY629" s="199" t="s">
        <v>191</v>
      </c>
    </row>
    <row r="630" s="14" customFormat="1">
      <c r="B630" s="206"/>
      <c r="D630" s="191" t="s">
        <v>200</v>
      </c>
      <c r="E630" s="207" t="s">
        <v>1</v>
      </c>
      <c r="F630" s="208" t="s">
        <v>204</v>
      </c>
      <c r="H630" s="209">
        <v>1</v>
      </c>
      <c r="I630" s="210"/>
      <c r="L630" s="206"/>
      <c r="M630" s="211"/>
      <c r="N630" s="212"/>
      <c r="O630" s="212"/>
      <c r="P630" s="212"/>
      <c r="Q630" s="212"/>
      <c r="R630" s="212"/>
      <c r="S630" s="212"/>
      <c r="T630" s="213"/>
      <c r="AT630" s="207" t="s">
        <v>200</v>
      </c>
      <c r="AU630" s="207" t="s">
        <v>81</v>
      </c>
      <c r="AV630" s="14" t="s">
        <v>198</v>
      </c>
      <c r="AW630" s="14" t="s">
        <v>30</v>
      </c>
      <c r="AX630" s="14" t="s">
        <v>81</v>
      </c>
      <c r="AY630" s="207" t="s">
        <v>191</v>
      </c>
    </row>
    <row r="631" s="1" customFormat="1" ht="16.5" customHeight="1">
      <c r="B631" s="177"/>
      <c r="C631" s="178" t="s">
        <v>724</v>
      </c>
      <c r="D631" s="178" t="s">
        <v>194</v>
      </c>
      <c r="E631" s="179" t="s">
        <v>842</v>
      </c>
      <c r="F631" s="180" t="s">
        <v>843</v>
      </c>
      <c r="G631" s="181" t="s">
        <v>615</v>
      </c>
      <c r="H631" s="182">
        <v>1</v>
      </c>
      <c r="I631" s="183"/>
      <c r="J631" s="182">
        <f>ROUND(I631*H631,2)</f>
        <v>0</v>
      </c>
      <c r="K631" s="180" t="s">
        <v>1</v>
      </c>
      <c r="L631" s="37"/>
      <c r="M631" s="184" t="s">
        <v>1</v>
      </c>
      <c r="N631" s="185" t="s">
        <v>38</v>
      </c>
      <c r="O631" s="73"/>
      <c r="P631" s="186">
        <f>O631*H631</f>
        <v>0</v>
      </c>
      <c r="Q631" s="186">
        <v>0</v>
      </c>
      <c r="R631" s="186">
        <f>Q631*H631</f>
        <v>0</v>
      </c>
      <c r="S631" s="186">
        <v>0</v>
      </c>
      <c r="T631" s="187">
        <f>S631*H631</f>
        <v>0</v>
      </c>
      <c r="AR631" s="188" t="s">
        <v>198</v>
      </c>
      <c r="AT631" s="188" t="s">
        <v>194</v>
      </c>
      <c r="AU631" s="188" t="s">
        <v>81</v>
      </c>
      <c r="AY631" s="18" t="s">
        <v>191</v>
      </c>
      <c r="BE631" s="189">
        <f>IF(N631="základní",J631,0)</f>
        <v>0</v>
      </c>
      <c r="BF631" s="189">
        <f>IF(N631="snížená",J631,0)</f>
        <v>0</v>
      </c>
      <c r="BG631" s="189">
        <f>IF(N631="zákl. přenesená",J631,0)</f>
        <v>0</v>
      </c>
      <c r="BH631" s="189">
        <f>IF(N631="sníž. přenesená",J631,0)</f>
        <v>0</v>
      </c>
      <c r="BI631" s="189">
        <f>IF(N631="nulová",J631,0)</f>
        <v>0</v>
      </c>
      <c r="BJ631" s="18" t="s">
        <v>81</v>
      </c>
      <c r="BK631" s="189">
        <f>ROUND(I631*H631,2)</f>
        <v>0</v>
      </c>
      <c r="BL631" s="18" t="s">
        <v>198</v>
      </c>
      <c r="BM631" s="188" t="s">
        <v>844</v>
      </c>
    </row>
    <row r="632" s="12" customFormat="1">
      <c r="B632" s="190"/>
      <c r="D632" s="191" t="s">
        <v>200</v>
      </c>
      <c r="E632" s="192" t="s">
        <v>1</v>
      </c>
      <c r="F632" s="193" t="s">
        <v>843</v>
      </c>
      <c r="H632" s="192" t="s">
        <v>1</v>
      </c>
      <c r="I632" s="194"/>
      <c r="L632" s="190"/>
      <c r="M632" s="195"/>
      <c r="N632" s="196"/>
      <c r="O632" s="196"/>
      <c r="P632" s="196"/>
      <c r="Q632" s="196"/>
      <c r="R632" s="196"/>
      <c r="S632" s="196"/>
      <c r="T632" s="197"/>
      <c r="AT632" s="192" t="s">
        <v>200</v>
      </c>
      <c r="AU632" s="192" t="s">
        <v>81</v>
      </c>
      <c r="AV632" s="12" t="s">
        <v>81</v>
      </c>
      <c r="AW632" s="12" t="s">
        <v>30</v>
      </c>
      <c r="AX632" s="12" t="s">
        <v>73</v>
      </c>
      <c r="AY632" s="192" t="s">
        <v>191</v>
      </c>
    </row>
    <row r="633" s="13" customFormat="1">
      <c r="B633" s="198"/>
      <c r="D633" s="191" t="s">
        <v>200</v>
      </c>
      <c r="E633" s="199" t="s">
        <v>1</v>
      </c>
      <c r="F633" s="200" t="s">
        <v>81</v>
      </c>
      <c r="H633" s="201">
        <v>1</v>
      </c>
      <c r="I633" s="202"/>
      <c r="L633" s="198"/>
      <c r="M633" s="203"/>
      <c r="N633" s="204"/>
      <c r="O633" s="204"/>
      <c r="P633" s="204"/>
      <c r="Q633" s="204"/>
      <c r="R633" s="204"/>
      <c r="S633" s="204"/>
      <c r="T633" s="205"/>
      <c r="AT633" s="199" t="s">
        <v>200</v>
      </c>
      <c r="AU633" s="199" t="s">
        <v>81</v>
      </c>
      <c r="AV633" s="13" t="s">
        <v>83</v>
      </c>
      <c r="AW633" s="13" t="s">
        <v>30</v>
      </c>
      <c r="AX633" s="13" t="s">
        <v>73</v>
      </c>
      <c r="AY633" s="199" t="s">
        <v>191</v>
      </c>
    </row>
    <row r="634" s="14" customFormat="1">
      <c r="B634" s="206"/>
      <c r="D634" s="191" t="s">
        <v>200</v>
      </c>
      <c r="E634" s="207" t="s">
        <v>1</v>
      </c>
      <c r="F634" s="208" t="s">
        <v>204</v>
      </c>
      <c r="H634" s="209">
        <v>1</v>
      </c>
      <c r="I634" s="210"/>
      <c r="L634" s="206"/>
      <c r="M634" s="211"/>
      <c r="N634" s="212"/>
      <c r="O634" s="212"/>
      <c r="P634" s="212"/>
      <c r="Q634" s="212"/>
      <c r="R634" s="212"/>
      <c r="S634" s="212"/>
      <c r="T634" s="213"/>
      <c r="AT634" s="207" t="s">
        <v>200</v>
      </c>
      <c r="AU634" s="207" t="s">
        <v>81</v>
      </c>
      <c r="AV634" s="14" t="s">
        <v>198</v>
      </c>
      <c r="AW634" s="14" t="s">
        <v>30</v>
      </c>
      <c r="AX634" s="14" t="s">
        <v>81</v>
      </c>
      <c r="AY634" s="207" t="s">
        <v>191</v>
      </c>
    </row>
    <row r="635" s="1" customFormat="1" ht="16.5" customHeight="1">
      <c r="B635" s="177"/>
      <c r="C635" s="178" t="s">
        <v>845</v>
      </c>
      <c r="D635" s="178" t="s">
        <v>194</v>
      </c>
      <c r="E635" s="179" t="s">
        <v>846</v>
      </c>
      <c r="F635" s="180" t="s">
        <v>847</v>
      </c>
      <c r="G635" s="181" t="s">
        <v>615</v>
      </c>
      <c r="H635" s="182">
        <v>1</v>
      </c>
      <c r="I635" s="183"/>
      <c r="J635" s="182">
        <f>ROUND(I635*H635,2)</f>
        <v>0</v>
      </c>
      <c r="K635" s="180" t="s">
        <v>1</v>
      </c>
      <c r="L635" s="37"/>
      <c r="M635" s="184" t="s">
        <v>1</v>
      </c>
      <c r="N635" s="185" t="s">
        <v>38</v>
      </c>
      <c r="O635" s="73"/>
      <c r="P635" s="186">
        <f>O635*H635</f>
        <v>0</v>
      </c>
      <c r="Q635" s="186">
        <v>0</v>
      </c>
      <c r="R635" s="186">
        <f>Q635*H635</f>
        <v>0</v>
      </c>
      <c r="S635" s="186">
        <v>0</v>
      </c>
      <c r="T635" s="187">
        <f>S635*H635</f>
        <v>0</v>
      </c>
      <c r="AR635" s="188" t="s">
        <v>198</v>
      </c>
      <c r="AT635" s="188" t="s">
        <v>194</v>
      </c>
      <c r="AU635" s="188" t="s">
        <v>81</v>
      </c>
      <c r="AY635" s="18" t="s">
        <v>191</v>
      </c>
      <c r="BE635" s="189">
        <f>IF(N635="základní",J635,0)</f>
        <v>0</v>
      </c>
      <c r="BF635" s="189">
        <f>IF(N635="snížená",J635,0)</f>
        <v>0</v>
      </c>
      <c r="BG635" s="189">
        <f>IF(N635="zákl. přenesená",J635,0)</f>
        <v>0</v>
      </c>
      <c r="BH635" s="189">
        <f>IF(N635="sníž. přenesená",J635,0)</f>
        <v>0</v>
      </c>
      <c r="BI635" s="189">
        <f>IF(N635="nulová",J635,0)</f>
        <v>0</v>
      </c>
      <c r="BJ635" s="18" t="s">
        <v>81</v>
      </c>
      <c r="BK635" s="189">
        <f>ROUND(I635*H635,2)</f>
        <v>0</v>
      </c>
      <c r="BL635" s="18" t="s">
        <v>198</v>
      </c>
      <c r="BM635" s="188" t="s">
        <v>848</v>
      </c>
    </row>
    <row r="636" s="12" customFormat="1">
      <c r="B636" s="190"/>
      <c r="D636" s="191" t="s">
        <v>200</v>
      </c>
      <c r="E636" s="192" t="s">
        <v>1</v>
      </c>
      <c r="F636" s="193" t="s">
        <v>847</v>
      </c>
      <c r="H636" s="192" t="s">
        <v>1</v>
      </c>
      <c r="I636" s="194"/>
      <c r="L636" s="190"/>
      <c r="M636" s="195"/>
      <c r="N636" s="196"/>
      <c r="O636" s="196"/>
      <c r="P636" s="196"/>
      <c r="Q636" s="196"/>
      <c r="R636" s="196"/>
      <c r="S636" s="196"/>
      <c r="T636" s="197"/>
      <c r="AT636" s="192" t="s">
        <v>200</v>
      </c>
      <c r="AU636" s="192" t="s">
        <v>81</v>
      </c>
      <c r="AV636" s="12" t="s">
        <v>81</v>
      </c>
      <c r="AW636" s="12" t="s">
        <v>30</v>
      </c>
      <c r="AX636" s="12" t="s">
        <v>73</v>
      </c>
      <c r="AY636" s="192" t="s">
        <v>191</v>
      </c>
    </row>
    <row r="637" s="13" customFormat="1">
      <c r="B637" s="198"/>
      <c r="D637" s="191" t="s">
        <v>200</v>
      </c>
      <c r="E637" s="199" t="s">
        <v>1</v>
      </c>
      <c r="F637" s="200" t="s">
        <v>81</v>
      </c>
      <c r="H637" s="201">
        <v>1</v>
      </c>
      <c r="I637" s="202"/>
      <c r="L637" s="198"/>
      <c r="M637" s="203"/>
      <c r="N637" s="204"/>
      <c r="O637" s="204"/>
      <c r="P637" s="204"/>
      <c r="Q637" s="204"/>
      <c r="R637" s="204"/>
      <c r="S637" s="204"/>
      <c r="T637" s="205"/>
      <c r="AT637" s="199" t="s">
        <v>200</v>
      </c>
      <c r="AU637" s="199" t="s">
        <v>81</v>
      </c>
      <c r="AV637" s="13" t="s">
        <v>83</v>
      </c>
      <c r="AW637" s="13" t="s">
        <v>30</v>
      </c>
      <c r="AX637" s="13" t="s">
        <v>73</v>
      </c>
      <c r="AY637" s="199" t="s">
        <v>191</v>
      </c>
    </row>
    <row r="638" s="14" customFormat="1">
      <c r="B638" s="206"/>
      <c r="D638" s="191" t="s">
        <v>200</v>
      </c>
      <c r="E638" s="207" t="s">
        <v>1</v>
      </c>
      <c r="F638" s="208" t="s">
        <v>204</v>
      </c>
      <c r="H638" s="209">
        <v>1</v>
      </c>
      <c r="I638" s="210"/>
      <c r="L638" s="206"/>
      <c r="M638" s="223"/>
      <c r="N638" s="224"/>
      <c r="O638" s="224"/>
      <c r="P638" s="224"/>
      <c r="Q638" s="224"/>
      <c r="R638" s="224"/>
      <c r="S638" s="224"/>
      <c r="T638" s="225"/>
      <c r="AT638" s="207" t="s">
        <v>200</v>
      </c>
      <c r="AU638" s="207" t="s">
        <v>81</v>
      </c>
      <c r="AV638" s="14" t="s">
        <v>198</v>
      </c>
      <c r="AW638" s="14" t="s">
        <v>30</v>
      </c>
      <c r="AX638" s="14" t="s">
        <v>81</v>
      </c>
      <c r="AY638" s="207" t="s">
        <v>191</v>
      </c>
    </row>
    <row r="639" s="1" customFormat="1" ht="6.96" customHeight="1">
      <c r="B639" s="56"/>
      <c r="C639" s="57"/>
      <c r="D639" s="57"/>
      <c r="E639" s="57"/>
      <c r="F639" s="57"/>
      <c r="G639" s="57"/>
      <c r="H639" s="57"/>
      <c r="I639" s="139"/>
      <c r="J639" s="57"/>
      <c r="K639" s="57"/>
      <c r="L639" s="37"/>
    </row>
  </sheetData>
  <autoFilter ref="C124:K63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137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3670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ROUND(J121,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ROUND((SUM(BE121:BE214)),  2)</f>
        <v>0</v>
      </c>
      <c r="I33" s="127">
        <v>0.20999999999999999</v>
      </c>
      <c r="J33" s="126">
        <f>ROUND(((SUM(BE121:BE214))*I33),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ROUND((SUM(BF121:BF214)),  2)</f>
        <v>0</v>
      </c>
      <c r="I34" s="127">
        <v>0.14999999999999999</v>
      </c>
      <c r="J34" s="126">
        <f>ROUND(((SUM(BF121:BF214))*I34),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ROUND((SUM(BG121:BG214)),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ROUND((SUM(BH121:BH214)),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ROUND((SUM(BI121:BI214)),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18-91.2 - ÚPRAVA HL. VJEZDU DO AREÁLU THERM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J121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J122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J123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J176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J177</f>
        <v>0</v>
      </c>
      <c r="L100" s="150"/>
    </row>
    <row r="101" s="9" customFormat="1" ht="14.88" customHeight="1">
      <c r="B101" s="150"/>
      <c r="D101" s="151" t="s">
        <v>171</v>
      </c>
      <c r="E101" s="152"/>
      <c r="F101" s="152"/>
      <c r="G101" s="152"/>
      <c r="H101" s="152"/>
      <c r="I101" s="153"/>
      <c r="J101" s="154">
        <f>J204</f>
        <v>0</v>
      </c>
      <c r="L101" s="150"/>
    </row>
    <row r="102" s="1" customFormat="1" ht="21.84" customHeight="1">
      <c r="B102" s="37"/>
      <c r="I102" s="118"/>
      <c r="L102" s="37"/>
    </row>
    <row r="103" s="1" customFormat="1" ht="6.96" customHeight="1">
      <c r="B103" s="56"/>
      <c r="C103" s="57"/>
      <c r="D103" s="57"/>
      <c r="E103" s="57"/>
      <c r="F103" s="57"/>
      <c r="G103" s="57"/>
      <c r="H103" s="57"/>
      <c r="I103" s="139"/>
      <c r="J103" s="57"/>
      <c r="K103" s="57"/>
      <c r="L103" s="37"/>
    </row>
    <row r="107" s="1" customFormat="1" ht="6.96" customHeight="1">
      <c r="B107" s="58"/>
      <c r="C107" s="59"/>
      <c r="D107" s="59"/>
      <c r="E107" s="59"/>
      <c r="F107" s="59"/>
      <c r="G107" s="59"/>
      <c r="H107" s="59"/>
      <c r="I107" s="140"/>
      <c r="J107" s="59"/>
      <c r="K107" s="59"/>
      <c r="L107" s="37"/>
    </row>
    <row r="108" s="1" customFormat="1" ht="24.96" customHeight="1">
      <c r="B108" s="37"/>
      <c r="C108" s="22" t="s">
        <v>176</v>
      </c>
      <c r="I108" s="118"/>
      <c r="L108" s="37"/>
    </row>
    <row r="109" s="1" customFormat="1" ht="6.96" customHeight="1">
      <c r="B109" s="37"/>
      <c r="I109" s="118"/>
      <c r="L109" s="37"/>
    </row>
    <row r="110" s="1" customFormat="1" ht="12" customHeight="1">
      <c r="B110" s="37"/>
      <c r="C110" s="31" t="s">
        <v>15</v>
      </c>
      <c r="I110" s="118"/>
      <c r="L110" s="37"/>
    </row>
    <row r="111" s="1" customFormat="1" ht="16.5" customHeight="1">
      <c r="B111" s="37"/>
      <c r="E111" s="117" t="str">
        <f>E7</f>
        <v>Rekonstrukce TT na ul. PAvlova vč. zastávky Rodimcevova</v>
      </c>
      <c r="F111" s="31"/>
      <c r="G111" s="31"/>
      <c r="H111" s="31"/>
      <c r="I111" s="118"/>
      <c r="L111" s="37"/>
    </row>
    <row r="112" s="1" customFormat="1" ht="12" customHeight="1">
      <c r="B112" s="37"/>
      <c r="C112" s="31" t="s">
        <v>160</v>
      </c>
      <c r="I112" s="118"/>
      <c r="L112" s="37"/>
    </row>
    <row r="113" s="1" customFormat="1" ht="16.5" customHeight="1">
      <c r="B113" s="37"/>
      <c r="E113" s="63" t="str">
        <f>E9</f>
        <v>SO 18-91.2 - ÚPRAVA HL. VJEZDU DO AREÁLU THERM</v>
      </c>
      <c r="F113" s="1"/>
      <c r="G113" s="1"/>
      <c r="H113" s="1"/>
      <c r="I113" s="118"/>
      <c r="L113" s="37"/>
    </row>
    <row r="114" s="1" customFormat="1" ht="6.96" customHeight="1">
      <c r="B114" s="37"/>
      <c r="I114" s="118"/>
      <c r="L114" s="37"/>
    </row>
    <row r="115" s="1" customFormat="1" ht="12" customHeight="1">
      <c r="B115" s="37"/>
      <c r="C115" s="31" t="s">
        <v>19</v>
      </c>
      <c r="F115" s="26" t="str">
        <f>F12</f>
        <v>Ostrava</v>
      </c>
      <c r="I115" s="119" t="s">
        <v>21</v>
      </c>
      <c r="J115" s="65" t="str">
        <f>IF(J12="","",J12)</f>
        <v>19. 11. 2019</v>
      </c>
      <c r="L115" s="37"/>
    </row>
    <row r="116" s="1" customFormat="1" ht="6.96" customHeight="1">
      <c r="B116" s="37"/>
      <c r="I116" s="118"/>
      <c r="L116" s="37"/>
    </row>
    <row r="117" s="1" customFormat="1" ht="15.15" customHeight="1">
      <c r="B117" s="37"/>
      <c r="C117" s="31" t="s">
        <v>23</v>
      </c>
      <c r="F117" s="26" t="str">
        <f>E15</f>
        <v xml:space="preserve"> </v>
      </c>
      <c r="I117" s="119" t="s">
        <v>29</v>
      </c>
      <c r="J117" s="35" t="str">
        <f>E21</f>
        <v xml:space="preserve"> </v>
      </c>
      <c r="L117" s="37"/>
    </row>
    <row r="118" s="1" customFormat="1" ht="15.15" customHeight="1">
      <c r="B118" s="37"/>
      <c r="C118" s="31" t="s">
        <v>27</v>
      </c>
      <c r="F118" s="26" t="str">
        <f>IF(E18="","",E18)</f>
        <v>Vyplň údaj</v>
      </c>
      <c r="I118" s="119" t="s">
        <v>31</v>
      </c>
      <c r="J118" s="35" t="str">
        <f>E24</f>
        <v xml:space="preserve"> </v>
      </c>
      <c r="L118" s="37"/>
    </row>
    <row r="119" s="1" customFormat="1" ht="10.32" customHeight="1">
      <c r="B119" s="37"/>
      <c r="I119" s="118"/>
      <c r="L119" s="37"/>
    </row>
    <row r="120" s="10" customFormat="1" ht="29.28" customHeight="1">
      <c r="B120" s="155"/>
      <c r="C120" s="156" t="s">
        <v>177</v>
      </c>
      <c r="D120" s="157" t="s">
        <v>58</v>
      </c>
      <c r="E120" s="157" t="s">
        <v>54</v>
      </c>
      <c r="F120" s="157" t="s">
        <v>55</v>
      </c>
      <c r="G120" s="157" t="s">
        <v>178</v>
      </c>
      <c r="H120" s="157" t="s">
        <v>179</v>
      </c>
      <c r="I120" s="158" t="s">
        <v>180</v>
      </c>
      <c r="J120" s="157" t="s">
        <v>164</v>
      </c>
      <c r="K120" s="159" t="s">
        <v>181</v>
      </c>
      <c r="L120" s="155"/>
      <c r="M120" s="82" t="s">
        <v>1</v>
      </c>
      <c r="N120" s="83" t="s">
        <v>37</v>
      </c>
      <c r="O120" s="83" t="s">
        <v>182</v>
      </c>
      <c r="P120" s="83" t="s">
        <v>183</v>
      </c>
      <c r="Q120" s="83" t="s">
        <v>184</v>
      </c>
      <c r="R120" s="83" t="s">
        <v>185</v>
      </c>
      <c r="S120" s="83" t="s">
        <v>186</v>
      </c>
      <c r="T120" s="84" t="s">
        <v>187</v>
      </c>
    </row>
    <row r="121" s="1" customFormat="1" ht="22.8" customHeight="1">
      <c r="B121" s="37"/>
      <c r="C121" s="87" t="s">
        <v>188</v>
      </c>
      <c r="I121" s="118"/>
      <c r="J121" s="160">
        <f>BK121</f>
        <v>0</v>
      </c>
      <c r="L121" s="37"/>
      <c r="M121" s="85"/>
      <c r="N121" s="69"/>
      <c r="O121" s="69"/>
      <c r="P121" s="161">
        <f>P122</f>
        <v>0</v>
      </c>
      <c r="Q121" s="69"/>
      <c r="R121" s="161">
        <f>R122</f>
        <v>2.32518</v>
      </c>
      <c r="S121" s="69"/>
      <c r="T121" s="162">
        <f>T122</f>
        <v>9.1314999999999991</v>
      </c>
      <c r="AT121" s="18" t="s">
        <v>72</v>
      </c>
      <c r="AU121" s="18" t="s">
        <v>166</v>
      </c>
      <c r="BK121" s="163">
        <f>BK122</f>
        <v>0</v>
      </c>
    </row>
    <row r="122" s="11" customFormat="1" ht="25.92" customHeight="1">
      <c r="B122" s="164"/>
      <c r="D122" s="165" t="s">
        <v>72</v>
      </c>
      <c r="E122" s="166" t="s">
        <v>189</v>
      </c>
      <c r="F122" s="166" t="s">
        <v>190</v>
      </c>
      <c r="I122" s="167"/>
      <c r="J122" s="168">
        <f>BK122</f>
        <v>0</v>
      </c>
      <c r="L122" s="164"/>
      <c r="M122" s="169"/>
      <c r="N122" s="170"/>
      <c r="O122" s="170"/>
      <c r="P122" s="171">
        <f>P123+P176</f>
        <v>0</v>
      </c>
      <c r="Q122" s="170"/>
      <c r="R122" s="171">
        <f>R123+R176</f>
        <v>2.32518</v>
      </c>
      <c r="S122" s="170"/>
      <c r="T122" s="172">
        <f>T123+T176</f>
        <v>9.1314999999999991</v>
      </c>
      <c r="AR122" s="165" t="s">
        <v>81</v>
      </c>
      <c r="AT122" s="173" t="s">
        <v>72</v>
      </c>
      <c r="AU122" s="173" t="s">
        <v>73</v>
      </c>
      <c r="AY122" s="165" t="s">
        <v>191</v>
      </c>
      <c r="BK122" s="174">
        <f>BK123+BK176</f>
        <v>0</v>
      </c>
    </row>
    <row r="123" s="11" customFormat="1" ht="22.8" customHeight="1">
      <c r="B123" s="164"/>
      <c r="D123" s="165" t="s">
        <v>72</v>
      </c>
      <c r="E123" s="175" t="s">
        <v>192</v>
      </c>
      <c r="F123" s="175" t="s">
        <v>193</v>
      </c>
      <c r="I123" s="167"/>
      <c r="J123" s="176">
        <f>BK123</f>
        <v>0</v>
      </c>
      <c r="L123" s="164"/>
      <c r="M123" s="169"/>
      <c r="N123" s="170"/>
      <c r="O123" s="170"/>
      <c r="P123" s="171">
        <f>SUM(P124:P175)</f>
        <v>0</v>
      </c>
      <c r="Q123" s="170"/>
      <c r="R123" s="171">
        <f>SUM(R124:R175)</f>
        <v>0</v>
      </c>
      <c r="S123" s="170"/>
      <c r="T123" s="172">
        <f>SUM(T124:T175)</f>
        <v>9.1314999999999991</v>
      </c>
      <c r="AR123" s="165" t="s">
        <v>81</v>
      </c>
      <c r="AT123" s="173" t="s">
        <v>72</v>
      </c>
      <c r="AU123" s="173" t="s">
        <v>81</v>
      </c>
      <c r="AY123" s="165" t="s">
        <v>191</v>
      </c>
      <c r="BK123" s="174">
        <f>SUM(BK124:BK175)</f>
        <v>0</v>
      </c>
    </row>
    <row r="124" s="1" customFormat="1" ht="36" customHeight="1">
      <c r="B124" s="177"/>
      <c r="C124" s="178" t="s">
        <v>81</v>
      </c>
      <c r="D124" s="178" t="s">
        <v>194</v>
      </c>
      <c r="E124" s="179" t="s">
        <v>3496</v>
      </c>
      <c r="F124" s="180" t="s">
        <v>3497</v>
      </c>
      <c r="G124" s="181" t="s">
        <v>197</v>
      </c>
      <c r="H124" s="182">
        <v>8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0.29499999999999998</v>
      </c>
      <c r="T124" s="187">
        <f>S124*H124</f>
        <v>2.3599999999999999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3671</v>
      </c>
    </row>
    <row r="125" s="12" customFormat="1">
      <c r="B125" s="190"/>
      <c r="D125" s="191" t="s">
        <v>200</v>
      </c>
      <c r="E125" s="192" t="s">
        <v>1</v>
      </c>
      <c r="F125" s="193" t="s">
        <v>3499</v>
      </c>
      <c r="H125" s="192" t="s">
        <v>1</v>
      </c>
      <c r="I125" s="194"/>
      <c r="L125" s="190"/>
      <c r="M125" s="195"/>
      <c r="N125" s="196"/>
      <c r="O125" s="196"/>
      <c r="P125" s="196"/>
      <c r="Q125" s="196"/>
      <c r="R125" s="196"/>
      <c r="S125" s="196"/>
      <c r="T125" s="197"/>
      <c r="AT125" s="192" t="s">
        <v>200</v>
      </c>
      <c r="AU125" s="192" t="s">
        <v>83</v>
      </c>
      <c r="AV125" s="12" t="s">
        <v>81</v>
      </c>
      <c r="AW125" s="12" t="s">
        <v>30</v>
      </c>
      <c r="AX125" s="12" t="s">
        <v>73</v>
      </c>
      <c r="AY125" s="192" t="s">
        <v>191</v>
      </c>
    </row>
    <row r="126" s="13" customFormat="1">
      <c r="B126" s="198"/>
      <c r="D126" s="191" t="s">
        <v>200</v>
      </c>
      <c r="E126" s="199" t="s">
        <v>1</v>
      </c>
      <c r="F126" s="200" t="s">
        <v>254</v>
      </c>
      <c r="H126" s="201">
        <v>8</v>
      </c>
      <c r="I126" s="202"/>
      <c r="L126" s="198"/>
      <c r="M126" s="203"/>
      <c r="N126" s="204"/>
      <c r="O126" s="204"/>
      <c r="P126" s="204"/>
      <c r="Q126" s="204"/>
      <c r="R126" s="204"/>
      <c r="S126" s="204"/>
      <c r="T126" s="205"/>
      <c r="AT126" s="199" t="s">
        <v>200</v>
      </c>
      <c r="AU126" s="199" t="s">
        <v>83</v>
      </c>
      <c r="AV126" s="13" t="s">
        <v>83</v>
      </c>
      <c r="AW126" s="13" t="s">
        <v>30</v>
      </c>
      <c r="AX126" s="13" t="s">
        <v>73</v>
      </c>
      <c r="AY126" s="199" t="s">
        <v>191</v>
      </c>
    </row>
    <row r="127" s="14" customFormat="1">
      <c r="B127" s="206"/>
      <c r="D127" s="191" t="s">
        <v>200</v>
      </c>
      <c r="E127" s="207" t="s">
        <v>1</v>
      </c>
      <c r="F127" s="208" t="s">
        <v>204</v>
      </c>
      <c r="H127" s="209">
        <v>8</v>
      </c>
      <c r="I127" s="210"/>
      <c r="L127" s="206"/>
      <c r="M127" s="211"/>
      <c r="N127" s="212"/>
      <c r="O127" s="212"/>
      <c r="P127" s="212"/>
      <c r="Q127" s="212"/>
      <c r="R127" s="212"/>
      <c r="S127" s="212"/>
      <c r="T127" s="213"/>
      <c r="AT127" s="207" t="s">
        <v>200</v>
      </c>
      <c r="AU127" s="207" t="s">
        <v>83</v>
      </c>
      <c r="AV127" s="14" t="s">
        <v>198</v>
      </c>
      <c r="AW127" s="14" t="s">
        <v>30</v>
      </c>
      <c r="AX127" s="14" t="s">
        <v>81</v>
      </c>
      <c r="AY127" s="207" t="s">
        <v>191</v>
      </c>
    </row>
    <row r="128" s="1" customFormat="1" ht="24" customHeight="1">
      <c r="B128" s="177"/>
      <c r="C128" s="178" t="s">
        <v>83</v>
      </c>
      <c r="D128" s="178" t="s">
        <v>194</v>
      </c>
      <c r="E128" s="179" t="s">
        <v>205</v>
      </c>
      <c r="F128" s="180" t="s">
        <v>206</v>
      </c>
      <c r="G128" s="181" t="s">
        <v>197</v>
      </c>
      <c r="H128" s="182">
        <v>3.5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0.41699999999999998</v>
      </c>
      <c r="T128" s="187">
        <f>S128*H128</f>
        <v>1.4595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3672</v>
      </c>
    </row>
    <row r="129" s="12" customFormat="1">
      <c r="B129" s="190"/>
      <c r="D129" s="191" t="s">
        <v>200</v>
      </c>
      <c r="E129" s="192" t="s">
        <v>1</v>
      </c>
      <c r="F129" s="193" t="s">
        <v>3673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83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3674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3" customFormat="1">
      <c r="B131" s="198"/>
      <c r="D131" s="191" t="s">
        <v>200</v>
      </c>
      <c r="E131" s="199" t="s">
        <v>1</v>
      </c>
      <c r="F131" s="200" t="s">
        <v>3675</v>
      </c>
      <c r="H131" s="201">
        <v>3.5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200</v>
      </c>
      <c r="AU131" s="199" t="s">
        <v>83</v>
      </c>
      <c r="AV131" s="13" t="s">
        <v>83</v>
      </c>
      <c r="AW131" s="13" t="s">
        <v>30</v>
      </c>
      <c r="AX131" s="13" t="s">
        <v>73</v>
      </c>
      <c r="AY131" s="199" t="s">
        <v>191</v>
      </c>
    </row>
    <row r="132" s="14" customFormat="1">
      <c r="B132" s="206"/>
      <c r="D132" s="191" t="s">
        <v>200</v>
      </c>
      <c r="E132" s="207" t="s">
        <v>1</v>
      </c>
      <c r="F132" s="208" t="s">
        <v>204</v>
      </c>
      <c r="H132" s="209">
        <v>3.5</v>
      </c>
      <c r="I132" s="210"/>
      <c r="L132" s="206"/>
      <c r="M132" s="211"/>
      <c r="N132" s="212"/>
      <c r="O132" s="212"/>
      <c r="P132" s="212"/>
      <c r="Q132" s="212"/>
      <c r="R132" s="212"/>
      <c r="S132" s="212"/>
      <c r="T132" s="213"/>
      <c r="AT132" s="207" t="s">
        <v>200</v>
      </c>
      <c r="AU132" s="207" t="s">
        <v>83</v>
      </c>
      <c r="AV132" s="14" t="s">
        <v>198</v>
      </c>
      <c r="AW132" s="14" t="s">
        <v>30</v>
      </c>
      <c r="AX132" s="14" t="s">
        <v>81</v>
      </c>
      <c r="AY132" s="207" t="s">
        <v>191</v>
      </c>
    </row>
    <row r="133" s="1" customFormat="1" ht="16.5" customHeight="1">
      <c r="B133" s="177"/>
      <c r="C133" s="178" t="s">
        <v>211</v>
      </c>
      <c r="D133" s="178" t="s">
        <v>194</v>
      </c>
      <c r="E133" s="179" t="s">
        <v>212</v>
      </c>
      <c r="F133" s="180" t="s">
        <v>213</v>
      </c>
      <c r="G133" s="181" t="s">
        <v>214</v>
      </c>
      <c r="H133" s="182">
        <v>0.59999999999999998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0.22</v>
      </c>
      <c r="T133" s="187">
        <f>S133*H133</f>
        <v>0.13200000000000001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3676</v>
      </c>
    </row>
    <row r="134" s="12" customFormat="1">
      <c r="B134" s="190"/>
      <c r="D134" s="191" t="s">
        <v>200</v>
      </c>
      <c r="E134" s="192" t="s">
        <v>1</v>
      </c>
      <c r="F134" s="193" t="s">
        <v>3677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83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3" customFormat="1">
      <c r="B135" s="198"/>
      <c r="D135" s="191" t="s">
        <v>200</v>
      </c>
      <c r="E135" s="199" t="s">
        <v>1</v>
      </c>
      <c r="F135" s="200" t="s">
        <v>3678</v>
      </c>
      <c r="H135" s="201">
        <v>0.59999999999999998</v>
      </c>
      <c r="I135" s="202"/>
      <c r="L135" s="198"/>
      <c r="M135" s="203"/>
      <c r="N135" s="204"/>
      <c r="O135" s="204"/>
      <c r="P135" s="204"/>
      <c r="Q135" s="204"/>
      <c r="R135" s="204"/>
      <c r="S135" s="204"/>
      <c r="T135" s="205"/>
      <c r="AT135" s="199" t="s">
        <v>200</v>
      </c>
      <c r="AU135" s="199" t="s">
        <v>83</v>
      </c>
      <c r="AV135" s="13" t="s">
        <v>83</v>
      </c>
      <c r="AW135" s="13" t="s">
        <v>30</v>
      </c>
      <c r="AX135" s="13" t="s">
        <v>73</v>
      </c>
      <c r="AY135" s="199" t="s">
        <v>191</v>
      </c>
    </row>
    <row r="136" s="14" customFormat="1">
      <c r="B136" s="206"/>
      <c r="D136" s="191" t="s">
        <v>200</v>
      </c>
      <c r="E136" s="207" t="s">
        <v>1</v>
      </c>
      <c r="F136" s="208" t="s">
        <v>204</v>
      </c>
      <c r="H136" s="209">
        <v>0.59999999999999998</v>
      </c>
      <c r="I136" s="210"/>
      <c r="L136" s="206"/>
      <c r="M136" s="211"/>
      <c r="N136" s="212"/>
      <c r="O136" s="212"/>
      <c r="P136" s="212"/>
      <c r="Q136" s="212"/>
      <c r="R136" s="212"/>
      <c r="S136" s="212"/>
      <c r="T136" s="213"/>
      <c r="AT136" s="207" t="s">
        <v>200</v>
      </c>
      <c r="AU136" s="207" t="s">
        <v>83</v>
      </c>
      <c r="AV136" s="14" t="s">
        <v>198</v>
      </c>
      <c r="AW136" s="14" t="s">
        <v>30</v>
      </c>
      <c r="AX136" s="14" t="s">
        <v>81</v>
      </c>
      <c r="AY136" s="207" t="s">
        <v>191</v>
      </c>
    </row>
    <row r="137" s="1" customFormat="1" ht="16.5" customHeight="1">
      <c r="B137" s="177"/>
      <c r="C137" s="178" t="s">
        <v>198</v>
      </c>
      <c r="D137" s="178" t="s">
        <v>194</v>
      </c>
      <c r="E137" s="179" t="s">
        <v>856</v>
      </c>
      <c r="F137" s="180" t="s">
        <v>219</v>
      </c>
      <c r="G137" s="181" t="s">
        <v>214</v>
      </c>
      <c r="H137" s="182">
        <v>3.3999999999999999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0.5</v>
      </c>
      <c r="T137" s="187">
        <f>S137*H137</f>
        <v>1.7</v>
      </c>
      <c r="AR137" s="188" t="s">
        <v>198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3679</v>
      </c>
    </row>
    <row r="138" s="12" customFormat="1">
      <c r="B138" s="190"/>
      <c r="D138" s="191" t="s">
        <v>200</v>
      </c>
      <c r="E138" s="192" t="s">
        <v>1</v>
      </c>
      <c r="F138" s="193" t="s">
        <v>3680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3" customFormat="1">
      <c r="B139" s="198"/>
      <c r="D139" s="191" t="s">
        <v>200</v>
      </c>
      <c r="E139" s="199" t="s">
        <v>1</v>
      </c>
      <c r="F139" s="200" t="s">
        <v>3681</v>
      </c>
      <c r="H139" s="201">
        <v>1.8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200</v>
      </c>
      <c r="AU139" s="199" t="s">
        <v>83</v>
      </c>
      <c r="AV139" s="13" t="s">
        <v>83</v>
      </c>
      <c r="AW139" s="13" t="s">
        <v>30</v>
      </c>
      <c r="AX139" s="13" t="s">
        <v>73</v>
      </c>
      <c r="AY139" s="199" t="s">
        <v>191</v>
      </c>
    </row>
    <row r="140" s="12" customFormat="1">
      <c r="B140" s="190"/>
      <c r="D140" s="191" t="s">
        <v>200</v>
      </c>
      <c r="E140" s="192" t="s">
        <v>1</v>
      </c>
      <c r="F140" s="193" t="s">
        <v>3682</v>
      </c>
      <c r="H140" s="192" t="s">
        <v>1</v>
      </c>
      <c r="I140" s="194"/>
      <c r="L140" s="190"/>
      <c r="M140" s="195"/>
      <c r="N140" s="196"/>
      <c r="O140" s="196"/>
      <c r="P140" s="196"/>
      <c r="Q140" s="196"/>
      <c r="R140" s="196"/>
      <c r="S140" s="196"/>
      <c r="T140" s="197"/>
      <c r="AT140" s="192" t="s">
        <v>200</v>
      </c>
      <c r="AU140" s="192" t="s">
        <v>83</v>
      </c>
      <c r="AV140" s="12" t="s">
        <v>81</v>
      </c>
      <c r="AW140" s="12" t="s">
        <v>30</v>
      </c>
      <c r="AX140" s="12" t="s">
        <v>73</v>
      </c>
      <c r="AY140" s="192" t="s">
        <v>191</v>
      </c>
    </row>
    <row r="141" s="12" customFormat="1">
      <c r="B141" s="190"/>
      <c r="D141" s="191" t="s">
        <v>200</v>
      </c>
      <c r="E141" s="192" t="s">
        <v>1</v>
      </c>
      <c r="F141" s="193" t="s">
        <v>859</v>
      </c>
      <c r="H141" s="192" t="s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2" t="s">
        <v>200</v>
      </c>
      <c r="AU141" s="192" t="s">
        <v>83</v>
      </c>
      <c r="AV141" s="12" t="s">
        <v>81</v>
      </c>
      <c r="AW141" s="12" t="s">
        <v>30</v>
      </c>
      <c r="AX141" s="12" t="s">
        <v>73</v>
      </c>
      <c r="AY141" s="192" t="s">
        <v>191</v>
      </c>
    </row>
    <row r="142" s="13" customFormat="1">
      <c r="B142" s="198"/>
      <c r="D142" s="191" t="s">
        <v>200</v>
      </c>
      <c r="E142" s="199" t="s">
        <v>1</v>
      </c>
      <c r="F142" s="200" t="s">
        <v>3527</v>
      </c>
      <c r="H142" s="201">
        <v>1.6000000000000001</v>
      </c>
      <c r="I142" s="202"/>
      <c r="L142" s="198"/>
      <c r="M142" s="203"/>
      <c r="N142" s="204"/>
      <c r="O142" s="204"/>
      <c r="P142" s="204"/>
      <c r="Q142" s="204"/>
      <c r="R142" s="204"/>
      <c r="S142" s="204"/>
      <c r="T142" s="205"/>
      <c r="AT142" s="199" t="s">
        <v>200</v>
      </c>
      <c r="AU142" s="199" t="s">
        <v>83</v>
      </c>
      <c r="AV142" s="13" t="s">
        <v>83</v>
      </c>
      <c r="AW142" s="13" t="s">
        <v>30</v>
      </c>
      <c r="AX142" s="13" t="s">
        <v>73</v>
      </c>
      <c r="AY142" s="199" t="s">
        <v>191</v>
      </c>
    </row>
    <row r="143" s="14" customFormat="1">
      <c r="B143" s="206"/>
      <c r="D143" s="191" t="s">
        <v>200</v>
      </c>
      <c r="E143" s="207" t="s">
        <v>1</v>
      </c>
      <c r="F143" s="208" t="s">
        <v>204</v>
      </c>
      <c r="H143" s="209">
        <v>3.4000000000000004</v>
      </c>
      <c r="I143" s="210"/>
      <c r="L143" s="206"/>
      <c r="M143" s="211"/>
      <c r="N143" s="212"/>
      <c r="O143" s="212"/>
      <c r="P143" s="212"/>
      <c r="Q143" s="212"/>
      <c r="R143" s="212"/>
      <c r="S143" s="212"/>
      <c r="T143" s="213"/>
      <c r="AT143" s="207" t="s">
        <v>200</v>
      </c>
      <c r="AU143" s="207" t="s">
        <v>83</v>
      </c>
      <c r="AV143" s="14" t="s">
        <v>198</v>
      </c>
      <c r="AW143" s="14" t="s">
        <v>30</v>
      </c>
      <c r="AX143" s="14" t="s">
        <v>81</v>
      </c>
      <c r="AY143" s="207" t="s">
        <v>191</v>
      </c>
    </row>
    <row r="144" s="1" customFormat="1" ht="24" customHeight="1">
      <c r="B144" s="177"/>
      <c r="C144" s="178" t="s">
        <v>228</v>
      </c>
      <c r="D144" s="178" t="s">
        <v>194</v>
      </c>
      <c r="E144" s="179" t="s">
        <v>3009</v>
      </c>
      <c r="F144" s="180" t="s">
        <v>3010</v>
      </c>
      <c r="G144" s="181" t="s">
        <v>310</v>
      </c>
      <c r="H144" s="182">
        <v>12</v>
      </c>
      <c r="I144" s="183"/>
      <c r="J144" s="182">
        <f>ROUND(I144*H144,2)</f>
        <v>0</v>
      </c>
      <c r="K144" s="180" t="s">
        <v>1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0.28999999999999998</v>
      </c>
      <c r="T144" s="187">
        <f>S144*H144</f>
        <v>3.4799999999999995</v>
      </c>
      <c r="AR144" s="188" t="s">
        <v>198</v>
      </c>
      <c r="AT144" s="188" t="s">
        <v>194</v>
      </c>
      <c r="AU144" s="188" t="s">
        <v>83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3683</v>
      </c>
    </row>
    <row r="145" s="12" customFormat="1">
      <c r="B145" s="190"/>
      <c r="D145" s="191" t="s">
        <v>200</v>
      </c>
      <c r="E145" s="192" t="s">
        <v>1</v>
      </c>
      <c r="F145" s="193" t="s">
        <v>3684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200</v>
      </c>
      <c r="AU145" s="192" t="s">
        <v>83</v>
      </c>
      <c r="AV145" s="12" t="s">
        <v>81</v>
      </c>
      <c r="AW145" s="12" t="s">
        <v>30</v>
      </c>
      <c r="AX145" s="12" t="s">
        <v>73</v>
      </c>
      <c r="AY145" s="192" t="s">
        <v>191</v>
      </c>
    </row>
    <row r="146" s="13" customFormat="1">
      <c r="B146" s="198"/>
      <c r="D146" s="191" t="s">
        <v>200</v>
      </c>
      <c r="E146" s="199" t="s">
        <v>1</v>
      </c>
      <c r="F146" s="200" t="s">
        <v>287</v>
      </c>
      <c r="H146" s="201">
        <v>12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200</v>
      </c>
      <c r="AU146" s="199" t="s">
        <v>83</v>
      </c>
      <c r="AV146" s="13" t="s">
        <v>83</v>
      </c>
      <c r="AW146" s="13" t="s">
        <v>30</v>
      </c>
      <c r="AX146" s="13" t="s">
        <v>73</v>
      </c>
      <c r="AY146" s="199" t="s">
        <v>191</v>
      </c>
    </row>
    <row r="147" s="14" customFormat="1">
      <c r="B147" s="206"/>
      <c r="D147" s="191" t="s">
        <v>200</v>
      </c>
      <c r="E147" s="207" t="s">
        <v>1</v>
      </c>
      <c r="F147" s="208" t="s">
        <v>204</v>
      </c>
      <c r="H147" s="209">
        <v>12</v>
      </c>
      <c r="I147" s="210"/>
      <c r="L147" s="206"/>
      <c r="M147" s="211"/>
      <c r="N147" s="212"/>
      <c r="O147" s="212"/>
      <c r="P147" s="212"/>
      <c r="Q147" s="212"/>
      <c r="R147" s="212"/>
      <c r="S147" s="212"/>
      <c r="T147" s="213"/>
      <c r="AT147" s="207" t="s">
        <v>200</v>
      </c>
      <c r="AU147" s="207" t="s">
        <v>83</v>
      </c>
      <c r="AV147" s="14" t="s">
        <v>198</v>
      </c>
      <c r="AW147" s="14" t="s">
        <v>30</v>
      </c>
      <c r="AX147" s="14" t="s">
        <v>81</v>
      </c>
      <c r="AY147" s="207" t="s">
        <v>191</v>
      </c>
    </row>
    <row r="148" s="1" customFormat="1" ht="24" customHeight="1">
      <c r="B148" s="177"/>
      <c r="C148" s="178" t="s">
        <v>237</v>
      </c>
      <c r="D148" s="178" t="s">
        <v>194</v>
      </c>
      <c r="E148" s="179" t="s">
        <v>3045</v>
      </c>
      <c r="F148" s="180" t="s">
        <v>861</v>
      </c>
      <c r="G148" s="181" t="s">
        <v>214</v>
      </c>
      <c r="H148" s="182">
        <v>1.1200000000000001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198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3685</v>
      </c>
    </row>
    <row r="149" s="12" customFormat="1">
      <c r="B149" s="190"/>
      <c r="D149" s="191" t="s">
        <v>200</v>
      </c>
      <c r="E149" s="192" t="s">
        <v>1</v>
      </c>
      <c r="F149" s="193" t="s">
        <v>3686</v>
      </c>
      <c r="H149" s="192" t="s">
        <v>1</v>
      </c>
      <c r="I149" s="194"/>
      <c r="L149" s="190"/>
      <c r="M149" s="195"/>
      <c r="N149" s="196"/>
      <c r="O149" s="196"/>
      <c r="P149" s="196"/>
      <c r="Q149" s="196"/>
      <c r="R149" s="196"/>
      <c r="S149" s="196"/>
      <c r="T149" s="197"/>
      <c r="AT149" s="192" t="s">
        <v>200</v>
      </c>
      <c r="AU149" s="192" t="s">
        <v>83</v>
      </c>
      <c r="AV149" s="12" t="s">
        <v>81</v>
      </c>
      <c r="AW149" s="12" t="s">
        <v>30</v>
      </c>
      <c r="AX149" s="12" t="s">
        <v>73</v>
      </c>
      <c r="AY149" s="192" t="s">
        <v>191</v>
      </c>
    </row>
    <row r="150" s="13" customFormat="1">
      <c r="B150" s="198"/>
      <c r="D150" s="191" t="s">
        <v>200</v>
      </c>
      <c r="E150" s="199" t="s">
        <v>1</v>
      </c>
      <c r="F150" s="200" t="s">
        <v>3687</v>
      </c>
      <c r="H150" s="201">
        <v>1.1200000000000001</v>
      </c>
      <c r="I150" s="202"/>
      <c r="L150" s="198"/>
      <c r="M150" s="203"/>
      <c r="N150" s="204"/>
      <c r="O150" s="204"/>
      <c r="P150" s="204"/>
      <c r="Q150" s="204"/>
      <c r="R150" s="204"/>
      <c r="S150" s="204"/>
      <c r="T150" s="205"/>
      <c r="AT150" s="199" t="s">
        <v>200</v>
      </c>
      <c r="AU150" s="199" t="s">
        <v>83</v>
      </c>
      <c r="AV150" s="13" t="s">
        <v>83</v>
      </c>
      <c r="AW150" s="13" t="s">
        <v>30</v>
      </c>
      <c r="AX150" s="13" t="s">
        <v>73</v>
      </c>
      <c r="AY150" s="199" t="s">
        <v>191</v>
      </c>
    </row>
    <row r="151" s="14" customFormat="1">
      <c r="B151" s="206"/>
      <c r="D151" s="191" t="s">
        <v>200</v>
      </c>
      <c r="E151" s="207" t="s">
        <v>1</v>
      </c>
      <c r="F151" s="208" t="s">
        <v>204</v>
      </c>
      <c r="H151" s="209">
        <v>1.1200000000000001</v>
      </c>
      <c r="I151" s="210"/>
      <c r="L151" s="206"/>
      <c r="M151" s="211"/>
      <c r="N151" s="212"/>
      <c r="O151" s="212"/>
      <c r="P151" s="212"/>
      <c r="Q151" s="212"/>
      <c r="R151" s="212"/>
      <c r="S151" s="212"/>
      <c r="T151" s="213"/>
      <c r="AT151" s="207" t="s">
        <v>200</v>
      </c>
      <c r="AU151" s="207" t="s">
        <v>83</v>
      </c>
      <c r="AV151" s="14" t="s">
        <v>198</v>
      </c>
      <c r="AW151" s="14" t="s">
        <v>30</v>
      </c>
      <c r="AX151" s="14" t="s">
        <v>81</v>
      </c>
      <c r="AY151" s="207" t="s">
        <v>191</v>
      </c>
    </row>
    <row r="152" s="1" customFormat="1" ht="16.5" customHeight="1">
      <c r="B152" s="177"/>
      <c r="C152" s="178" t="s">
        <v>243</v>
      </c>
      <c r="D152" s="178" t="s">
        <v>194</v>
      </c>
      <c r="E152" s="179" t="s">
        <v>288</v>
      </c>
      <c r="F152" s="180" t="s">
        <v>289</v>
      </c>
      <c r="G152" s="181" t="s">
        <v>197</v>
      </c>
      <c r="H152" s="182">
        <v>17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198</v>
      </c>
      <c r="AT152" s="188" t="s">
        <v>194</v>
      </c>
      <c r="AU152" s="188" t="s">
        <v>83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198</v>
      </c>
      <c r="BM152" s="188" t="s">
        <v>3688</v>
      </c>
    </row>
    <row r="153" s="12" customFormat="1">
      <c r="B153" s="190"/>
      <c r="D153" s="191" t="s">
        <v>200</v>
      </c>
      <c r="E153" s="192" t="s">
        <v>1</v>
      </c>
      <c r="F153" s="193" t="s">
        <v>3689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3" customFormat="1">
      <c r="B154" s="198"/>
      <c r="D154" s="191" t="s">
        <v>200</v>
      </c>
      <c r="E154" s="199" t="s">
        <v>1</v>
      </c>
      <c r="F154" s="200" t="s">
        <v>3690</v>
      </c>
      <c r="H154" s="201">
        <v>17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200</v>
      </c>
      <c r="AU154" s="199" t="s">
        <v>83</v>
      </c>
      <c r="AV154" s="13" t="s">
        <v>83</v>
      </c>
      <c r="AW154" s="13" t="s">
        <v>30</v>
      </c>
      <c r="AX154" s="13" t="s">
        <v>73</v>
      </c>
      <c r="AY154" s="199" t="s">
        <v>191</v>
      </c>
    </row>
    <row r="155" s="14" customFormat="1">
      <c r="B155" s="206"/>
      <c r="D155" s="191" t="s">
        <v>200</v>
      </c>
      <c r="E155" s="207" t="s">
        <v>1</v>
      </c>
      <c r="F155" s="208" t="s">
        <v>204</v>
      </c>
      <c r="H155" s="209">
        <v>17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200</v>
      </c>
      <c r="AU155" s="207" t="s">
        <v>83</v>
      </c>
      <c r="AV155" s="14" t="s">
        <v>198</v>
      </c>
      <c r="AW155" s="14" t="s">
        <v>30</v>
      </c>
      <c r="AX155" s="14" t="s">
        <v>81</v>
      </c>
      <c r="AY155" s="207" t="s">
        <v>191</v>
      </c>
    </row>
    <row r="156" s="1" customFormat="1" ht="16.5" customHeight="1">
      <c r="B156" s="177"/>
      <c r="C156" s="178" t="s">
        <v>254</v>
      </c>
      <c r="D156" s="178" t="s">
        <v>194</v>
      </c>
      <c r="E156" s="179" t="s">
        <v>3560</v>
      </c>
      <c r="F156" s="180" t="s">
        <v>3561</v>
      </c>
      <c r="G156" s="181" t="s">
        <v>310</v>
      </c>
      <c r="H156" s="182">
        <v>12</v>
      </c>
      <c r="I156" s="183"/>
      <c r="J156" s="182">
        <f>ROUND(I156*H156,2)</f>
        <v>0</v>
      </c>
      <c r="K156" s="180" t="s">
        <v>274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198</v>
      </c>
      <c r="AT156" s="188" t="s">
        <v>194</v>
      </c>
      <c r="AU156" s="188" t="s">
        <v>83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198</v>
      </c>
      <c r="BM156" s="188" t="s">
        <v>3691</v>
      </c>
    </row>
    <row r="157" s="12" customFormat="1">
      <c r="B157" s="190"/>
      <c r="D157" s="191" t="s">
        <v>200</v>
      </c>
      <c r="E157" s="192" t="s">
        <v>1</v>
      </c>
      <c r="F157" s="193" t="s">
        <v>3692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200</v>
      </c>
      <c r="AU157" s="192" t="s">
        <v>83</v>
      </c>
      <c r="AV157" s="12" t="s">
        <v>81</v>
      </c>
      <c r="AW157" s="12" t="s">
        <v>30</v>
      </c>
      <c r="AX157" s="12" t="s">
        <v>73</v>
      </c>
      <c r="AY157" s="192" t="s">
        <v>191</v>
      </c>
    </row>
    <row r="158" s="13" customFormat="1">
      <c r="B158" s="198"/>
      <c r="D158" s="191" t="s">
        <v>200</v>
      </c>
      <c r="E158" s="199" t="s">
        <v>1</v>
      </c>
      <c r="F158" s="200" t="s">
        <v>287</v>
      </c>
      <c r="H158" s="201">
        <v>12</v>
      </c>
      <c r="I158" s="202"/>
      <c r="L158" s="198"/>
      <c r="M158" s="203"/>
      <c r="N158" s="204"/>
      <c r="O158" s="204"/>
      <c r="P158" s="204"/>
      <c r="Q158" s="204"/>
      <c r="R158" s="204"/>
      <c r="S158" s="204"/>
      <c r="T158" s="205"/>
      <c r="AT158" s="199" t="s">
        <v>200</v>
      </c>
      <c r="AU158" s="199" t="s">
        <v>83</v>
      </c>
      <c r="AV158" s="13" t="s">
        <v>83</v>
      </c>
      <c r="AW158" s="13" t="s">
        <v>30</v>
      </c>
      <c r="AX158" s="13" t="s">
        <v>73</v>
      </c>
      <c r="AY158" s="199" t="s">
        <v>191</v>
      </c>
    </row>
    <row r="159" s="14" customFormat="1">
      <c r="B159" s="206"/>
      <c r="D159" s="191" t="s">
        <v>200</v>
      </c>
      <c r="E159" s="207" t="s">
        <v>1</v>
      </c>
      <c r="F159" s="208" t="s">
        <v>204</v>
      </c>
      <c r="H159" s="209">
        <v>12</v>
      </c>
      <c r="I159" s="210"/>
      <c r="L159" s="206"/>
      <c r="M159" s="211"/>
      <c r="N159" s="212"/>
      <c r="O159" s="212"/>
      <c r="P159" s="212"/>
      <c r="Q159" s="212"/>
      <c r="R159" s="212"/>
      <c r="S159" s="212"/>
      <c r="T159" s="213"/>
      <c r="AT159" s="207" t="s">
        <v>200</v>
      </c>
      <c r="AU159" s="207" t="s">
        <v>83</v>
      </c>
      <c r="AV159" s="14" t="s">
        <v>198</v>
      </c>
      <c r="AW159" s="14" t="s">
        <v>30</v>
      </c>
      <c r="AX159" s="14" t="s">
        <v>81</v>
      </c>
      <c r="AY159" s="207" t="s">
        <v>191</v>
      </c>
    </row>
    <row r="160" s="1" customFormat="1" ht="24" customHeight="1">
      <c r="B160" s="177"/>
      <c r="C160" s="178" t="s">
        <v>271</v>
      </c>
      <c r="D160" s="178" t="s">
        <v>194</v>
      </c>
      <c r="E160" s="179" t="s">
        <v>875</v>
      </c>
      <c r="F160" s="180" t="s">
        <v>876</v>
      </c>
      <c r="G160" s="181" t="s">
        <v>343</v>
      </c>
      <c r="H160" s="182">
        <v>4.1399999999999997</v>
      </c>
      <c r="I160" s="183"/>
      <c r="J160" s="182">
        <f>ROUND(I160*H160,2)</f>
        <v>0</v>
      </c>
      <c r="K160" s="180" t="s">
        <v>274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198</v>
      </c>
      <c r="AT160" s="188" t="s">
        <v>194</v>
      </c>
      <c r="AU160" s="188" t="s">
        <v>83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198</v>
      </c>
      <c r="BM160" s="188" t="s">
        <v>3693</v>
      </c>
    </row>
    <row r="161" s="12" customFormat="1">
      <c r="B161" s="190"/>
      <c r="D161" s="191" t="s">
        <v>200</v>
      </c>
      <c r="E161" s="192" t="s">
        <v>1</v>
      </c>
      <c r="F161" s="193" t="s">
        <v>3694</v>
      </c>
      <c r="H161" s="192" t="s">
        <v>1</v>
      </c>
      <c r="I161" s="194"/>
      <c r="L161" s="190"/>
      <c r="M161" s="195"/>
      <c r="N161" s="196"/>
      <c r="O161" s="196"/>
      <c r="P161" s="196"/>
      <c r="Q161" s="196"/>
      <c r="R161" s="196"/>
      <c r="S161" s="196"/>
      <c r="T161" s="197"/>
      <c r="AT161" s="192" t="s">
        <v>200</v>
      </c>
      <c r="AU161" s="192" t="s">
        <v>83</v>
      </c>
      <c r="AV161" s="12" t="s">
        <v>81</v>
      </c>
      <c r="AW161" s="12" t="s">
        <v>30</v>
      </c>
      <c r="AX161" s="12" t="s">
        <v>73</v>
      </c>
      <c r="AY161" s="192" t="s">
        <v>191</v>
      </c>
    </row>
    <row r="162" s="13" customFormat="1">
      <c r="B162" s="198"/>
      <c r="D162" s="191" t="s">
        <v>200</v>
      </c>
      <c r="E162" s="199" t="s">
        <v>1</v>
      </c>
      <c r="F162" s="200" t="s">
        <v>3695</v>
      </c>
      <c r="H162" s="201">
        <v>4.1399999999999997</v>
      </c>
      <c r="I162" s="202"/>
      <c r="L162" s="198"/>
      <c r="M162" s="203"/>
      <c r="N162" s="204"/>
      <c r="O162" s="204"/>
      <c r="P162" s="204"/>
      <c r="Q162" s="204"/>
      <c r="R162" s="204"/>
      <c r="S162" s="204"/>
      <c r="T162" s="205"/>
      <c r="AT162" s="199" t="s">
        <v>200</v>
      </c>
      <c r="AU162" s="199" t="s">
        <v>83</v>
      </c>
      <c r="AV162" s="13" t="s">
        <v>83</v>
      </c>
      <c r="AW162" s="13" t="s">
        <v>30</v>
      </c>
      <c r="AX162" s="13" t="s">
        <v>73</v>
      </c>
      <c r="AY162" s="199" t="s">
        <v>191</v>
      </c>
    </row>
    <row r="163" s="14" customFormat="1">
      <c r="B163" s="206"/>
      <c r="D163" s="191" t="s">
        <v>200</v>
      </c>
      <c r="E163" s="207" t="s">
        <v>1</v>
      </c>
      <c r="F163" s="208" t="s">
        <v>204</v>
      </c>
      <c r="H163" s="209">
        <v>4.1399999999999997</v>
      </c>
      <c r="I163" s="210"/>
      <c r="L163" s="206"/>
      <c r="M163" s="211"/>
      <c r="N163" s="212"/>
      <c r="O163" s="212"/>
      <c r="P163" s="212"/>
      <c r="Q163" s="212"/>
      <c r="R163" s="212"/>
      <c r="S163" s="212"/>
      <c r="T163" s="213"/>
      <c r="AT163" s="207" t="s">
        <v>200</v>
      </c>
      <c r="AU163" s="207" t="s">
        <v>83</v>
      </c>
      <c r="AV163" s="14" t="s">
        <v>198</v>
      </c>
      <c r="AW163" s="14" t="s">
        <v>30</v>
      </c>
      <c r="AX163" s="14" t="s">
        <v>81</v>
      </c>
      <c r="AY163" s="207" t="s">
        <v>191</v>
      </c>
    </row>
    <row r="164" s="1" customFormat="1" ht="24" customHeight="1">
      <c r="B164" s="177"/>
      <c r="C164" s="178" t="s">
        <v>277</v>
      </c>
      <c r="D164" s="178" t="s">
        <v>194</v>
      </c>
      <c r="E164" s="179" t="s">
        <v>880</v>
      </c>
      <c r="F164" s="180" t="s">
        <v>700</v>
      </c>
      <c r="G164" s="181" t="s">
        <v>343</v>
      </c>
      <c r="H164" s="182">
        <v>1.44</v>
      </c>
      <c r="I164" s="183"/>
      <c r="J164" s="182">
        <f>ROUND(I164*H164,2)</f>
        <v>0</v>
      </c>
      <c r="K164" s="180" t="s">
        <v>274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AR164" s="188" t="s">
        <v>198</v>
      </c>
      <c r="AT164" s="188" t="s">
        <v>194</v>
      </c>
      <c r="AU164" s="188" t="s">
        <v>83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198</v>
      </c>
      <c r="BM164" s="188" t="s">
        <v>3696</v>
      </c>
    </row>
    <row r="165" s="12" customFormat="1">
      <c r="B165" s="190"/>
      <c r="D165" s="191" t="s">
        <v>200</v>
      </c>
      <c r="E165" s="192" t="s">
        <v>1</v>
      </c>
      <c r="F165" s="193" t="s">
        <v>3697</v>
      </c>
      <c r="H165" s="192" t="s">
        <v>1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2" t="s">
        <v>200</v>
      </c>
      <c r="AU165" s="192" t="s">
        <v>83</v>
      </c>
      <c r="AV165" s="12" t="s">
        <v>81</v>
      </c>
      <c r="AW165" s="12" t="s">
        <v>30</v>
      </c>
      <c r="AX165" s="12" t="s">
        <v>73</v>
      </c>
      <c r="AY165" s="192" t="s">
        <v>191</v>
      </c>
    </row>
    <row r="166" s="13" customFormat="1">
      <c r="B166" s="198"/>
      <c r="D166" s="191" t="s">
        <v>200</v>
      </c>
      <c r="E166" s="199" t="s">
        <v>1</v>
      </c>
      <c r="F166" s="200" t="s">
        <v>3698</v>
      </c>
      <c r="H166" s="201">
        <v>1.44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200</v>
      </c>
      <c r="AU166" s="199" t="s">
        <v>83</v>
      </c>
      <c r="AV166" s="13" t="s">
        <v>83</v>
      </c>
      <c r="AW166" s="13" t="s">
        <v>30</v>
      </c>
      <c r="AX166" s="13" t="s">
        <v>73</v>
      </c>
      <c r="AY166" s="199" t="s">
        <v>191</v>
      </c>
    </row>
    <row r="167" s="14" customFormat="1">
      <c r="B167" s="206"/>
      <c r="D167" s="191" t="s">
        <v>200</v>
      </c>
      <c r="E167" s="207" t="s">
        <v>1</v>
      </c>
      <c r="F167" s="208" t="s">
        <v>204</v>
      </c>
      <c r="H167" s="209">
        <v>1.44</v>
      </c>
      <c r="I167" s="210"/>
      <c r="L167" s="206"/>
      <c r="M167" s="211"/>
      <c r="N167" s="212"/>
      <c r="O167" s="212"/>
      <c r="P167" s="212"/>
      <c r="Q167" s="212"/>
      <c r="R167" s="212"/>
      <c r="S167" s="212"/>
      <c r="T167" s="213"/>
      <c r="AT167" s="207" t="s">
        <v>200</v>
      </c>
      <c r="AU167" s="207" t="s">
        <v>83</v>
      </c>
      <c r="AV167" s="14" t="s">
        <v>198</v>
      </c>
      <c r="AW167" s="14" t="s">
        <v>30</v>
      </c>
      <c r="AX167" s="14" t="s">
        <v>81</v>
      </c>
      <c r="AY167" s="207" t="s">
        <v>191</v>
      </c>
    </row>
    <row r="168" s="1" customFormat="1" ht="24" customHeight="1">
      <c r="B168" s="177"/>
      <c r="C168" s="178" t="s">
        <v>192</v>
      </c>
      <c r="D168" s="178" t="s">
        <v>194</v>
      </c>
      <c r="E168" s="179" t="s">
        <v>706</v>
      </c>
      <c r="F168" s="180" t="s">
        <v>707</v>
      </c>
      <c r="G168" s="181" t="s">
        <v>343</v>
      </c>
      <c r="H168" s="182">
        <v>8.5899999999999999</v>
      </c>
      <c r="I168" s="183"/>
      <c r="J168" s="182">
        <f>ROUND(I168*H168,2)</f>
        <v>0</v>
      </c>
      <c r="K168" s="180" t="s">
        <v>274</v>
      </c>
      <c r="L168" s="37"/>
      <c r="M168" s="184" t="s">
        <v>1</v>
      </c>
      <c r="N168" s="185" t="s">
        <v>38</v>
      </c>
      <c r="O168" s="73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198</v>
      </c>
      <c r="AT168" s="188" t="s">
        <v>194</v>
      </c>
      <c r="AU168" s="188" t="s">
        <v>83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198</v>
      </c>
      <c r="BM168" s="188" t="s">
        <v>3699</v>
      </c>
    </row>
    <row r="169" s="12" customFormat="1">
      <c r="B169" s="190"/>
      <c r="D169" s="191" t="s">
        <v>200</v>
      </c>
      <c r="E169" s="192" t="s">
        <v>1</v>
      </c>
      <c r="F169" s="193" t="s">
        <v>3700</v>
      </c>
      <c r="H169" s="192" t="s">
        <v>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2" t="s">
        <v>200</v>
      </c>
      <c r="AU169" s="192" t="s">
        <v>83</v>
      </c>
      <c r="AV169" s="12" t="s">
        <v>81</v>
      </c>
      <c r="AW169" s="12" t="s">
        <v>30</v>
      </c>
      <c r="AX169" s="12" t="s">
        <v>73</v>
      </c>
      <c r="AY169" s="192" t="s">
        <v>191</v>
      </c>
    </row>
    <row r="170" s="13" customFormat="1">
      <c r="B170" s="198"/>
      <c r="D170" s="191" t="s">
        <v>200</v>
      </c>
      <c r="E170" s="199" t="s">
        <v>1</v>
      </c>
      <c r="F170" s="200" t="s">
        <v>3701</v>
      </c>
      <c r="H170" s="201">
        <v>3.4199999999999999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200</v>
      </c>
      <c r="AU170" s="199" t="s">
        <v>83</v>
      </c>
      <c r="AV170" s="13" t="s">
        <v>83</v>
      </c>
      <c r="AW170" s="13" t="s">
        <v>30</v>
      </c>
      <c r="AX170" s="13" t="s">
        <v>73</v>
      </c>
      <c r="AY170" s="199" t="s">
        <v>191</v>
      </c>
    </row>
    <row r="171" s="12" customFormat="1">
      <c r="B171" s="190"/>
      <c r="D171" s="191" t="s">
        <v>200</v>
      </c>
      <c r="E171" s="192" t="s">
        <v>1</v>
      </c>
      <c r="F171" s="193" t="s">
        <v>3584</v>
      </c>
      <c r="H171" s="192" t="s">
        <v>1</v>
      </c>
      <c r="I171" s="194"/>
      <c r="L171" s="190"/>
      <c r="M171" s="195"/>
      <c r="N171" s="196"/>
      <c r="O171" s="196"/>
      <c r="P171" s="196"/>
      <c r="Q171" s="196"/>
      <c r="R171" s="196"/>
      <c r="S171" s="196"/>
      <c r="T171" s="197"/>
      <c r="AT171" s="192" t="s">
        <v>200</v>
      </c>
      <c r="AU171" s="192" t="s">
        <v>83</v>
      </c>
      <c r="AV171" s="12" t="s">
        <v>81</v>
      </c>
      <c r="AW171" s="12" t="s">
        <v>30</v>
      </c>
      <c r="AX171" s="12" t="s">
        <v>73</v>
      </c>
      <c r="AY171" s="192" t="s">
        <v>191</v>
      </c>
    </row>
    <row r="172" s="13" customFormat="1">
      <c r="B172" s="198"/>
      <c r="D172" s="191" t="s">
        <v>200</v>
      </c>
      <c r="E172" s="199" t="s">
        <v>1</v>
      </c>
      <c r="F172" s="200" t="s">
        <v>3585</v>
      </c>
      <c r="H172" s="201">
        <v>3.04</v>
      </c>
      <c r="I172" s="202"/>
      <c r="L172" s="198"/>
      <c r="M172" s="203"/>
      <c r="N172" s="204"/>
      <c r="O172" s="204"/>
      <c r="P172" s="204"/>
      <c r="Q172" s="204"/>
      <c r="R172" s="204"/>
      <c r="S172" s="204"/>
      <c r="T172" s="205"/>
      <c r="AT172" s="199" t="s">
        <v>200</v>
      </c>
      <c r="AU172" s="199" t="s">
        <v>83</v>
      </c>
      <c r="AV172" s="13" t="s">
        <v>83</v>
      </c>
      <c r="AW172" s="13" t="s">
        <v>30</v>
      </c>
      <c r="AX172" s="13" t="s">
        <v>73</v>
      </c>
      <c r="AY172" s="199" t="s">
        <v>191</v>
      </c>
    </row>
    <row r="173" s="12" customFormat="1">
      <c r="B173" s="190"/>
      <c r="D173" s="191" t="s">
        <v>200</v>
      </c>
      <c r="E173" s="192" t="s">
        <v>1</v>
      </c>
      <c r="F173" s="193" t="s">
        <v>3702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200</v>
      </c>
      <c r="AU173" s="192" t="s">
        <v>83</v>
      </c>
      <c r="AV173" s="12" t="s">
        <v>81</v>
      </c>
      <c r="AW173" s="12" t="s">
        <v>30</v>
      </c>
      <c r="AX173" s="12" t="s">
        <v>73</v>
      </c>
      <c r="AY173" s="192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3703</v>
      </c>
      <c r="H174" s="201">
        <v>2.1299999999999999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73</v>
      </c>
      <c r="AY174" s="199" t="s">
        <v>191</v>
      </c>
    </row>
    <row r="175" s="14" customFormat="1">
      <c r="B175" s="206"/>
      <c r="D175" s="191" t="s">
        <v>200</v>
      </c>
      <c r="E175" s="207" t="s">
        <v>1</v>
      </c>
      <c r="F175" s="208" t="s">
        <v>204</v>
      </c>
      <c r="H175" s="209">
        <v>8.5899999999999999</v>
      </c>
      <c r="I175" s="210"/>
      <c r="L175" s="206"/>
      <c r="M175" s="211"/>
      <c r="N175" s="212"/>
      <c r="O175" s="212"/>
      <c r="P175" s="212"/>
      <c r="Q175" s="212"/>
      <c r="R175" s="212"/>
      <c r="S175" s="212"/>
      <c r="T175" s="213"/>
      <c r="AT175" s="207" t="s">
        <v>200</v>
      </c>
      <c r="AU175" s="207" t="s">
        <v>83</v>
      </c>
      <c r="AV175" s="14" t="s">
        <v>198</v>
      </c>
      <c r="AW175" s="14" t="s">
        <v>30</v>
      </c>
      <c r="AX175" s="14" t="s">
        <v>81</v>
      </c>
      <c r="AY175" s="207" t="s">
        <v>191</v>
      </c>
    </row>
    <row r="176" s="11" customFormat="1" ht="22.8" customHeight="1">
      <c r="B176" s="164"/>
      <c r="D176" s="165" t="s">
        <v>72</v>
      </c>
      <c r="E176" s="175" t="s">
        <v>228</v>
      </c>
      <c r="F176" s="175" t="s">
        <v>356</v>
      </c>
      <c r="I176" s="167"/>
      <c r="J176" s="176">
        <f>BK176</f>
        <v>0</v>
      </c>
      <c r="L176" s="164"/>
      <c r="M176" s="169"/>
      <c r="N176" s="170"/>
      <c r="O176" s="170"/>
      <c r="P176" s="171">
        <f>P177+P204</f>
        <v>0</v>
      </c>
      <c r="Q176" s="170"/>
      <c r="R176" s="171">
        <f>R177+R204</f>
        <v>2.32518</v>
      </c>
      <c r="S176" s="170"/>
      <c r="T176" s="172">
        <f>T177+T204</f>
        <v>0</v>
      </c>
      <c r="AR176" s="165" t="s">
        <v>81</v>
      </c>
      <c r="AT176" s="173" t="s">
        <v>72</v>
      </c>
      <c r="AU176" s="173" t="s">
        <v>81</v>
      </c>
      <c r="AY176" s="165" t="s">
        <v>191</v>
      </c>
      <c r="BK176" s="174">
        <f>BK177+BK204</f>
        <v>0</v>
      </c>
    </row>
    <row r="177" s="11" customFormat="1" ht="20.88" customHeight="1">
      <c r="B177" s="164"/>
      <c r="D177" s="165" t="s">
        <v>72</v>
      </c>
      <c r="E177" s="175" t="s">
        <v>357</v>
      </c>
      <c r="F177" s="175" t="s">
        <v>358</v>
      </c>
      <c r="I177" s="167"/>
      <c r="J177" s="176">
        <f>BK177</f>
        <v>0</v>
      </c>
      <c r="L177" s="164"/>
      <c r="M177" s="169"/>
      <c r="N177" s="170"/>
      <c r="O177" s="170"/>
      <c r="P177" s="171">
        <f>SUM(P178:P203)</f>
        <v>0</v>
      </c>
      <c r="Q177" s="170"/>
      <c r="R177" s="171">
        <f>SUM(R178:R203)</f>
        <v>0</v>
      </c>
      <c r="S177" s="170"/>
      <c r="T177" s="172">
        <f>SUM(T178:T203)</f>
        <v>0</v>
      </c>
      <c r="AR177" s="165" t="s">
        <v>81</v>
      </c>
      <c r="AT177" s="173" t="s">
        <v>72</v>
      </c>
      <c r="AU177" s="173" t="s">
        <v>83</v>
      </c>
      <c r="AY177" s="165" t="s">
        <v>191</v>
      </c>
      <c r="BK177" s="174">
        <f>SUM(BK178:BK203)</f>
        <v>0</v>
      </c>
    </row>
    <row r="178" s="1" customFormat="1" ht="16.5" customHeight="1">
      <c r="B178" s="177"/>
      <c r="C178" s="178" t="s">
        <v>287</v>
      </c>
      <c r="D178" s="178" t="s">
        <v>194</v>
      </c>
      <c r="E178" s="179" t="s">
        <v>3257</v>
      </c>
      <c r="F178" s="180" t="s">
        <v>3258</v>
      </c>
      <c r="G178" s="181" t="s">
        <v>197</v>
      </c>
      <c r="H178" s="182">
        <v>21.399999999999999</v>
      </c>
      <c r="I178" s="183"/>
      <c r="J178" s="182">
        <f>ROUND(I178*H178,2)</f>
        <v>0</v>
      </c>
      <c r="K178" s="180" t="s">
        <v>274</v>
      </c>
      <c r="L178" s="37"/>
      <c r="M178" s="184" t="s">
        <v>1</v>
      </c>
      <c r="N178" s="185" t="s">
        <v>38</v>
      </c>
      <c r="O178" s="73"/>
      <c r="P178" s="186">
        <f>O178*H178</f>
        <v>0</v>
      </c>
      <c r="Q178" s="186">
        <v>0</v>
      </c>
      <c r="R178" s="186">
        <f>Q178*H178</f>
        <v>0</v>
      </c>
      <c r="S178" s="186">
        <v>0</v>
      </c>
      <c r="T178" s="187">
        <f>S178*H178</f>
        <v>0</v>
      </c>
      <c r="AR178" s="188" t="s">
        <v>198</v>
      </c>
      <c r="AT178" s="188" t="s">
        <v>194</v>
      </c>
      <c r="AU178" s="188" t="s">
        <v>211</v>
      </c>
      <c r="AY178" s="18" t="s">
        <v>191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8" t="s">
        <v>81</v>
      </c>
      <c r="BK178" s="189">
        <f>ROUND(I178*H178,2)</f>
        <v>0</v>
      </c>
      <c r="BL178" s="18" t="s">
        <v>198</v>
      </c>
      <c r="BM178" s="188" t="s">
        <v>3704</v>
      </c>
    </row>
    <row r="179" s="12" customFormat="1">
      <c r="B179" s="190"/>
      <c r="D179" s="191" t="s">
        <v>200</v>
      </c>
      <c r="E179" s="192" t="s">
        <v>1</v>
      </c>
      <c r="F179" s="193" t="s">
        <v>3705</v>
      </c>
      <c r="H179" s="192" t="s">
        <v>1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2" t="s">
        <v>200</v>
      </c>
      <c r="AU179" s="192" t="s">
        <v>211</v>
      </c>
      <c r="AV179" s="12" t="s">
        <v>81</v>
      </c>
      <c r="AW179" s="12" t="s">
        <v>30</v>
      </c>
      <c r="AX179" s="12" t="s">
        <v>73</v>
      </c>
      <c r="AY179" s="192" t="s">
        <v>191</v>
      </c>
    </row>
    <row r="180" s="13" customFormat="1">
      <c r="B180" s="198"/>
      <c r="D180" s="191" t="s">
        <v>200</v>
      </c>
      <c r="E180" s="199" t="s">
        <v>1</v>
      </c>
      <c r="F180" s="200" t="s">
        <v>3706</v>
      </c>
      <c r="H180" s="201">
        <v>8</v>
      </c>
      <c r="I180" s="202"/>
      <c r="L180" s="198"/>
      <c r="M180" s="203"/>
      <c r="N180" s="204"/>
      <c r="O180" s="204"/>
      <c r="P180" s="204"/>
      <c r="Q180" s="204"/>
      <c r="R180" s="204"/>
      <c r="S180" s="204"/>
      <c r="T180" s="205"/>
      <c r="AT180" s="199" t="s">
        <v>200</v>
      </c>
      <c r="AU180" s="199" t="s">
        <v>211</v>
      </c>
      <c r="AV180" s="13" t="s">
        <v>83</v>
      </c>
      <c r="AW180" s="13" t="s">
        <v>30</v>
      </c>
      <c r="AX180" s="13" t="s">
        <v>73</v>
      </c>
      <c r="AY180" s="199" t="s">
        <v>191</v>
      </c>
    </row>
    <row r="181" s="13" customFormat="1">
      <c r="B181" s="198"/>
      <c r="D181" s="191" t="s">
        <v>200</v>
      </c>
      <c r="E181" s="199" t="s">
        <v>1</v>
      </c>
      <c r="F181" s="200" t="s">
        <v>3706</v>
      </c>
      <c r="H181" s="201">
        <v>8</v>
      </c>
      <c r="I181" s="202"/>
      <c r="L181" s="198"/>
      <c r="M181" s="203"/>
      <c r="N181" s="204"/>
      <c r="O181" s="204"/>
      <c r="P181" s="204"/>
      <c r="Q181" s="204"/>
      <c r="R181" s="204"/>
      <c r="S181" s="204"/>
      <c r="T181" s="205"/>
      <c r="AT181" s="199" t="s">
        <v>200</v>
      </c>
      <c r="AU181" s="199" t="s">
        <v>211</v>
      </c>
      <c r="AV181" s="13" t="s">
        <v>83</v>
      </c>
      <c r="AW181" s="13" t="s">
        <v>30</v>
      </c>
      <c r="AX181" s="13" t="s">
        <v>73</v>
      </c>
      <c r="AY181" s="199" t="s">
        <v>191</v>
      </c>
    </row>
    <row r="182" s="12" customFormat="1">
      <c r="B182" s="190"/>
      <c r="D182" s="191" t="s">
        <v>200</v>
      </c>
      <c r="E182" s="192" t="s">
        <v>1</v>
      </c>
      <c r="F182" s="193" t="s">
        <v>3609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200</v>
      </c>
      <c r="AU182" s="192" t="s">
        <v>211</v>
      </c>
      <c r="AV182" s="12" t="s">
        <v>81</v>
      </c>
      <c r="AW182" s="12" t="s">
        <v>30</v>
      </c>
      <c r="AX182" s="12" t="s">
        <v>73</v>
      </c>
      <c r="AY182" s="192" t="s">
        <v>191</v>
      </c>
    </row>
    <row r="183" s="13" customFormat="1">
      <c r="B183" s="198"/>
      <c r="D183" s="191" t="s">
        <v>200</v>
      </c>
      <c r="E183" s="199" t="s">
        <v>1</v>
      </c>
      <c r="F183" s="200" t="s">
        <v>3610</v>
      </c>
      <c r="H183" s="201">
        <v>5.4000000000000004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200</v>
      </c>
      <c r="AU183" s="199" t="s">
        <v>211</v>
      </c>
      <c r="AV183" s="13" t="s">
        <v>83</v>
      </c>
      <c r="AW183" s="13" t="s">
        <v>30</v>
      </c>
      <c r="AX183" s="13" t="s">
        <v>73</v>
      </c>
      <c r="AY183" s="199" t="s">
        <v>191</v>
      </c>
    </row>
    <row r="184" s="14" customFormat="1">
      <c r="B184" s="206"/>
      <c r="D184" s="191" t="s">
        <v>200</v>
      </c>
      <c r="E184" s="207" t="s">
        <v>1</v>
      </c>
      <c r="F184" s="208" t="s">
        <v>204</v>
      </c>
      <c r="H184" s="209">
        <v>21.399999999999999</v>
      </c>
      <c r="I184" s="210"/>
      <c r="L184" s="206"/>
      <c r="M184" s="211"/>
      <c r="N184" s="212"/>
      <c r="O184" s="212"/>
      <c r="P184" s="212"/>
      <c r="Q184" s="212"/>
      <c r="R184" s="212"/>
      <c r="S184" s="212"/>
      <c r="T184" s="213"/>
      <c r="AT184" s="207" t="s">
        <v>200</v>
      </c>
      <c r="AU184" s="207" t="s">
        <v>211</v>
      </c>
      <c r="AV184" s="14" t="s">
        <v>198</v>
      </c>
      <c r="AW184" s="14" t="s">
        <v>30</v>
      </c>
      <c r="AX184" s="14" t="s">
        <v>81</v>
      </c>
      <c r="AY184" s="207" t="s">
        <v>191</v>
      </c>
    </row>
    <row r="185" s="1" customFormat="1" ht="16.5" customHeight="1">
      <c r="B185" s="177"/>
      <c r="C185" s="178" t="s">
        <v>295</v>
      </c>
      <c r="D185" s="178" t="s">
        <v>194</v>
      </c>
      <c r="E185" s="179" t="s">
        <v>3617</v>
      </c>
      <c r="F185" s="180" t="s">
        <v>3618</v>
      </c>
      <c r="G185" s="181" t="s">
        <v>197</v>
      </c>
      <c r="H185" s="182">
        <v>3.6000000000000001</v>
      </c>
      <c r="I185" s="183"/>
      <c r="J185" s="182">
        <f>ROUND(I185*H185,2)</f>
        <v>0</v>
      </c>
      <c r="K185" s="180" t="s">
        <v>274</v>
      </c>
      <c r="L185" s="37"/>
      <c r="M185" s="184" t="s">
        <v>1</v>
      </c>
      <c r="N185" s="185" t="s">
        <v>38</v>
      </c>
      <c r="O185" s="73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AR185" s="188" t="s">
        <v>198</v>
      </c>
      <c r="AT185" s="188" t="s">
        <v>194</v>
      </c>
      <c r="AU185" s="188" t="s">
        <v>211</v>
      </c>
      <c r="AY185" s="18" t="s">
        <v>191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81</v>
      </c>
      <c r="BK185" s="189">
        <f>ROUND(I185*H185,2)</f>
        <v>0</v>
      </c>
      <c r="BL185" s="18" t="s">
        <v>198</v>
      </c>
      <c r="BM185" s="188" t="s">
        <v>3707</v>
      </c>
    </row>
    <row r="186" s="12" customFormat="1">
      <c r="B186" s="190"/>
      <c r="D186" s="191" t="s">
        <v>200</v>
      </c>
      <c r="E186" s="192" t="s">
        <v>1</v>
      </c>
      <c r="F186" s="193" t="s">
        <v>3620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200</v>
      </c>
      <c r="AU186" s="192" t="s">
        <v>211</v>
      </c>
      <c r="AV186" s="12" t="s">
        <v>81</v>
      </c>
      <c r="AW186" s="12" t="s">
        <v>30</v>
      </c>
      <c r="AX186" s="12" t="s">
        <v>73</v>
      </c>
      <c r="AY186" s="192" t="s">
        <v>191</v>
      </c>
    </row>
    <row r="187" s="12" customFormat="1">
      <c r="B187" s="190"/>
      <c r="D187" s="191" t="s">
        <v>200</v>
      </c>
      <c r="E187" s="192" t="s">
        <v>1</v>
      </c>
      <c r="F187" s="193" t="s">
        <v>916</v>
      </c>
      <c r="H187" s="192" t="s">
        <v>1</v>
      </c>
      <c r="I187" s="194"/>
      <c r="L187" s="190"/>
      <c r="M187" s="195"/>
      <c r="N187" s="196"/>
      <c r="O187" s="196"/>
      <c r="P187" s="196"/>
      <c r="Q187" s="196"/>
      <c r="R187" s="196"/>
      <c r="S187" s="196"/>
      <c r="T187" s="197"/>
      <c r="AT187" s="192" t="s">
        <v>200</v>
      </c>
      <c r="AU187" s="192" t="s">
        <v>211</v>
      </c>
      <c r="AV187" s="12" t="s">
        <v>81</v>
      </c>
      <c r="AW187" s="12" t="s">
        <v>30</v>
      </c>
      <c r="AX187" s="12" t="s">
        <v>73</v>
      </c>
      <c r="AY187" s="192" t="s">
        <v>191</v>
      </c>
    </row>
    <row r="188" s="13" customFormat="1">
      <c r="B188" s="198"/>
      <c r="D188" s="191" t="s">
        <v>200</v>
      </c>
      <c r="E188" s="199" t="s">
        <v>1</v>
      </c>
      <c r="F188" s="200" t="s">
        <v>3503</v>
      </c>
      <c r="H188" s="201">
        <v>3.6000000000000001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200</v>
      </c>
      <c r="AU188" s="199" t="s">
        <v>211</v>
      </c>
      <c r="AV188" s="13" t="s">
        <v>83</v>
      </c>
      <c r="AW188" s="13" t="s">
        <v>30</v>
      </c>
      <c r="AX188" s="13" t="s">
        <v>73</v>
      </c>
      <c r="AY188" s="199" t="s">
        <v>191</v>
      </c>
    </row>
    <row r="189" s="14" customFormat="1">
      <c r="B189" s="206"/>
      <c r="D189" s="191" t="s">
        <v>200</v>
      </c>
      <c r="E189" s="207" t="s">
        <v>1</v>
      </c>
      <c r="F189" s="208" t="s">
        <v>204</v>
      </c>
      <c r="H189" s="209">
        <v>3.6000000000000001</v>
      </c>
      <c r="I189" s="210"/>
      <c r="L189" s="206"/>
      <c r="M189" s="211"/>
      <c r="N189" s="212"/>
      <c r="O189" s="212"/>
      <c r="P189" s="212"/>
      <c r="Q189" s="212"/>
      <c r="R189" s="212"/>
      <c r="S189" s="212"/>
      <c r="T189" s="213"/>
      <c r="AT189" s="207" t="s">
        <v>200</v>
      </c>
      <c r="AU189" s="207" t="s">
        <v>211</v>
      </c>
      <c r="AV189" s="14" t="s">
        <v>198</v>
      </c>
      <c r="AW189" s="14" t="s">
        <v>30</v>
      </c>
      <c r="AX189" s="14" t="s">
        <v>81</v>
      </c>
      <c r="AY189" s="207" t="s">
        <v>191</v>
      </c>
    </row>
    <row r="190" s="1" customFormat="1" ht="24" customHeight="1">
      <c r="B190" s="177"/>
      <c r="C190" s="178" t="s">
        <v>301</v>
      </c>
      <c r="D190" s="178" t="s">
        <v>194</v>
      </c>
      <c r="E190" s="179" t="s">
        <v>459</v>
      </c>
      <c r="F190" s="180" t="s">
        <v>460</v>
      </c>
      <c r="G190" s="181" t="s">
        <v>197</v>
      </c>
      <c r="H190" s="182">
        <v>16</v>
      </c>
      <c r="I190" s="183"/>
      <c r="J190" s="182">
        <f>ROUND(I190*H190,2)</f>
        <v>0</v>
      </c>
      <c r="K190" s="180" t="s">
        <v>274</v>
      </c>
      <c r="L190" s="37"/>
      <c r="M190" s="184" t="s">
        <v>1</v>
      </c>
      <c r="N190" s="185" t="s">
        <v>38</v>
      </c>
      <c r="O190" s="73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AR190" s="188" t="s">
        <v>198</v>
      </c>
      <c r="AT190" s="188" t="s">
        <v>194</v>
      </c>
      <c r="AU190" s="188" t="s">
        <v>211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198</v>
      </c>
      <c r="BM190" s="188" t="s">
        <v>3708</v>
      </c>
    </row>
    <row r="191" s="12" customFormat="1">
      <c r="B191" s="190"/>
      <c r="D191" s="191" t="s">
        <v>200</v>
      </c>
      <c r="E191" s="192" t="s">
        <v>1</v>
      </c>
      <c r="F191" s="193" t="s">
        <v>3709</v>
      </c>
      <c r="H191" s="192" t="s">
        <v>1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2" t="s">
        <v>200</v>
      </c>
      <c r="AU191" s="192" t="s">
        <v>211</v>
      </c>
      <c r="AV191" s="12" t="s">
        <v>81</v>
      </c>
      <c r="AW191" s="12" t="s">
        <v>30</v>
      </c>
      <c r="AX191" s="12" t="s">
        <v>73</v>
      </c>
      <c r="AY191" s="192" t="s">
        <v>191</v>
      </c>
    </row>
    <row r="192" s="13" customFormat="1">
      <c r="B192" s="198"/>
      <c r="D192" s="191" t="s">
        <v>200</v>
      </c>
      <c r="E192" s="199" t="s">
        <v>1</v>
      </c>
      <c r="F192" s="200" t="s">
        <v>3710</v>
      </c>
      <c r="H192" s="201">
        <v>8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200</v>
      </c>
      <c r="AU192" s="199" t="s">
        <v>211</v>
      </c>
      <c r="AV192" s="13" t="s">
        <v>83</v>
      </c>
      <c r="AW192" s="13" t="s">
        <v>30</v>
      </c>
      <c r="AX192" s="13" t="s">
        <v>73</v>
      </c>
      <c r="AY192" s="199" t="s">
        <v>191</v>
      </c>
    </row>
    <row r="193" s="12" customFormat="1">
      <c r="B193" s="190"/>
      <c r="D193" s="191" t="s">
        <v>200</v>
      </c>
      <c r="E193" s="192" t="s">
        <v>1</v>
      </c>
      <c r="F193" s="193" t="s">
        <v>3711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211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3710</v>
      </c>
      <c r="H194" s="201">
        <v>8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211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1</v>
      </c>
      <c r="F195" s="208" t="s">
        <v>204</v>
      </c>
      <c r="H195" s="209">
        <v>16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211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24" customHeight="1">
      <c r="B196" s="177"/>
      <c r="C196" s="178" t="s">
        <v>8</v>
      </c>
      <c r="D196" s="178" t="s">
        <v>194</v>
      </c>
      <c r="E196" s="179" t="s">
        <v>3621</v>
      </c>
      <c r="F196" s="180" t="s">
        <v>3622</v>
      </c>
      <c r="G196" s="181" t="s">
        <v>197</v>
      </c>
      <c r="H196" s="182">
        <v>8</v>
      </c>
      <c r="I196" s="183"/>
      <c r="J196" s="182">
        <f>ROUND(I196*H196,2)</f>
        <v>0</v>
      </c>
      <c r="K196" s="180" t="s">
        <v>274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211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3712</v>
      </c>
    </row>
    <row r="197" s="12" customFormat="1">
      <c r="B197" s="190"/>
      <c r="D197" s="191" t="s">
        <v>200</v>
      </c>
      <c r="E197" s="192" t="s">
        <v>1</v>
      </c>
      <c r="F197" s="193" t="s">
        <v>3713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211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3" customFormat="1">
      <c r="B198" s="198"/>
      <c r="D198" s="191" t="s">
        <v>200</v>
      </c>
      <c r="E198" s="199" t="s">
        <v>1</v>
      </c>
      <c r="F198" s="200" t="s">
        <v>3710</v>
      </c>
      <c r="H198" s="201">
        <v>8</v>
      </c>
      <c r="I198" s="202"/>
      <c r="L198" s="198"/>
      <c r="M198" s="203"/>
      <c r="N198" s="204"/>
      <c r="O198" s="204"/>
      <c r="P198" s="204"/>
      <c r="Q198" s="204"/>
      <c r="R198" s="204"/>
      <c r="S198" s="204"/>
      <c r="T198" s="205"/>
      <c r="AT198" s="199" t="s">
        <v>200</v>
      </c>
      <c r="AU198" s="199" t="s">
        <v>211</v>
      </c>
      <c r="AV198" s="13" t="s">
        <v>83</v>
      </c>
      <c r="AW198" s="13" t="s">
        <v>30</v>
      </c>
      <c r="AX198" s="13" t="s">
        <v>73</v>
      </c>
      <c r="AY198" s="199" t="s">
        <v>191</v>
      </c>
    </row>
    <row r="199" s="14" customFormat="1">
      <c r="B199" s="206"/>
      <c r="D199" s="191" t="s">
        <v>200</v>
      </c>
      <c r="E199" s="207" t="s">
        <v>1</v>
      </c>
      <c r="F199" s="208" t="s">
        <v>204</v>
      </c>
      <c r="H199" s="209">
        <v>8</v>
      </c>
      <c r="I199" s="210"/>
      <c r="L199" s="206"/>
      <c r="M199" s="211"/>
      <c r="N199" s="212"/>
      <c r="O199" s="212"/>
      <c r="P199" s="212"/>
      <c r="Q199" s="212"/>
      <c r="R199" s="212"/>
      <c r="S199" s="212"/>
      <c r="T199" s="213"/>
      <c r="AT199" s="207" t="s">
        <v>200</v>
      </c>
      <c r="AU199" s="207" t="s">
        <v>211</v>
      </c>
      <c r="AV199" s="14" t="s">
        <v>198</v>
      </c>
      <c r="AW199" s="14" t="s">
        <v>30</v>
      </c>
      <c r="AX199" s="14" t="s">
        <v>81</v>
      </c>
      <c r="AY199" s="207" t="s">
        <v>191</v>
      </c>
    </row>
    <row r="200" s="1" customFormat="1" ht="24" customHeight="1">
      <c r="B200" s="177"/>
      <c r="C200" s="178" t="s">
        <v>314</v>
      </c>
      <c r="D200" s="178" t="s">
        <v>194</v>
      </c>
      <c r="E200" s="179" t="s">
        <v>3633</v>
      </c>
      <c r="F200" s="180" t="s">
        <v>3634</v>
      </c>
      <c r="G200" s="181" t="s">
        <v>197</v>
      </c>
      <c r="H200" s="182">
        <v>8</v>
      </c>
      <c r="I200" s="183"/>
      <c r="J200" s="182">
        <f>ROUND(I200*H200,2)</f>
        <v>0</v>
      </c>
      <c r="K200" s="180" t="s">
        <v>274</v>
      </c>
      <c r="L200" s="37"/>
      <c r="M200" s="184" t="s">
        <v>1</v>
      </c>
      <c r="N200" s="185" t="s">
        <v>38</v>
      </c>
      <c r="O200" s="73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AR200" s="188" t="s">
        <v>198</v>
      </c>
      <c r="AT200" s="188" t="s">
        <v>194</v>
      </c>
      <c r="AU200" s="188" t="s">
        <v>211</v>
      </c>
      <c r="AY200" s="18" t="s">
        <v>191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8" t="s">
        <v>81</v>
      </c>
      <c r="BK200" s="189">
        <f>ROUND(I200*H200,2)</f>
        <v>0</v>
      </c>
      <c r="BL200" s="18" t="s">
        <v>198</v>
      </c>
      <c r="BM200" s="188" t="s">
        <v>3714</v>
      </c>
    </row>
    <row r="201" s="12" customFormat="1">
      <c r="B201" s="190"/>
      <c r="D201" s="191" t="s">
        <v>200</v>
      </c>
      <c r="E201" s="192" t="s">
        <v>1</v>
      </c>
      <c r="F201" s="193" t="s">
        <v>3715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200</v>
      </c>
      <c r="AU201" s="192" t="s">
        <v>211</v>
      </c>
      <c r="AV201" s="12" t="s">
        <v>81</v>
      </c>
      <c r="AW201" s="12" t="s">
        <v>30</v>
      </c>
      <c r="AX201" s="12" t="s">
        <v>73</v>
      </c>
      <c r="AY201" s="192" t="s">
        <v>191</v>
      </c>
    </row>
    <row r="202" s="13" customFormat="1">
      <c r="B202" s="198"/>
      <c r="D202" s="191" t="s">
        <v>200</v>
      </c>
      <c r="E202" s="199" t="s">
        <v>1</v>
      </c>
      <c r="F202" s="200" t="s">
        <v>3710</v>
      </c>
      <c r="H202" s="201">
        <v>8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211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4" customFormat="1">
      <c r="B203" s="206"/>
      <c r="D203" s="191" t="s">
        <v>200</v>
      </c>
      <c r="E203" s="207" t="s">
        <v>1</v>
      </c>
      <c r="F203" s="208" t="s">
        <v>204</v>
      </c>
      <c r="H203" s="209">
        <v>8</v>
      </c>
      <c r="I203" s="210"/>
      <c r="L203" s="206"/>
      <c r="M203" s="211"/>
      <c r="N203" s="212"/>
      <c r="O203" s="212"/>
      <c r="P203" s="212"/>
      <c r="Q203" s="212"/>
      <c r="R203" s="212"/>
      <c r="S203" s="212"/>
      <c r="T203" s="213"/>
      <c r="AT203" s="207" t="s">
        <v>200</v>
      </c>
      <c r="AU203" s="207" t="s">
        <v>211</v>
      </c>
      <c r="AV203" s="14" t="s">
        <v>198</v>
      </c>
      <c r="AW203" s="14" t="s">
        <v>30</v>
      </c>
      <c r="AX203" s="14" t="s">
        <v>81</v>
      </c>
      <c r="AY203" s="207" t="s">
        <v>191</v>
      </c>
    </row>
    <row r="204" s="11" customFormat="1" ht="20.88" customHeight="1">
      <c r="B204" s="164"/>
      <c r="D204" s="165" t="s">
        <v>72</v>
      </c>
      <c r="E204" s="175" t="s">
        <v>488</v>
      </c>
      <c r="F204" s="175" t="s">
        <v>489</v>
      </c>
      <c r="I204" s="167"/>
      <c r="J204" s="176">
        <f>BK204</f>
        <v>0</v>
      </c>
      <c r="L204" s="164"/>
      <c r="M204" s="169"/>
      <c r="N204" s="170"/>
      <c r="O204" s="170"/>
      <c r="P204" s="171">
        <f>SUM(P205:P214)</f>
        <v>0</v>
      </c>
      <c r="Q204" s="170"/>
      <c r="R204" s="171">
        <f>SUM(R205:R214)</f>
        <v>2.32518</v>
      </c>
      <c r="S204" s="170"/>
      <c r="T204" s="172">
        <f>SUM(T205:T214)</f>
        <v>0</v>
      </c>
      <c r="AR204" s="165" t="s">
        <v>81</v>
      </c>
      <c r="AT204" s="173" t="s">
        <v>72</v>
      </c>
      <c r="AU204" s="173" t="s">
        <v>83</v>
      </c>
      <c r="AY204" s="165" t="s">
        <v>191</v>
      </c>
      <c r="BK204" s="174">
        <f>SUM(BK205:BK214)</f>
        <v>0</v>
      </c>
    </row>
    <row r="205" s="1" customFormat="1" ht="24" customHeight="1">
      <c r="B205" s="177"/>
      <c r="C205" s="178" t="s">
        <v>322</v>
      </c>
      <c r="D205" s="178" t="s">
        <v>194</v>
      </c>
      <c r="E205" s="179" t="s">
        <v>3652</v>
      </c>
      <c r="F205" s="180" t="s">
        <v>3653</v>
      </c>
      <c r="G205" s="181" t="s">
        <v>197</v>
      </c>
      <c r="H205" s="182">
        <v>3.6000000000000001</v>
      </c>
      <c r="I205" s="183"/>
      <c r="J205" s="182">
        <f>ROUND(I205*H205,2)</f>
        <v>0</v>
      </c>
      <c r="K205" s="180" t="s">
        <v>274</v>
      </c>
      <c r="L205" s="37"/>
      <c r="M205" s="184" t="s">
        <v>1</v>
      </c>
      <c r="N205" s="185" t="s">
        <v>38</v>
      </c>
      <c r="O205" s="73"/>
      <c r="P205" s="186">
        <f>O205*H205</f>
        <v>0</v>
      </c>
      <c r="Q205" s="186">
        <v>0.084250000000000005</v>
      </c>
      <c r="R205" s="186">
        <f>Q205*H205</f>
        <v>0.30330000000000001</v>
      </c>
      <c r="S205" s="186">
        <v>0</v>
      </c>
      <c r="T205" s="187">
        <f>S205*H205</f>
        <v>0</v>
      </c>
      <c r="AR205" s="188" t="s">
        <v>198</v>
      </c>
      <c r="AT205" s="188" t="s">
        <v>194</v>
      </c>
      <c r="AU205" s="188" t="s">
        <v>211</v>
      </c>
      <c r="AY205" s="18" t="s">
        <v>191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8" t="s">
        <v>81</v>
      </c>
      <c r="BK205" s="189">
        <f>ROUND(I205*H205,2)</f>
        <v>0</v>
      </c>
      <c r="BL205" s="18" t="s">
        <v>198</v>
      </c>
      <c r="BM205" s="188" t="s">
        <v>3716</v>
      </c>
    </row>
    <row r="206" s="12" customFormat="1">
      <c r="B206" s="190"/>
      <c r="D206" s="191" t="s">
        <v>200</v>
      </c>
      <c r="E206" s="192" t="s">
        <v>1</v>
      </c>
      <c r="F206" s="193" t="s">
        <v>3717</v>
      </c>
      <c r="H206" s="192" t="s">
        <v>1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2" t="s">
        <v>200</v>
      </c>
      <c r="AU206" s="192" t="s">
        <v>211</v>
      </c>
      <c r="AV206" s="12" t="s">
        <v>81</v>
      </c>
      <c r="AW206" s="12" t="s">
        <v>30</v>
      </c>
      <c r="AX206" s="12" t="s">
        <v>73</v>
      </c>
      <c r="AY206" s="192" t="s">
        <v>191</v>
      </c>
    </row>
    <row r="207" s="12" customFormat="1">
      <c r="B207" s="190"/>
      <c r="D207" s="191" t="s">
        <v>200</v>
      </c>
      <c r="E207" s="192" t="s">
        <v>1</v>
      </c>
      <c r="F207" s="193" t="s">
        <v>3718</v>
      </c>
      <c r="H207" s="192" t="s">
        <v>1</v>
      </c>
      <c r="I207" s="194"/>
      <c r="L207" s="190"/>
      <c r="M207" s="195"/>
      <c r="N207" s="196"/>
      <c r="O207" s="196"/>
      <c r="P207" s="196"/>
      <c r="Q207" s="196"/>
      <c r="R207" s="196"/>
      <c r="S207" s="196"/>
      <c r="T207" s="197"/>
      <c r="AT207" s="192" t="s">
        <v>200</v>
      </c>
      <c r="AU207" s="192" t="s">
        <v>211</v>
      </c>
      <c r="AV207" s="12" t="s">
        <v>81</v>
      </c>
      <c r="AW207" s="12" t="s">
        <v>30</v>
      </c>
      <c r="AX207" s="12" t="s">
        <v>73</v>
      </c>
      <c r="AY207" s="192" t="s">
        <v>191</v>
      </c>
    </row>
    <row r="208" s="13" customFormat="1">
      <c r="B208" s="198"/>
      <c r="D208" s="191" t="s">
        <v>200</v>
      </c>
      <c r="E208" s="199" t="s">
        <v>1</v>
      </c>
      <c r="F208" s="200" t="s">
        <v>3503</v>
      </c>
      <c r="H208" s="201">
        <v>3.6000000000000001</v>
      </c>
      <c r="I208" s="202"/>
      <c r="L208" s="198"/>
      <c r="M208" s="203"/>
      <c r="N208" s="204"/>
      <c r="O208" s="204"/>
      <c r="P208" s="204"/>
      <c r="Q208" s="204"/>
      <c r="R208" s="204"/>
      <c r="S208" s="204"/>
      <c r="T208" s="205"/>
      <c r="AT208" s="199" t="s">
        <v>200</v>
      </c>
      <c r="AU208" s="199" t="s">
        <v>211</v>
      </c>
      <c r="AV208" s="13" t="s">
        <v>83</v>
      </c>
      <c r="AW208" s="13" t="s">
        <v>30</v>
      </c>
      <c r="AX208" s="13" t="s">
        <v>73</v>
      </c>
      <c r="AY208" s="199" t="s">
        <v>191</v>
      </c>
    </row>
    <row r="209" s="14" customFormat="1">
      <c r="B209" s="206"/>
      <c r="D209" s="191" t="s">
        <v>200</v>
      </c>
      <c r="E209" s="207" t="s">
        <v>1</v>
      </c>
      <c r="F209" s="208" t="s">
        <v>204</v>
      </c>
      <c r="H209" s="209">
        <v>3.6000000000000001</v>
      </c>
      <c r="I209" s="210"/>
      <c r="L209" s="206"/>
      <c r="M209" s="211"/>
      <c r="N209" s="212"/>
      <c r="O209" s="212"/>
      <c r="P209" s="212"/>
      <c r="Q209" s="212"/>
      <c r="R209" s="212"/>
      <c r="S209" s="212"/>
      <c r="T209" s="213"/>
      <c r="AT209" s="207" t="s">
        <v>200</v>
      </c>
      <c r="AU209" s="207" t="s">
        <v>211</v>
      </c>
      <c r="AV209" s="14" t="s">
        <v>198</v>
      </c>
      <c r="AW209" s="14" t="s">
        <v>30</v>
      </c>
      <c r="AX209" s="14" t="s">
        <v>81</v>
      </c>
      <c r="AY209" s="207" t="s">
        <v>191</v>
      </c>
    </row>
    <row r="210" s="1" customFormat="1" ht="24" customHeight="1">
      <c r="B210" s="177"/>
      <c r="C210" s="178" t="s">
        <v>328</v>
      </c>
      <c r="D210" s="178" t="s">
        <v>194</v>
      </c>
      <c r="E210" s="179" t="s">
        <v>965</v>
      </c>
      <c r="F210" s="180" t="s">
        <v>966</v>
      </c>
      <c r="G210" s="181" t="s">
        <v>310</v>
      </c>
      <c r="H210" s="182">
        <v>12</v>
      </c>
      <c r="I210" s="183"/>
      <c r="J210" s="182">
        <f>ROUND(I210*H210,2)</f>
        <v>0</v>
      </c>
      <c r="K210" s="180" t="s">
        <v>274</v>
      </c>
      <c r="L210" s="37"/>
      <c r="M210" s="184" t="s">
        <v>1</v>
      </c>
      <c r="N210" s="185" t="s">
        <v>38</v>
      </c>
      <c r="O210" s="73"/>
      <c r="P210" s="186">
        <f>O210*H210</f>
        <v>0</v>
      </c>
      <c r="Q210" s="186">
        <v>0.16849</v>
      </c>
      <c r="R210" s="186">
        <f>Q210*H210</f>
        <v>2.0218799999999999</v>
      </c>
      <c r="S210" s="186">
        <v>0</v>
      </c>
      <c r="T210" s="187">
        <f>S210*H210</f>
        <v>0</v>
      </c>
      <c r="AR210" s="188" t="s">
        <v>198</v>
      </c>
      <c r="AT210" s="188" t="s">
        <v>194</v>
      </c>
      <c r="AU210" s="188" t="s">
        <v>211</v>
      </c>
      <c r="AY210" s="18" t="s">
        <v>191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8" t="s">
        <v>81</v>
      </c>
      <c r="BK210" s="189">
        <f>ROUND(I210*H210,2)</f>
        <v>0</v>
      </c>
      <c r="BL210" s="18" t="s">
        <v>198</v>
      </c>
      <c r="BM210" s="188" t="s">
        <v>3719</v>
      </c>
    </row>
    <row r="211" s="12" customFormat="1">
      <c r="B211" s="190"/>
      <c r="D211" s="191" t="s">
        <v>200</v>
      </c>
      <c r="E211" s="192" t="s">
        <v>1</v>
      </c>
      <c r="F211" s="193" t="s">
        <v>3720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200</v>
      </c>
      <c r="AU211" s="192" t="s">
        <v>211</v>
      </c>
      <c r="AV211" s="12" t="s">
        <v>81</v>
      </c>
      <c r="AW211" s="12" t="s">
        <v>30</v>
      </c>
      <c r="AX211" s="12" t="s">
        <v>73</v>
      </c>
      <c r="AY211" s="192" t="s">
        <v>191</v>
      </c>
    </row>
    <row r="212" s="12" customFormat="1">
      <c r="B212" s="190"/>
      <c r="D212" s="191" t="s">
        <v>200</v>
      </c>
      <c r="E212" s="192" t="s">
        <v>1</v>
      </c>
      <c r="F212" s="193" t="s">
        <v>3721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200</v>
      </c>
      <c r="AU212" s="192" t="s">
        <v>211</v>
      </c>
      <c r="AV212" s="12" t="s">
        <v>81</v>
      </c>
      <c r="AW212" s="12" t="s">
        <v>30</v>
      </c>
      <c r="AX212" s="12" t="s">
        <v>73</v>
      </c>
      <c r="AY212" s="192" t="s">
        <v>191</v>
      </c>
    </row>
    <row r="213" s="13" customFormat="1">
      <c r="B213" s="198"/>
      <c r="D213" s="191" t="s">
        <v>200</v>
      </c>
      <c r="E213" s="199" t="s">
        <v>1</v>
      </c>
      <c r="F213" s="200" t="s">
        <v>287</v>
      </c>
      <c r="H213" s="201">
        <v>12</v>
      </c>
      <c r="I213" s="202"/>
      <c r="L213" s="198"/>
      <c r="M213" s="203"/>
      <c r="N213" s="204"/>
      <c r="O213" s="204"/>
      <c r="P213" s="204"/>
      <c r="Q213" s="204"/>
      <c r="R213" s="204"/>
      <c r="S213" s="204"/>
      <c r="T213" s="205"/>
      <c r="AT213" s="199" t="s">
        <v>200</v>
      </c>
      <c r="AU213" s="199" t="s">
        <v>211</v>
      </c>
      <c r="AV213" s="13" t="s">
        <v>83</v>
      </c>
      <c r="AW213" s="13" t="s">
        <v>30</v>
      </c>
      <c r="AX213" s="13" t="s">
        <v>73</v>
      </c>
      <c r="AY213" s="199" t="s">
        <v>191</v>
      </c>
    </row>
    <row r="214" s="14" customFormat="1">
      <c r="B214" s="206"/>
      <c r="D214" s="191" t="s">
        <v>200</v>
      </c>
      <c r="E214" s="207" t="s">
        <v>1</v>
      </c>
      <c r="F214" s="208" t="s">
        <v>204</v>
      </c>
      <c r="H214" s="209">
        <v>12</v>
      </c>
      <c r="I214" s="210"/>
      <c r="L214" s="206"/>
      <c r="M214" s="223"/>
      <c r="N214" s="224"/>
      <c r="O214" s="224"/>
      <c r="P214" s="224"/>
      <c r="Q214" s="224"/>
      <c r="R214" s="224"/>
      <c r="S214" s="224"/>
      <c r="T214" s="225"/>
      <c r="AT214" s="207" t="s">
        <v>200</v>
      </c>
      <c r="AU214" s="207" t="s">
        <v>211</v>
      </c>
      <c r="AV214" s="14" t="s">
        <v>198</v>
      </c>
      <c r="AW214" s="14" t="s">
        <v>30</v>
      </c>
      <c r="AX214" s="14" t="s">
        <v>81</v>
      </c>
      <c r="AY214" s="207" t="s">
        <v>191</v>
      </c>
    </row>
    <row r="215" s="1" customFormat="1" ht="6.96" customHeight="1">
      <c r="B215" s="56"/>
      <c r="C215" s="57"/>
      <c r="D215" s="57"/>
      <c r="E215" s="57"/>
      <c r="F215" s="57"/>
      <c r="G215" s="57"/>
      <c r="H215" s="57"/>
      <c r="I215" s="139"/>
      <c r="J215" s="57"/>
      <c r="K215" s="57"/>
      <c r="L215" s="37"/>
    </row>
  </sheetData>
  <autoFilter ref="C120:K21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140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3722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ROUND((SUM(BE120:BE199)),  2)</f>
        <v>0</v>
      </c>
      <c r="I33" s="127">
        <v>0.20999999999999999</v>
      </c>
      <c r="J33" s="126">
        <f>ROUND(((SUM(BE120:BE199))*I33),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ROUND((SUM(BF120:BF199)),  2)</f>
        <v>0</v>
      </c>
      <c r="I34" s="127">
        <v>0.14999999999999999</v>
      </c>
      <c r="J34" s="126">
        <f>ROUND(((SUM(BF120:BF199))*I34),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ROUND((SUM(BG120:BG199)),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ROUND((SUM(BH120:BH199)),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ROUND((SUM(BI120:BI199)),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18-91.3 - PROVIZORNÍ KOM. GONČAROVOVA/POVLOVOVA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J179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J180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>SO 18-91.3 - PROVIZORNÍ KOM. GONČAROVOVA/POVLOVOVA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</f>
        <v>0</v>
      </c>
      <c r="Q120" s="69"/>
      <c r="R120" s="161">
        <f>R121</f>
        <v>34.002549999999999</v>
      </c>
      <c r="S120" s="69"/>
      <c r="T120" s="162">
        <f>T121</f>
        <v>14.620000000000001</v>
      </c>
      <c r="AT120" s="18" t="s">
        <v>72</v>
      </c>
      <c r="AU120" s="18" t="s">
        <v>166</v>
      </c>
      <c r="BK120" s="163">
        <f>BK121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P122+P179</f>
        <v>0</v>
      </c>
      <c r="Q121" s="170"/>
      <c r="R121" s="171">
        <f>R122+R179</f>
        <v>34.002549999999999</v>
      </c>
      <c r="S121" s="170"/>
      <c r="T121" s="172">
        <f>T122+T179</f>
        <v>14.620000000000001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BK122+BK179</f>
        <v>0</v>
      </c>
    </row>
    <row r="122" s="11" customFormat="1" ht="22.8" customHeight="1">
      <c r="B122" s="164"/>
      <c r="D122" s="165" t="s">
        <v>72</v>
      </c>
      <c r="E122" s="175" t="s">
        <v>192</v>
      </c>
      <c r="F122" s="175" t="s">
        <v>193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SUM(P123:P178)</f>
        <v>0</v>
      </c>
      <c r="Q122" s="170"/>
      <c r="R122" s="171">
        <f>SUM(R123:R178)</f>
        <v>34.002549999999999</v>
      </c>
      <c r="S122" s="170"/>
      <c r="T122" s="172">
        <f>SUM(T123:T178)</f>
        <v>14.620000000000001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SUM(BK123:BK178)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212</v>
      </c>
      <c r="F123" s="180" t="s">
        <v>213</v>
      </c>
      <c r="G123" s="181" t="s">
        <v>214</v>
      </c>
      <c r="H123" s="182">
        <v>8.5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0.22</v>
      </c>
      <c r="T123" s="187">
        <f>S123*H123</f>
        <v>1.8700000000000001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3723</v>
      </c>
    </row>
    <row r="124" s="12" customFormat="1">
      <c r="B124" s="190"/>
      <c r="D124" s="191" t="s">
        <v>200</v>
      </c>
      <c r="E124" s="192" t="s">
        <v>1</v>
      </c>
      <c r="F124" s="193" t="s">
        <v>3724</v>
      </c>
      <c r="H124" s="192" t="s">
        <v>1</v>
      </c>
      <c r="I124" s="194"/>
      <c r="L124" s="190"/>
      <c r="M124" s="195"/>
      <c r="N124" s="196"/>
      <c r="O124" s="196"/>
      <c r="P124" s="196"/>
      <c r="Q124" s="196"/>
      <c r="R124" s="196"/>
      <c r="S124" s="196"/>
      <c r="T124" s="197"/>
      <c r="AT124" s="192" t="s">
        <v>200</v>
      </c>
      <c r="AU124" s="192" t="s">
        <v>83</v>
      </c>
      <c r="AV124" s="12" t="s">
        <v>81</v>
      </c>
      <c r="AW124" s="12" t="s">
        <v>30</v>
      </c>
      <c r="AX124" s="12" t="s">
        <v>73</v>
      </c>
      <c r="AY124" s="192" t="s">
        <v>191</v>
      </c>
    </row>
    <row r="125" s="13" customFormat="1">
      <c r="B125" s="198"/>
      <c r="D125" s="191" t="s">
        <v>200</v>
      </c>
      <c r="E125" s="199" t="s">
        <v>1</v>
      </c>
      <c r="F125" s="200" t="s">
        <v>3725</v>
      </c>
      <c r="H125" s="201">
        <v>8.5</v>
      </c>
      <c r="I125" s="202"/>
      <c r="L125" s="198"/>
      <c r="M125" s="203"/>
      <c r="N125" s="204"/>
      <c r="O125" s="204"/>
      <c r="P125" s="204"/>
      <c r="Q125" s="204"/>
      <c r="R125" s="204"/>
      <c r="S125" s="204"/>
      <c r="T125" s="205"/>
      <c r="AT125" s="199" t="s">
        <v>200</v>
      </c>
      <c r="AU125" s="199" t="s">
        <v>83</v>
      </c>
      <c r="AV125" s="13" t="s">
        <v>83</v>
      </c>
      <c r="AW125" s="13" t="s">
        <v>30</v>
      </c>
      <c r="AX125" s="13" t="s">
        <v>73</v>
      </c>
      <c r="AY125" s="199" t="s">
        <v>191</v>
      </c>
    </row>
    <row r="126" s="14" customFormat="1">
      <c r="B126" s="206"/>
      <c r="D126" s="191" t="s">
        <v>200</v>
      </c>
      <c r="E126" s="207" t="s">
        <v>1</v>
      </c>
      <c r="F126" s="208" t="s">
        <v>204</v>
      </c>
      <c r="H126" s="209">
        <v>8.5</v>
      </c>
      <c r="I126" s="210"/>
      <c r="L126" s="206"/>
      <c r="M126" s="211"/>
      <c r="N126" s="212"/>
      <c r="O126" s="212"/>
      <c r="P126" s="212"/>
      <c r="Q126" s="212"/>
      <c r="R126" s="212"/>
      <c r="S126" s="212"/>
      <c r="T126" s="213"/>
      <c r="AT126" s="207" t="s">
        <v>200</v>
      </c>
      <c r="AU126" s="207" t="s">
        <v>83</v>
      </c>
      <c r="AV126" s="14" t="s">
        <v>198</v>
      </c>
      <c r="AW126" s="14" t="s">
        <v>30</v>
      </c>
      <c r="AX126" s="14" t="s">
        <v>81</v>
      </c>
      <c r="AY126" s="207" t="s">
        <v>191</v>
      </c>
    </row>
    <row r="127" s="1" customFormat="1" ht="16.5" customHeight="1">
      <c r="B127" s="177"/>
      <c r="C127" s="178" t="s">
        <v>83</v>
      </c>
      <c r="D127" s="178" t="s">
        <v>194</v>
      </c>
      <c r="E127" s="179" t="s">
        <v>856</v>
      </c>
      <c r="F127" s="180" t="s">
        <v>219</v>
      </c>
      <c r="G127" s="181" t="s">
        <v>214</v>
      </c>
      <c r="H127" s="182">
        <v>25.5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0.5</v>
      </c>
      <c r="T127" s="187">
        <f>S127*H127</f>
        <v>12.75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3726</v>
      </c>
    </row>
    <row r="128" s="12" customFormat="1">
      <c r="B128" s="190"/>
      <c r="D128" s="191" t="s">
        <v>200</v>
      </c>
      <c r="E128" s="192" t="s">
        <v>1</v>
      </c>
      <c r="F128" s="193" t="s">
        <v>3727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200</v>
      </c>
      <c r="AU128" s="192" t="s">
        <v>83</v>
      </c>
      <c r="AV128" s="12" t="s">
        <v>81</v>
      </c>
      <c r="AW128" s="12" t="s">
        <v>30</v>
      </c>
      <c r="AX128" s="12" t="s">
        <v>73</v>
      </c>
      <c r="AY128" s="192" t="s">
        <v>191</v>
      </c>
    </row>
    <row r="129" s="13" customFormat="1">
      <c r="B129" s="198"/>
      <c r="D129" s="191" t="s">
        <v>200</v>
      </c>
      <c r="E129" s="199" t="s">
        <v>1</v>
      </c>
      <c r="F129" s="200" t="s">
        <v>3728</v>
      </c>
      <c r="H129" s="201">
        <v>25.5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200</v>
      </c>
      <c r="AU129" s="199" t="s">
        <v>83</v>
      </c>
      <c r="AV129" s="13" t="s">
        <v>83</v>
      </c>
      <c r="AW129" s="13" t="s">
        <v>30</v>
      </c>
      <c r="AX129" s="13" t="s">
        <v>73</v>
      </c>
      <c r="AY129" s="199" t="s">
        <v>191</v>
      </c>
    </row>
    <row r="130" s="14" customFormat="1">
      <c r="B130" s="206"/>
      <c r="D130" s="191" t="s">
        <v>200</v>
      </c>
      <c r="E130" s="207" t="s">
        <v>1</v>
      </c>
      <c r="F130" s="208" t="s">
        <v>204</v>
      </c>
      <c r="H130" s="209">
        <v>25.5</v>
      </c>
      <c r="I130" s="210"/>
      <c r="L130" s="206"/>
      <c r="M130" s="211"/>
      <c r="N130" s="212"/>
      <c r="O130" s="212"/>
      <c r="P130" s="212"/>
      <c r="Q130" s="212"/>
      <c r="R130" s="212"/>
      <c r="S130" s="212"/>
      <c r="T130" s="213"/>
      <c r="AT130" s="207" t="s">
        <v>200</v>
      </c>
      <c r="AU130" s="207" t="s">
        <v>83</v>
      </c>
      <c r="AV130" s="14" t="s">
        <v>198</v>
      </c>
      <c r="AW130" s="14" t="s">
        <v>30</v>
      </c>
      <c r="AX130" s="14" t="s">
        <v>81</v>
      </c>
      <c r="AY130" s="207" t="s">
        <v>191</v>
      </c>
    </row>
    <row r="131" s="1" customFormat="1" ht="16.5" customHeight="1">
      <c r="B131" s="177"/>
      <c r="C131" s="178" t="s">
        <v>211</v>
      </c>
      <c r="D131" s="178" t="s">
        <v>194</v>
      </c>
      <c r="E131" s="179" t="s">
        <v>3040</v>
      </c>
      <c r="F131" s="180" t="s">
        <v>3041</v>
      </c>
      <c r="G131" s="181" t="s">
        <v>214</v>
      </c>
      <c r="H131" s="182">
        <v>8.5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3729</v>
      </c>
    </row>
    <row r="132" s="12" customFormat="1">
      <c r="B132" s="190"/>
      <c r="D132" s="191" t="s">
        <v>200</v>
      </c>
      <c r="E132" s="192" t="s">
        <v>1</v>
      </c>
      <c r="F132" s="193" t="s">
        <v>3730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200</v>
      </c>
      <c r="AU132" s="192" t="s">
        <v>83</v>
      </c>
      <c r="AV132" s="12" t="s">
        <v>81</v>
      </c>
      <c r="AW132" s="12" t="s">
        <v>30</v>
      </c>
      <c r="AX132" s="12" t="s">
        <v>73</v>
      </c>
      <c r="AY132" s="192" t="s">
        <v>191</v>
      </c>
    </row>
    <row r="133" s="12" customFormat="1">
      <c r="B133" s="190"/>
      <c r="D133" s="191" t="s">
        <v>200</v>
      </c>
      <c r="E133" s="192" t="s">
        <v>1</v>
      </c>
      <c r="F133" s="193" t="s">
        <v>3731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200</v>
      </c>
      <c r="AU133" s="192" t="s">
        <v>83</v>
      </c>
      <c r="AV133" s="12" t="s">
        <v>81</v>
      </c>
      <c r="AW133" s="12" t="s">
        <v>30</v>
      </c>
      <c r="AX133" s="12" t="s">
        <v>73</v>
      </c>
      <c r="AY133" s="192" t="s">
        <v>191</v>
      </c>
    </row>
    <row r="134" s="13" customFormat="1">
      <c r="B134" s="198"/>
      <c r="D134" s="191" t="s">
        <v>200</v>
      </c>
      <c r="E134" s="199" t="s">
        <v>1</v>
      </c>
      <c r="F134" s="200" t="s">
        <v>3725</v>
      </c>
      <c r="H134" s="201">
        <v>8.5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200</v>
      </c>
      <c r="AU134" s="199" t="s">
        <v>83</v>
      </c>
      <c r="AV134" s="13" t="s">
        <v>83</v>
      </c>
      <c r="AW134" s="13" t="s">
        <v>30</v>
      </c>
      <c r="AX134" s="13" t="s">
        <v>73</v>
      </c>
      <c r="AY134" s="199" t="s">
        <v>191</v>
      </c>
    </row>
    <row r="135" s="14" customFormat="1">
      <c r="B135" s="206"/>
      <c r="D135" s="191" t="s">
        <v>200</v>
      </c>
      <c r="E135" s="207" t="s">
        <v>1</v>
      </c>
      <c r="F135" s="208" t="s">
        <v>204</v>
      </c>
      <c r="H135" s="209">
        <v>8.5</v>
      </c>
      <c r="I135" s="210"/>
      <c r="L135" s="206"/>
      <c r="M135" s="211"/>
      <c r="N135" s="212"/>
      <c r="O135" s="212"/>
      <c r="P135" s="212"/>
      <c r="Q135" s="212"/>
      <c r="R135" s="212"/>
      <c r="S135" s="212"/>
      <c r="T135" s="213"/>
      <c r="AT135" s="207" t="s">
        <v>200</v>
      </c>
      <c r="AU135" s="207" t="s">
        <v>83</v>
      </c>
      <c r="AV135" s="14" t="s">
        <v>198</v>
      </c>
      <c r="AW135" s="14" t="s">
        <v>30</v>
      </c>
      <c r="AX135" s="14" t="s">
        <v>81</v>
      </c>
      <c r="AY135" s="207" t="s">
        <v>191</v>
      </c>
    </row>
    <row r="136" s="1" customFormat="1" ht="24" customHeight="1">
      <c r="B136" s="177"/>
      <c r="C136" s="178" t="s">
        <v>198</v>
      </c>
      <c r="D136" s="178" t="s">
        <v>194</v>
      </c>
      <c r="E136" s="179" t="s">
        <v>3045</v>
      </c>
      <c r="F136" s="180" t="s">
        <v>861</v>
      </c>
      <c r="G136" s="181" t="s">
        <v>214</v>
      </c>
      <c r="H136" s="182">
        <v>34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3732</v>
      </c>
    </row>
    <row r="137" s="12" customFormat="1">
      <c r="B137" s="190"/>
      <c r="D137" s="191" t="s">
        <v>200</v>
      </c>
      <c r="E137" s="192" t="s">
        <v>1</v>
      </c>
      <c r="F137" s="193" t="s">
        <v>3733</v>
      </c>
      <c r="H137" s="192" t="s">
        <v>1</v>
      </c>
      <c r="I137" s="194"/>
      <c r="L137" s="190"/>
      <c r="M137" s="195"/>
      <c r="N137" s="196"/>
      <c r="O137" s="196"/>
      <c r="P137" s="196"/>
      <c r="Q137" s="196"/>
      <c r="R137" s="196"/>
      <c r="S137" s="196"/>
      <c r="T137" s="197"/>
      <c r="AT137" s="192" t="s">
        <v>200</v>
      </c>
      <c r="AU137" s="192" t="s">
        <v>83</v>
      </c>
      <c r="AV137" s="12" t="s">
        <v>81</v>
      </c>
      <c r="AW137" s="12" t="s">
        <v>30</v>
      </c>
      <c r="AX137" s="12" t="s">
        <v>73</v>
      </c>
      <c r="AY137" s="192" t="s">
        <v>191</v>
      </c>
    </row>
    <row r="138" s="13" customFormat="1">
      <c r="B138" s="198"/>
      <c r="D138" s="191" t="s">
        <v>200</v>
      </c>
      <c r="E138" s="199" t="s">
        <v>1</v>
      </c>
      <c r="F138" s="200" t="s">
        <v>3734</v>
      </c>
      <c r="H138" s="201">
        <v>34</v>
      </c>
      <c r="I138" s="202"/>
      <c r="L138" s="198"/>
      <c r="M138" s="203"/>
      <c r="N138" s="204"/>
      <c r="O138" s="204"/>
      <c r="P138" s="204"/>
      <c r="Q138" s="204"/>
      <c r="R138" s="204"/>
      <c r="S138" s="204"/>
      <c r="T138" s="205"/>
      <c r="AT138" s="199" t="s">
        <v>200</v>
      </c>
      <c r="AU138" s="199" t="s">
        <v>83</v>
      </c>
      <c r="AV138" s="13" t="s">
        <v>83</v>
      </c>
      <c r="AW138" s="13" t="s">
        <v>30</v>
      </c>
      <c r="AX138" s="13" t="s">
        <v>73</v>
      </c>
      <c r="AY138" s="199" t="s">
        <v>191</v>
      </c>
    </row>
    <row r="139" s="14" customFormat="1">
      <c r="B139" s="206"/>
      <c r="D139" s="191" t="s">
        <v>200</v>
      </c>
      <c r="E139" s="207" t="s">
        <v>1</v>
      </c>
      <c r="F139" s="208" t="s">
        <v>204</v>
      </c>
      <c r="H139" s="209">
        <v>34</v>
      </c>
      <c r="I139" s="210"/>
      <c r="L139" s="206"/>
      <c r="M139" s="211"/>
      <c r="N139" s="212"/>
      <c r="O139" s="212"/>
      <c r="P139" s="212"/>
      <c r="Q139" s="212"/>
      <c r="R139" s="212"/>
      <c r="S139" s="212"/>
      <c r="T139" s="213"/>
      <c r="AT139" s="207" t="s">
        <v>200</v>
      </c>
      <c r="AU139" s="207" t="s">
        <v>83</v>
      </c>
      <c r="AV139" s="14" t="s">
        <v>198</v>
      </c>
      <c r="AW139" s="14" t="s">
        <v>30</v>
      </c>
      <c r="AX139" s="14" t="s">
        <v>81</v>
      </c>
      <c r="AY139" s="207" t="s">
        <v>191</v>
      </c>
    </row>
    <row r="140" s="1" customFormat="1" ht="24" customHeight="1">
      <c r="B140" s="177"/>
      <c r="C140" s="178" t="s">
        <v>228</v>
      </c>
      <c r="D140" s="178" t="s">
        <v>194</v>
      </c>
      <c r="E140" s="179" t="s">
        <v>2596</v>
      </c>
      <c r="F140" s="180" t="s">
        <v>282</v>
      </c>
      <c r="G140" s="181" t="s">
        <v>214</v>
      </c>
      <c r="H140" s="182">
        <v>34</v>
      </c>
      <c r="I140" s="183"/>
      <c r="J140" s="182">
        <f>ROUND(I140*H140,2)</f>
        <v>0</v>
      </c>
      <c r="K140" s="180" t="s">
        <v>1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83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3735</v>
      </c>
    </row>
    <row r="141" s="12" customFormat="1">
      <c r="B141" s="190"/>
      <c r="D141" s="191" t="s">
        <v>200</v>
      </c>
      <c r="E141" s="192" t="s">
        <v>1</v>
      </c>
      <c r="F141" s="193" t="s">
        <v>3736</v>
      </c>
      <c r="H141" s="192" t="s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2" t="s">
        <v>200</v>
      </c>
      <c r="AU141" s="192" t="s">
        <v>83</v>
      </c>
      <c r="AV141" s="12" t="s">
        <v>81</v>
      </c>
      <c r="AW141" s="12" t="s">
        <v>30</v>
      </c>
      <c r="AX141" s="12" t="s">
        <v>73</v>
      </c>
      <c r="AY141" s="192" t="s">
        <v>191</v>
      </c>
    </row>
    <row r="142" s="12" customFormat="1">
      <c r="B142" s="190"/>
      <c r="D142" s="191" t="s">
        <v>200</v>
      </c>
      <c r="E142" s="192" t="s">
        <v>1</v>
      </c>
      <c r="F142" s="193" t="s">
        <v>3737</v>
      </c>
      <c r="H142" s="192" t="s">
        <v>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2" t="s">
        <v>200</v>
      </c>
      <c r="AU142" s="192" t="s">
        <v>83</v>
      </c>
      <c r="AV142" s="12" t="s">
        <v>81</v>
      </c>
      <c r="AW142" s="12" t="s">
        <v>30</v>
      </c>
      <c r="AX142" s="12" t="s">
        <v>73</v>
      </c>
      <c r="AY142" s="192" t="s">
        <v>191</v>
      </c>
    </row>
    <row r="143" s="13" customFormat="1">
      <c r="B143" s="198"/>
      <c r="D143" s="191" t="s">
        <v>200</v>
      </c>
      <c r="E143" s="199" t="s">
        <v>1</v>
      </c>
      <c r="F143" s="200" t="s">
        <v>3734</v>
      </c>
      <c r="H143" s="201">
        <v>34</v>
      </c>
      <c r="I143" s="202"/>
      <c r="L143" s="198"/>
      <c r="M143" s="203"/>
      <c r="N143" s="204"/>
      <c r="O143" s="204"/>
      <c r="P143" s="204"/>
      <c r="Q143" s="204"/>
      <c r="R143" s="204"/>
      <c r="S143" s="204"/>
      <c r="T143" s="205"/>
      <c r="AT143" s="199" t="s">
        <v>200</v>
      </c>
      <c r="AU143" s="199" t="s">
        <v>83</v>
      </c>
      <c r="AV143" s="13" t="s">
        <v>83</v>
      </c>
      <c r="AW143" s="13" t="s">
        <v>30</v>
      </c>
      <c r="AX143" s="13" t="s">
        <v>73</v>
      </c>
      <c r="AY143" s="199" t="s">
        <v>191</v>
      </c>
    </row>
    <row r="144" s="14" customFormat="1">
      <c r="B144" s="206"/>
      <c r="D144" s="191" t="s">
        <v>200</v>
      </c>
      <c r="E144" s="207" t="s">
        <v>1</v>
      </c>
      <c r="F144" s="208" t="s">
        <v>204</v>
      </c>
      <c r="H144" s="209">
        <v>34</v>
      </c>
      <c r="I144" s="210"/>
      <c r="L144" s="206"/>
      <c r="M144" s="211"/>
      <c r="N144" s="212"/>
      <c r="O144" s="212"/>
      <c r="P144" s="212"/>
      <c r="Q144" s="212"/>
      <c r="R144" s="212"/>
      <c r="S144" s="212"/>
      <c r="T144" s="213"/>
      <c r="AT144" s="207" t="s">
        <v>200</v>
      </c>
      <c r="AU144" s="207" t="s">
        <v>83</v>
      </c>
      <c r="AV144" s="14" t="s">
        <v>198</v>
      </c>
      <c r="AW144" s="14" t="s">
        <v>30</v>
      </c>
      <c r="AX144" s="14" t="s">
        <v>81</v>
      </c>
      <c r="AY144" s="207" t="s">
        <v>191</v>
      </c>
    </row>
    <row r="145" s="1" customFormat="1" ht="16.5" customHeight="1">
      <c r="B145" s="177"/>
      <c r="C145" s="178" t="s">
        <v>237</v>
      </c>
      <c r="D145" s="178" t="s">
        <v>194</v>
      </c>
      <c r="E145" s="179" t="s">
        <v>288</v>
      </c>
      <c r="F145" s="180" t="s">
        <v>289</v>
      </c>
      <c r="G145" s="181" t="s">
        <v>197</v>
      </c>
      <c r="H145" s="182">
        <v>85</v>
      </c>
      <c r="I145" s="183"/>
      <c r="J145" s="182">
        <f>ROUND(I145*H145,2)</f>
        <v>0</v>
      </c>
      <c r="K145" s="180" t="s">
        <v>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198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198</v>
      </c>
      <c r="BM145" s="188" t="s">
        <v>3738</v>
      </c>
    </row>
    <row r="146" s="12" customFormat="1">
      <c r="B146" s="190"/>
      <c r="D146" s="191" t="s">
        <v>200</v>
      </c>
      <c r="E146" s="192" t="s">
        <v>1</v>
      </c>
      <c r="F146" s="193" t="s">
        <v>3739</v>
      </c>
      <c r="H146" s="192" t="s">
        <v>1</v>
      </c>
      <c r="I146" s="194"/>
      <c r="L146" s="190"/>
      <c r="M146" s="195"/>
      <c r="N146" s="196"/>
      <c r="O146" s="196"/>
      <c r="P146" s="196"/>
      <c r="Q146" s="196"/>
      <c r="R146" s="196"/>
      <c r="S146" s="196"/>
      <c r="T146" s="197"/>
      <c r="AT146" s="192" t="s">
        <v>200</v>
      </c>
      <c r="AU146" s="192" t="s">
        <v>83</v>
      </c>
      <c r="AV146" s="12" t="s">
        <v>81</v>
      </c>
      <c r="AW146" s="12" t="s">
        <v>30</v>
      </c>
      <c r="AX146" s="12" t="s">
        <v>73</v>
      </c>
      <c r="AY146" s="192" t="s">
        <v>191</v>
      </c>
    </row>
    <row r="147" s="13" customFormat="1">
      <c r="B147" s="198"/>
      <c r="D147" s="191" t="s">
        <v>200</v>
      </c>
      <c r="E147" s="199" t="s">
        <v>1</v>
      </c>
      <c r="F147" s="200" t="s">
        <v>803</v>
      </c>
      <c r="H147" s="201">
        <v>85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200</v>
      </c>
      <c r="AU147" s="199" t="s">
        <v>83</v>
      </c>
      <c r="AV147" s="13" t="s">
        <v>83</v>
      </c>
      <c r="AW147" s="13" t="s">
        <v>30</v>
      </c>
      <c r="AX147" s="13" t="s">
        <v>73</v>
      </c>
      <c r="AY147" s="199" t="s">
        <v>191</v>
      </c>
    </row>
    <row r="148" s="14" customFormat="1">
      <c r="B148" s="206"/>
      <c r="D148" s="191" t="s">
        <v>200</v>
      </c>
      <c r="E148" s="207" t="s">
        <v>1</v>
      </c>
      <c r="F148" s="208" t="s">
        <v>204</v>
      </c>
      <c r="H148" s="209">
        <v>85</v>
      </c>
      <c r="I148" s="210"/>
      <c r="L148" s="206"/>
      <c r="M148" s="211"/>
      <c r="N148" s="212"/>
      <c r="O148" s="212"/>
      <c r="P148" s="212"/>
      <c r="Q148" s="212"/>
      <c r="R148" s="212"/>
      <c r="S148" s="212"/>
      <c r="T148" s="213"/>
      <c r="AT148" s="207" t="s">
        <v>200</v>
      </c>
      <c r="AU148" s="207" t="s">
        <v>83</v>
      </c>
      <c r="AV148" s="14" t="s">
        <v>198</v>
      </c>
      <c r="AW148" s="14" t="s">
        <v>30</v>
      </c>
      <c r="AX148" s="14" t="s">
        <v>81</v>
      </c>
      <c r="AY148" s="207" t="s">
        <v>191</v>
      </c>
    </row>
    <row r="149" s="1" customFormat="1" ht="24" customHeight="1">
      <c r="B149" s="177"/>
      <c r="C149" s="178" t="s">
        <v>243</v>
      </c>
      <c r="D149" s="178" t="s">
        <v>194</v>
      </c>
      <c r="E149" s="179" t="s">
        <v>2359</v>
      </c>
      <c r="F149" s="180" t="s">
        <v>2360</v>
      </c>
      <c r="G149" s="181" t="s">
        <v>197</v>
      </c>
      <c r="H149" s="182">
        <v>85</v>
      </c>
      <c r="I149" s="183"/>
      <c r="J149" s="182">
        <f>ROUND(I149*H149,2)</f>
        <v>0</v>
      </c>
      <c r="K149" s="180" t="s">
        <v>274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198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3740</v>
      </c>
    </row>
    <row r="150" s="12" customFormat="1">
      <c r="B150" s="190"/>
      <c r="D150" s="191" t="s">
        <v>200</v>
      </c>
      <c r="E150" s="192" t="s">
        <v>1</v>
      </c>
      <c r="F150" s="193" t="s">
        <v>3741</v>
      </c>
      <c r="H150" s="192" t="s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2" t="s">
        <v>200</v>
      </c>
      <c r="AU150" s="192" t="s">
        <v>83</v>
      </c>
      <c r="AV150" s="12" t="s">
        <v>81</v>
      </c>
      <c r="AW150" s="12" t="s">
        <v>30</v>
      </c>
      <c r="AX150" s="12" t="s">
        <v>73</v>
      </c>
      <c r="AY150" s="192" t="s">
        <v>191</v>
      </c>
    </row>
    <row r="151" s="13" customFormat="1">
      <c r="B151" s="198"/>
      <c r="D151" s="191" t="s">
        <v>200</v>
      </c>
      <c r="E151" s="199" t="s">
        <v>1</v>
      </c>
      <c r="F151" s="200" t="s">
        <v>803</v>
      </c>
      <c r="H151" s="201">
        <v>85</v>
      </c>
      <c r="I151" s="202"/>
      <c r="L151" s="198"/>
      <c r="M151" s="203"/>
      <c r="N151" s="204"/>
      <c r="O151" s="204"/>
      <c r="P151" s="204"/>
      <c r="Q151" s="204"/>
      <c r="R151" s="204"/>
      <c r="S151" s="204"/>
      <c r="T151" s="205"/>
      <c r="AT151" s="199" t="s">
        <v>200</v>
      </c>
      <c r="AU151" s="199" t="s">
        <v>83</v>
      </c>
      <c r="AV151" s="13" t="s">
        <v>83</v>
      </c>
      <c r="AW151" s="13" t="s">
        <v>30</v>
      </c>
      <c r="AX151" s="13" t="s">
        <v>73</v>
      </c>
      <c r="AY151" s="199" t="s">
        <v>191</v>
      </c>
    </row>
    <row r="152" s="14" customFormat="1">
      <c r="B152" s="206"/>
      <c r="D152" s="191" t="s">
        <v>200</v>
      </c>
      <c r="E152" s="207" t="s">
        <v>1</v>
      </c>
      <c r="F152" s="208" t="s">
        <v>204</v>
      </c>
      <c r="H152" s="209">
        <v>85</v>
      </c>
      <c r="I152" s="210"/>
      <c r="L152" s="206"/>
      <c r="M152" s="211"/>
      <c r="N152" s="212"/>
      <c r="O152" s="212"/>
      <c r="P152" s="212"/>
      <c r="Q152" s="212"/>
      <c r="R152" s="212"/>
      <c r="S152" s="212"/>
      <c r="T152" s="213"/>
      <c r="AT152" s="207" t="s">
        <v>200</v>
      </c>
      <c r="AU152" s="207" t="s">
        <v>83</v>
      </c>
      <c r="AV152" s="14" t="s">
        <v>198</v>
      </c>
      <c r="AW152" s="14" t="s">
        <v>30</v>
      </c>
      <c r="AX152" s="14" t="s">
        <v>81</v>
      </c>
      <c r="AY152" s="207" t="s">
        <v>191</v>
      </c>
    </row>
    <row r="153" s="1" customFormat="1" ht="24" customHeight="1">
      <c r="B153" s="177"/>
      <c r="C153" s="178" t="s">
        <v>254</v>
      </c>
      <c r="D153" s="178" t="s">
        <v>194</v>
      </c>
      <c r="E153" s="179" t="s">
        <v>2362</v>
      </c>
      <c r="F153" s="180" t="s">
        <v>2363</v>
      </c>
      <c r="G153" s="181" t="s">
        <v>197</v>
      </c>
      <c r="H153" s="182">
        <v>85</v>
      </c>
      <c r="I153" s="183"/>
      <c r="J153" s="182">
        <f>ROUND(I153*H153,2)</f>
        <v>0</v>
      </c>
      <c r="K153" s="180" t="s">
        <v>274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3742</v>
      </c>
    </row>
    <row r="154" s="12" customFormat="1">
      <c r="B154" s="190"/>
      <c r="D154" s="191" t="s">
        <v>200</v>
      </c>
      <c r="E154" s="192" t="s">
        <v>1</v>
      </c>
      <c r="F154" s="193" t="s">
        <v>3743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200</v>
      </c>
      <c r="AU154" s="192" t="s">
        <v>83</v>
      </c>
      <c r="AV154" s="12" t="s">
        <v>81</v>
      </c>
      <c r="AW154" s="12" t="s">
        <v>30</v>
      </c>
      <c r="AX154" s="12" t="s">
        <v>73</v>
      </c>
      <c r="AY154" s="192" t="s">
        <v>191</v>
      </c>
    </row>
    <row r="155" s="13" customFormat="1">
      <c r="B155" s="198"/>
      <c r="D155" s="191" t="s">
        <v>200</v>
      </c>
      <c r="E155" s="199" t="s">
        <v>1</v>
      </c>
      <c r="F155" s="200" t="s">
        <v>803</v>
      </c>
      <c r="H155" s="201">
        <v>85</v>
      </c>
      <c r="I155" s="202"/>
      <c r="L155" s="198"/>
      <c r="M155" s="203"/>
      <c r="N155" s="204"/>
      <c r="O155" s="204"/>
      <c r="P155" s="204"/>
      <c r="Q155" s="204"/>
      <c r="R155" s="204"/>
      <c r="S155" s="204"/>
      <c r="T155" s="205"/>
      <c r="AT155" s="199" t="s">
        <v>200</v>
      </c>
      <c r="AU155" s="199" t="s">
        <v>83</v>
      </c>
      <c r="AV155" s="13" t="s">
        <v>83</v>
      </c>
      <c r="AW155" s="13" t="s">
        <v>30</v>
      </c>
      <c r="AX155" s="13" t="s">
        <v>73</v>
      </c>
      <c r="AY155" s="199" t="s">
        <v>191</v>
      </c>
    </row>
    <row r="156" s="14" customFormat="1">
      <c r="B156" s="206"/>
      <c r="D156" s="191" t="s">
        <v>200</v>
      </c>
      <c r="E156" s="207" t="s">
        <v>1</v>
      </c>
      <c r="F156" s="208" t="s">
        <v>204</v>
      </c>
      <c r="H156" s="209">
        <v>85</v>
      </c>
      <c r="I156" s="210"/>
      <c r="L156" s="206"/>
      <c r="M156" s="211"/>
      <c r="N156" s="212"/>
      <c r="O156" s="212"/>
      <c r="P156" s="212"/>
      <c r="Q156" s="212"/>
      <c r="R156" s="212"/>
      <c r="S156" s="212"/>
      <c r="T156" s="213"/>
      <c r="AT156" s="207" t="s">
        <v>200</v>
      </c>
      <c r="AU156" s="207" t="s">
        <v>83</v>
      </c>
      <c r="AV156" s="14" t="s">
        <v>198</v>
      </c>
      <c r="AW156" s="14" t="s">
        <v>30</v>
      </c>
      <c r="AX156" s="14" t="s">
        <v>81</v>
      </c>
      <c r="AY156" s="207" t="s">
        <v>191</v>
      </c>
    </row>
    <row r="157" s="1" customFormat="1" ht="24" customHeight="1">
      <c r="B157" s="177"/>
      <c r="C157" s="178" t="s">
        <v>271</v>
      </c>
      <c r="D157" s="178" t="s">
        <v>194</v>
      </c>
      <c r="E157" s="179" t="s">
        <v>3079</v>
      </c>
      <c r="F157" s="180" t="s">
        <v>3080</v>
      </c>
      <c r="G157" s="181" t="s">
        <v>197</v>
      </c>
      <c r="H157" s="182">
        <v>85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198</v>
      </c>
      <c r="AT157" s="188" t="s">
        <v>194</v>
      </c>
      <c r="AU157" s="188" t="s">
        <v>83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3744</v>
      </c>
    </row>
    <row r="158" s="12" customFormat="1">
      <c r="B158" s="190"/>
      <c r="D158" s="191" t="s">
        <v>200</v>
      </c>
      <c r="E158" s="192" t="s">
        <v>1</v>
      </c>
      <c r="F158" s="193" t="s">
        <v>3745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803</v>
      </c>
      <c r="H159" s="201">
        <v>85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73</v>
      </c>
      <c r="AY159" s="199" t="s">
        <v>191</v>
      </c>
    </row>
    <row r="160" s="14" customFormat="1">
      <c r="B160" s="206"/>
      <c r="D160" s="191" t="s">
        <v>200</v>
      </c>
      <c r="E160" s="207" t="s">
        <v>1</v>
      </c>
      <c r="F160" s="208" t="s">
        <v>204</v>
      </c>
      <c r="H160" s="209">
        <v>85</v>
      </c>
      <c r="I160" s="210"/>
      <c r="L160" s="206"/>
      <c r="M160" s="211"/>
      <c r="N160" s="212"/>
      <c r="O160" s="212"/>
      <c r="P160" s="212"/>
      <c r="Q160" s="212"/>
      <c r="R160" s="212"/>
      <c r="S160" s="212"/>
      <c r="T160" s="213"/>
      <c r="AT160" s="207" t="s">
        <v>200</v>
      </c>
      <c r="AU160" s="207" t="s">
        <v>83</v>
      </c>
      <c r="AV160" s="14" t="s">
        <v>198</v>
      </c>
      <c r="AW160" s="14" t="s">
        <v>30</v>
      </c>
      <c r="AX160" s="14" t="s">
        <v>81</v>
      </c>
      <c r="AY160" s="207" t="s">
        <v>191</v>
      </c>
    </row>
    <row r="161" s="1" customFormat="1" ht="16.5" customHeight="1">
      <c r="B161" s="177"/>
      <c r="C161" s="214" t="s">
        <v>277</v>
      </c>
      <c r="D161" s="214" t="s">
        <v>335</v>
      </c>
      <c r="E161" s="215" t="s">
        <v>3097</v>
      </c>
      <c r="F161" s="216" t="s">
        <v>3098</v>
      </c>
      <c r="G161" s="217" t="s">
        <v>1007</v>
      </c>
      <c r="H161" s="218">
        <v>2.5499999999999998</v>
      </c>
      <c r="I161" s="219"/>
      <c r="J161" s="218">
        <f>ROUND(I161*H161,2)</f>
        <v>0</v>
      </c>
      <c r="K161" s="216" t="s">
        <v>274</v>
      </c>
      <c r="L161" s="220"/>
      <c r="M161" s="221" t="s">
        <v>1</v>
      </c>
      <c r="N161" s="222" t="s">
        <v>38</v>
      </c>
      <c r="O161" s="73"/>
      <c r="P161" s="186">
        <f>O161*H161</f>
        <v>0</v>
      </c>
      <c r="Q161" s="186">
        <v>0.001</v>
      </c>
      <c r="R161" s="186">
        <f>Q161*H161</f>
        <v>0.0025499999999999997</v>
      </c>
      <c r="S161" s="186">
        <v>0</v>
      </c>
      <c r="T161" s="187">
        <f>S161*H161</f>
        <v>0</v>
      </c>
      <c r="AR161" s="188" t="s">
        <v>254</v>
      </c>
      <c r="AT161" s="188" t="s">
        <v>335</v>
      </c>
      <c r="AU161" s="188" t="s">
        <v>83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3746</v>
      </c>
    </row>
    <row r="162" s="12" customFormat="1">
      <c r="B162" s="190"/>
      <c r="D162" s="191" t="s">
        <v>200</v>
      </c>
      <c r="E162" s="192" t="s">
        <v>1</v>
      </c>
      <c r="F162" s="193" t="s">
        <v>3747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200</v>
      </c>
      <c r="AU162" s="192" t="s">
        <v>83</v>
      </c>
      <c r="AV162" s="12" t="s">
        <v>81</v>
      </c>
      <c r="AW162" s="12" t="s">
        <v>30</v>
      </c>
      <c r="AX162" s="12" t="s">
        <v>73</v>
      </c>
      <c r="AY162" s="192" t="s">
        <v>191</v>
      </c>
    </row>
    <row r="163" s="13" customFormat="1">
      <c r="B163" s="198"/>
      <c r="D163" s="191" t="s">
        <v>200</v>
      </c>
      <c r="E163" s="199" t="s">
        <v>1</v>
      </c>
      <c r="F163" s="200" t="s">
        <v>3748</v>
      </c>
      <c r="H163" s="201">
        <v>2.5499999999999998</v>
      </c>
      <c r="I163" s="202"/>
      <c r="L163" s="198"/>
      <c r="M163" s="203"/>
      <c r="N163" s="204"/>
      <c r="O163" s="204"/>
      <c r="P163" s="204"/>
      <c r="Q163" s="204"/>
      <c r="R163" s="204"/>
      <c r="S163" s="204"/>
      <c r="T163" s="205"/>
      <c r="AT163" s="199" t="s">
        <v>200</v>
      </c>
      <c r="AU163" s="199" t="s">
        <v>83</v>
      </c>
      <c r="AV163" s="13" t="s">
        <v>83</v>
      </c>
      <c r="AW163" s="13" t="s">
        <v>30</v>
      </c>
      <c r="AX163" s="13" t="s">
        <v>73</v>
      </c>
      <c r="AY163" s="199" t="s">
        <v>191</v>
      </c>
    </row>
    <row r="164" s="14" customFormat="1">
      <c r="B164" s="206"/>
      <c r="D164" s="191" t="s">
        <v>200</v>
      </c>
      <c r="E164" s="207" t="s">
        <v>1</v>
      </c>
      <c r="F164" s="208" t="s">
        <v>204</v>
      </c>
      <c r="H164" s="209">
        <v>2.5499999999999998</v>
      </c>
      <c r="I164" s="210"/>
      <c r="L164" s="206"/>
      <c r="M164" s="211"/>
      <c r="N164" s="212"/>
      <c r="O164" s="212"/>
      <c r="P164" s="212"/>
      <c r="Q164" s="212"/>
      <c r="R164" s="212"/>
      <c r="S164" s="212"/>
      <c r="T164" s="213"/>
      <c r="AT164" s="207" t="s">
        <v>200</v>
      </c>
      <c r="AU164" s="207" t="s">
        <v>83</v>
      </c>
      <c r="AV164" s="14" t="s">
        <v>198</v>
      </c>
      <c r="AW164" s="14" t="s">
        <v>30</v>
      </c>
      <c r="AX164" s="14" t="s">
        <v>81</v>
      </c>
      <c r="AY164" s="207" t="s">
        <v>191</v>
      </c>
    </row>
    <row r="165" s="1" customFormat="1" ht="16.5" customHeight="1">
      <c r="B165" s="177"/>
      <c r="C165" s="214" t="s">
        <v>192</v>
      </c>
      <c r="D165" s="214" t="s">
        <v>335</v>
      </c>
      <c r="E165" s="215" t="s">
        <v>3102</v>
      </c>
      <c r="F165" s="216" t="s">
        <v>3103</v>
      </c>
      <c r="G165" s="217" t="s">
        <v>214</v>
      </c>
      <c r="H165" s="218">
        <v>34</v>
      </c>
      <c r="I165" s="219"/>
      <c r="J165" s="218">
        <f>ROUND(I165*H165,2)</f>
        <v>0</v>
      </c>
      <c r="K165" s="216" t="s">
        <v>1</v>
      </c>
      <c r="L165" s="220"/>
      <c r="M165" s="221" t="s">
        <v>1</v>
      </c>
      <c r="N165" s="222" t="s">
        <v>38</v>
      </c>
      <c r="O165" s="73"/>
      <c r="P165" s="186">
        <f>O165*H165</f>
        <v>0</v>
      </c>
      <c r="Q165" s="186">
        <v>1</v>
      </c>
      <c r="R165" s="186">
        <f>Q165*H165</f>
        <v>34</v>
      </c>
      <c r="S165" s="186">
        <v>0</v>
      </c>
      <c r="T165" s="187">
        <f>S165*H165</f>
        <v>0</v>
      </c>
      <c r="AR165" s="188" t="s">
        <v>254</v>
      </c>
      <c r="AT165" s="188" t="s">
        <v>335</v>
      </c>
      <c r="AU165" s="188" t="s">
        <v>83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3749</v>
      </c>
    </row>
    <row r="166" s="12" customFormat="1">
      <c r="B166" s="190"/>
      <c r="D166" s="191" t="s">
        <v>200</v>
      </c>
      <c r="E166" s="192" t="s">
        <v>1</v>
      </c>
      <c r="F166" s="193" t="s">
        <v>3103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200</v>
      </c>
      <c r="AU166" s="192" t="s">
        <v>83</v>
      </c>
      <c r="AV166" s="12" t="s">
        <v>81</v>
      </c>
      <c r="AW166" s="12" t="s">
        <v>30</v>
      </c>
      <c r="AX166" s="12" t="s">
        <v>73</v>
      </c>
      <c r="AY166" s="192" t="s">
        <v>191</v>
      </c>
    </row>
    <row r="167" s="13" customFormat="1">
      <c r="B167" s="198"/>
      <c r="D167" s="191" t="s">
        <v>200</v>
      </c>
      <c r="E167" s="199" t="s">
        <v>1</v>
      </c>
      <c r="F167" s="200" t="s">
        <v>3734</v>
      </c>
      <c r="H167" s="201">
        <v>34</v>
      </c>
      <c r="I167" s="202"/>
      <c r="L167" s="198"/>
      <c r="M167" s="203"/>
      <c r="N167" s="204"/>
      <c r="O167" s="204"/>
      <c r="P167" s="204"/>
      <c r="Q167" s="204"/>
      <c r="R167" s="204"/>
      <c r="S167" s="204"/>
      <c r="T167" s="205"/>
      <c r="AT167" s="199" t="s">
        <v>200</v>
      </c>
      <c r="AU167" s="199" t="s">
        <v>83</v>
      </c>
      <c r="AV167" s="13" t="s">
        <v>83</v>
      </c>
      <c r="AW167" s="13" t="s">
        <v>30</v>
      </c>
      <c r="AX167" s="13" t="s">
        <v>73</v>
      </c>
      <c r="AY167" s="199" t="s">
        <v>191</v>
      </c>
    </row>
    <row r="168" s="14" customFormat="1">
      <c r="B168" s="206"/>
      <c r="D168" s="191" t="s">
        <v>200</v>
      </c>
      <c r="E168" s="207" t="s">
        <v>1</v>
      </c>
      <c r="F168" s="208" t="s">
        <v>204</v>
      </c>
      <c r="H168" s="209">
        <v>34</v>
      </c>
      <c r="I168" s="210"/>
      <c r="L168" s="206"/>
      <c r="M168" s="211"/>
      <c r="N168" s="212"/>
      <c r="O168" s="212"/>
      <c r="P168" s="212"/>
      <c r="Q168" s="212"/>
      <c r="R168" s="212"/>
      <c r="S168" s="212"/>
      <c r="T168" s="213"/>
      <c r="AT168" s="207" t="s">
        <v>200</v>
      </c>
      <c r="AU168" s="207" t="s">
        <v>83</v>
      </c>
      <c r="AV168" s="14" t="s">
        <v>198</v>
      </c>
      <c r="AW168" s="14" t="s">
        <v>30</v>
      </c>
      <c r="AX168" s="14" t="s">
        <v>81</v>
      </c>
      <c r="AY168" s="207" t="s">
        <v>191</v>
      </c>
    </row>
    <row r="169" s="1" customFormat="1" ht="24" customHeight="1">
      <c r="B169" s="177"/>
      <c r="C169" s="178" t="s">
        <v>287</v>
      </c>
      <c r="D169" s="178" t="s">
        <v>194</v>
      </c>
      <c r="E169" s="179" t="s">
        <v>880</v>
      </c>
      <c r="F169" s="180" t="s">
        <v>700</v>
      </c>
      <c r="G169" s="181" t="s">
        <v>343</v>
      </c>
      <c r="H169" s="182">
        <v>22.440000000000001</v>
      </c>
      <c r="I169" s="183"/>
      <c r="J169" s="182">
        <f>ROUND(I169*H169,2)</f>
        <v>0</v>
      </c>
      <c r="K169" s="180" t="s">
        <v>274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198</v>
      </c>
      <c r="AT169" s="188" t="s">
        <v>194</v>
      </c>
      <c r="AU169" s="188" t="s">
        <v>83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3750</v>
      </c>
    </row>
    <row r="170" s="12" customFormat="1">
      <c r="B170" s="190"/>
      <c r="D170" s="191" t="s">
        <v>200</v>
      </c>
      <c r="E170" s="192" t="s">
        <v>1</v>
      </c>
      <c r="F170" s="193" t="s">
        <v>3751</v>
      </c>
      <c r="H170" s="192" t="s">
        <v>1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2" t="s">
        <v>200</v>
      </c>
      <c r="AU170" s="192" t="s">
        <v>83</v>
      </c>
      <c r="AV170" s="12" t="s">
        <v>81</v>
      </c>
      <c r="AW170" s="12" t="s">
        <v>30</v>
      </c>
      <c r="AX170" s="12" t="s">
        <v>73</v>
      </c>
      <c r="AY170" s="192" t="s">
        <v>191</v>
      </c>
    </row>
    <row r="171" s="13" customFormat="1">
      <c r="B171" s="198"/>
      <c r="D171" s="191" t="s">
        <v>200</v>
      </c>
      <c r="E171" s="199" t="s">
        <v>1</v>
      </c>
      <c r="F171" s="200" t="s">
        <v>3752</v>
      </c>
      <c r="H171" s="201">
        <v>22.440000000000001</v>
      </c>
      <c r="I171" s="202"/>
      <c r="L171" s="198"/>
      <c r="M171" s="203"/>
      <c r="N171" s="204"/>
      <c r="O171" s="204"/>
      <c r="P171" s="204"/>
      <c r="Q171" s="204"/>
      <c r="R171" s="204"/>
      <c r="S171" s="204"/>
      <c r="T171" s="205"/>
      <c r="AT171" s="199" t="s">
        <v>200</v>
      </c>
      <c r="AU171" s="199" t="s">
        <v>83</v>
      </c>
      <c r="AV171" s="13" t="s">
        <v>83</v>
      </c>
      <c r="AW171" s="13" t="s">
        <v>30</v>
      </c>
      <c r="AX171" s="13" t="s">
        <v>73</v>
      </c>
      <c r="AY171" s="199" t="s">
        <v>191</v>
      </c>
    </row>
    <row r="172" s="14" customFormat="1">
      <c r="B172" s="206"/>
      <c r="D172" s="191" t="s">
        <v>200</v>
      </c>
      <c r="E172" s="207" t="s">
        <v>1</v>
      </c>
      <c r="F172" s="208" t="s">
        <v>204</v>
      </c>
      <c r="H172" s="209">
        <v>22.440000000000001</v>
      </c>
      <c r="I172" s="210"/>
      <c r="L172" s="206"/>
      <c r="M172" s="211"/>
      <c r="N172" s="212"/>
      <c r="O172" s="212"/>
      <c r="P172" s="212"/>
      <c r="Q172" s="212"/>
      <c r="R172" s="212"/>
      <c r="S172" s="212"/>
      <c r="T172" s="213"/>
      <c r="AT172" s="207" t="s">
        <v>200</v>
      </c>
      <c r="AU172" s="207" t="s">
        <v>83</v>
      </c>
      <c r="AV172" s="14" t="s">
        <v>198</v>
      </c>
      <c r="AW172" s="14" t="s">
        <v>30</v>
      </c>
      <c r="AX172" s="14" t="s">
        <v>81</v>
      </c>
      <c r="AY172" s="207" t="s">
        <v>191</v>
      </c>
    </row>
    <row r="173" s="1" customFormat="1" ht="24" customHeight="1">
      <c r="B173" s="177"/>
      <c r="C173" s="178" t="s">
        <v>295</v>
      </c>
      <c r="D173" s="178" t="s">
        <v>194</v>
      </c>
      <c r="E173" s="179" t="s">
        <v>706</v>
      </c>
      <c r="F173" s="180" t="s">
        <v>707</v>
      </c>
      <c r="G173" s="181" t="s">
        <v>343</v>
      </c>
      <c r="H173" s="182">
        <v>129.19999999999999</v>
      </c>
      <c r="I173" s="183"/>
      <c r="J173" s="182">
        <f>ROUND(I173*H173,2)</f>
        <v>0</v>
      </c>
      <c r="K173" s="180" t="s">
        <v>274</v>
      </c>
      <c r="L173" s="37"/>
      <c r="M173" s="184" t="s">
        <v>1</v>
      </c>
      <c r="N173" s="185" t="s">
        <v>38</v>
      </c>
      <c r="O173" s="73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AR173" s="188" t="s">
        <v>198</v>
      </c>
      <c r="AT173" s="188" t="s">
        <v>194</v>
      </c>
      <c r="AU173" s="188" t="s">
        <v>83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198</v>
      </c>
      <c r="BM173" s="188" t="s">
        <v>3753</v>
      </c>
    </row>
    <row r="174" s="12" customFormat="1">
      <c r="B174" s="190"/>
      <c r="D174" s="191" t="s">
        <v>200</v>
      </c>
      <c r="E174" s="192" t="s">
        <v>1</v>
      </c>
      <c r="F174" s="193" t="s">
        <v>3754</v>
      </c>
      <c r="H174" s="192" t="s">
        <v>1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2" t="s">
        <v>200</v>
      </c>
      <c r="AU174" s="192" t="s">
        <v>83</v>
      </c>
      <c r="AV174" s="12" t="s">
        <v>81</v>
      </c>
      <c r="AW174" s="12" t="s">
        <v>30</v>
      </c>
      <c r="AX174" s="12" t="s">
        <v>73</v>
      </c>
      <c r="AY174" s="192" t="s">
        <v>191</v>
      </c>
    </row>
    <row r="175" s="13" customFormat="1">
      <c r="B175" s="198"/>
      <c r="D175" s="191" t="s">
        <v>200</v>
      </c>
      <c r="E175" s="199" t="s">
        <v>1</v>
      </c>
      <c r="F175" s="200" t="s">
        <v>3755</v>
      </c>
      <c r="H175" s="201">
        <v>80.75</v>
      </c>
      <c r="I175" s="202"/>
      <c r="L175" s="198"/>
      <c r="M175" s="203"/>
      <c r="N175" s="204"/>
      <c r="O175" s="204"/>
      <c r="P175" s="204"/>
      <c r="Q175" s="204"/>
      <c r="R175" s="204"/>
      <c r="S175" s="204"/>
      <c r="T175" s="205"/>
      <c r="AT175" s="199" t="s">
        <v>200</v>
      </c>
      <c r="AU175" s="199" t="s">
        <v>83</v>
      </c>
      <c r="AV175" s="13" t="s">
        <v>83</v>
      </c>
      <c r="AW175" s="13" t="s">
        <v>30</v>
      </c>
      <c r="AX175" s="13" t="s">
        <v>73</v>
      </c>
      <c r="AY175" s="199" t="s">
        <v>191</v>
      </c>
    </row>
    <row r="176" s="12" customFormat="1">
      <c r="B176" s="190"/>
      <c r="D176" s="191" t="s">
        <v>200</v>
      </c>
      <c r="E176" s="192" t="s">
        <v>1</v>
      </c>
      <c r="F176" s="193" t="s">
        <v>3756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3" customFormat="1">
      <c r="B177" s="198"/>
      <c r="D177" s="191" t="s">
        <v>200</v>
      </c>
      <c r="E177" s="199" t="s">
        <v>1</v>
      </c>
      <c r="F177" s="200" t="s">
        <v>3757</v>
      </c>
      <c r="H177" s="201">
        <v>48.450000000000003</v>
      </c>
      <c r="I177" s="202"/>
      <c r="L177" s="198"/>
      <c r="M177" s="203"/>
      <c r="N177" s="204"/>
      <c r="O177" s="204"/>
      <c r="P177" s="204"/>
      <c r="Q177" s="204"/>
      <c r="R177" s="204"/>
      <c r="S177" s="204"/>
      <c r="T177" s="205"/>
      <c r="AT177" s="199" t="s">
        <v>200</v>
      </c>
      <c r="AU177" s="199" t="s">
        <v>83</v>
      </c>
      <c r="AV177" s="13" t="s">
        <v>83</v>
      </c>
      <c r="AW177" s="13" t="s">
        <v>30</v>
      </c>
      <c r="AX177" s="13" t="s">
        <v>73</v>
      </c>
      <c r="AY177" s="199" t="s">
        <v>191</v>
      </c>
    </row>
    <row r="178" s="14" customFormat="1">
      <c r="B178" s="206"/>
      <c r="D178" s="191" t="s">
        <v>200</v>
      </c>
      <c r="E178" s="207" t="s">
        <v>1</v>
      </c>
      <c r="F178" s="208" t="s">
        <v>204</v>
      </c>
      <c r="H178" s="209">
        <v>129.19999999999999</v>
      </c>
      <c r="I178" s="210"/>
      <c r="L178" s="206"/>
      <c r="M178" s="211"/>
      <c r="N178" s="212"/>
      <c r="O178" s="212"/>
      <c r="P178" s="212"/>
      <c r="Q178" s="212"/>
      <c r="R178" s="212"/>
      <c r="S178" s="212"/>
      <c r="T178" s="213"/>
      <c r="AT178" s="207" t="s">
        <v>200</v>
      </c>
      <c r="AU178" s="207" t="s">
        <v>83</v>
      </c>
      <c r="AV178" s="14" t="s">
        <v>198</v>
      </c>
      <c r="AW178" s="14" t="s">
        <v>30</v>
      </c>
      <c r="AX178" s="14" t="s">
        <v>81</v>
      </c>
      <c r="AY178" s="207" t="s">
        <v>191</v>
      </c>
    </row>
    <row r="179" s="11" customFormat="1" ht="22.8" customHeight="1">
      <c r="B179" s="164"/>
      <c r="D179" s="165" t="s">
        <v>72</v>
      </c>
      <c r="E179" s="175" t="s">
        <v>228</v>
      </c>
      <c r="F179" s="175" t="s">
        <v>356</v>
      </c>
      <c r="I179" s="167"/>
      <c r="J179" s="176">
        <f>BK179</f>
        <v>0</v>
      </c>
      <c r="L179" s="164"/>
      <c r="M179" s="169"/>
      <c r="N179" s="170"/>
      <c r="O179" s="170"/>
      <c r="P179" s="171">
        <f>P180</f>
        <v>0</v>
      </c>
      <c r="Q179" s="170"/>
      <c r="R179" s="171">
        <f>R180</f>
        <v>0</v>
      </c>
      <c r="S179" s="170"/>
      <c r="T179" s="172">
        <f>T180</f>
        <v>0</v>
      </c>
      <c r="AR179" s="165" t="s">
        <v>81</v>
      </c>
      <c r="AT179" s="173" t="s">
        <v>72</v>
      </c>
      <c r="AU179" s="173" t="s">
        <v>81</v>
      </c>
      <c r="AY179" s="165" t="s">
        <v>191</v>
      </c>
      <c r="BK179" s="174">
        <f>BK180</f>
        <v>0</v>
      </c>
    </row>
    <row r="180" s="11" customFormat="1" ht="20.88" customHeight="1">
      <c r="B180" s="164"/>
      <c r="D180" s="165" t="s">
        <v>72</v>
      </c>
      <c r="E180" s="175" t="s">
        <v>357</v>
      </c>
      <c r="F180" s="175" t="s">
        <v>358</v>
      </c>
      <c r="I180" s="167"/>
      <c r="J180" s="176">
        <f>BK180</f>
        <v>0</v>
      </c>
      <c r="L180" s="164"/>
      <c r="M180" s="169"/>
      <c r="N180" s="170"/>
      <c r="O180" s="170"/>
      <c r="P180" s="171">
        <f>SUM(P181:P199)</f>
        <v>0</v>
      </c>
      <c r="Q180" s="170"/>
      <c r="R180" s="171">
        <f>SUM(R181:R199)</f>
        <v>0</v>
      </c>
      <c r="S180" s="170"/>
      <c r="T180" s="172">
        <f>SUM(T181:T199)</f>
        <v>0</v>
      </c>
      <c r="AR180" s="165" t="s">
        <v>81</v>
      </c>
      <c r="AT180" s="173" t="s">
        <v>72</v>
      </c>
      <c r="AU180" s="173" t="s">
        <v>83</v>
      </c>
      <c r="AY180" s="165" t="s">
        <v>191</v>
      </c>
      <c r="BK180" s="174">
        <f>SUM(BK181:BK199)</f>
        <v>0</v>
      </c>
    </row>
    <row r="181" s="1" customFormat="1" ht="16.5" customHeight="1">
      <c r="B181" s="177"/>
      <c r="C181" s="178" t="s">
        <v>301</v>
      </c>
      <c r="D181" s="178" t="s">
        <v>194</v>
      </c>
      <c r="E181" s="179" t="s">
        <v>3257</v>
      </c>
      <c r="F181" s="180" t="s">
        <v>3258</v>
      </c>
      <c r="G181" s="181" t="s">
        <v>197</v>
      </c>
      <c r="H181" s="182">
        <v>170</v>
      </c>
      <c r="I181" s="183"/>
      <c r="J181" s="182">
        <f>ROUND(I181*H181,2)</f>
        <v>0</v>
      </c>
      <c r="K181" s="180" t="s">
        <v>274</v>
      </c>
      <c r="L181" s="37"/>
      <c r="M181" s="184" t="s">
        <v>1</v>
      </c>
      <c r="N181" s="185" t="s">
        <v>38</v>
      </c>
      <c r="O181" s="73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AR181" s="188" t="s">
        <v>198</v>
      </c>
      <c r="AT181" s="188" t="s">
        <v>194</v>
      </c>
      <c r="AU181" s="188" t="s">
        <v>211</v>
      </c>
      <c r="AY181" s="18" t="s">
        <v>191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8" t="s">
        <v>81</v>
      </c>
      <c r="BK181" s="189">
        <f>ROUND(I181*H181,2)</f>
        <v>0</v>
      </c>
      <c r="BL181" s="18" t="s">
        <v>198</v>
      </c>
      <c r="BM181" s="188" t="s">
        <v>3758</v>
      </c>
    </row>
    <row r="182" s="12" customFormat="1">
      <c r="B182" s="190"/>
      <c r="D182" s="191" t="s">
        <v>200</v>
      </c>
      <c r="E182" s="192" t="s">
        <v>1</v>
      </c>
      <c r="F182" s="193" t="s">
        <v>3759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200</v>
      </c>
      <c r="AU182" s="192" t="s">
        <v>211</v>
      </c>
      <c r="AV182" s="12" t="s">
        <v>81</v>
      </c>
      <c r="AW182" s="12" t="s">
        <v>30</v>
      </c>
      <c r="AX182" s="12" t="s">
        <v>73</v>
      </c>
      <c r="AY182" s="192" t="s">
        <v>191</v>
      </c>
    </row>
    <row r="183" s="13" customFormat="1">
      <c r="B183" s="198"/>
      <c r="D183" s="191" t="s">
        <v>200</v>
      </c>
      <c r="E183" s="199" t="s">
        <v>1</v>
      </c>
      <c r="F183" s="200" t="s">
        <v>803</v>
      </c>
      <c r="H183" s="201">
        <v>85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200</v>
      </c>
      <c r="AU183" s="199" t="s">
        <v>211</v>
      </c>
      <c r="AV183" s="13" t="s">
        <v>83</v>
      </c>
      <c r="AW183" s="13" t="s">
        <v>30</v>
      </c>
      <c r="AX183" s="13" t="s">
        <v>73</v>
      </c>
      <c r="AY183" s="199" t="s">
        <v>191</v>
      </c>
    </row>
    <row r="184" s="13" customFormat="1">
      <c r="B184" s="198"/>
      <c r="D184" s="191" t="s">
        <v>200</v>
      </c>
      <c r="E184" s="199" t="s">
        <v>1</v>
      </c>
      <c r="F184" s="200" t="s">
        <v>803</v>
      </c>
      <c r="H184" s="201">
        <v>85</v>
      </c>
      <c r="I184" s="202"/>
      <c r="L184" s="198"/>
      <c r="M184" s="203"/>
      <c r="N184" s="204"/>
      <c r="O184" s="204"/>
      <c r="P184" s="204"/>
      <c r="Q184" s="204"/>
      <c r="R184" s="204"/>
      <c r="S184" s="204"/>
      <c r="T184" s="205"/>
      <c r="AT184" s="199" t="s">
        <v>200</v>
      </c>
      <c r="AU184" s="199" t="s">
        <v>211</v>
      </c>
      <c r="AV184" s="13" t="s">
        <v>83</v>
      </c>
      <c r="AW184" s="13" t="s">
        <v>30</v>
      </c>
      <c r="AX184" s="13" t="s">
        <v>73</v>
      </c>
      <c r="AY184" s="199" t="s">
        <v>191</v>
      </c>
    </row>
    <row r="185" s="14" customFormat="1">
      <c r="B185" s="206"/>
      <c r="D185" s="191" t="s">
        <v>200</v>
      </c>
      <c r="E185" s="207" t="s">
        <v>1</v>
      </c>
      <c r="F185" s="208" t="s">
        <v>204</v>
      </c>
      <c r="H185" s="209">
        <v>170</v>
      </c>
      <c r="I185" s="210"/>
      <c r="L185" s="206"/>
      <c r="M185" s="211"/>
      <c r="N185" s="212"/>
      <c r="O185" s="212"/>
      <c r="P185" s="212"/>
      <c r="Q185" s="212"/>
      <c r="R185" s="212"/>
      <c r="S185" s="212"/>
      <c r="T185" s="213"/>
      <c r="AT185" s="207" t="s">
        <v>200</v>
      </c>
      <c r="AU185" s="207" t="s">
        <v>211</v>
      </c>
      <c r="AV185" s="14" t="s">
        <v>198</v>
      </c>
      <c r="AW185" s="14" t="s">
        <v>30</v>
      </c>
      <c r="AX185" s="14" t="s">
        <v>81</v>
      </c>
      <c r="AY185" s="207" t="s">
        <v>191</v>
      </c>
    </row>
    <row r="186" s="1" customFormat="1" ht="24" customHeight="1">
      <c r="B186" s="177"/>
      <c r="C186" s="178" t="s">
        <v>8</v>
      </c>
      <c r="D186" s="178" t="s">
        <v>194</v>
      </c>
      <c r="E186" s="179" t="s">
        <v>3621</v>
      </c>
      <c r="F186" s="180" t="s">
        <v>3622</v>
      </c>
      <c r="G186" s="181" t="s">
        <v>197</v>
      </c>
      <c r="H186" s="182">
        <v>85</v>
      </c>
      <c r="I186" s="183"/>
      <c r="J186" s="182">
        <f>ROUND(I186*H186,2)</f>
        <v>0</v>
      </c>
      <c r="K186" s="180" t="s">
        <v>274</v>
      </c>
      <c r="L186" s="37"/>
      <c r="M186" s="184" t="s">
        <v>1</v>
      </c>
      <c r="N186" s="185" t="s">
        <v>38</v>
      </c>
      <c r="O186" s="73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AR186" s="188" t="s">
        <v>198</v>
      </c>
      <c r="AT186" s="188" t="s">
        <v>194</v>
      </c>
      <c r="AU186" s="188" t="s">
        <v>211</v>
      </c>
      <c r="AY186" s="18" t="s">
        <v>191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8" t="s">
        <v>81</v>
      </c>
      <c r="BK186" s="189">
        <f>ROUND(I186*H186,2)</f>
        <v>0</v>
      </c>
      <c r="BL186" s="18" t="s">
        <v>198</v>
      </c>
      <c r="BM186" s="188" t="s">
        <v>3760</v>
      </c>
    </row>
    <row r="187" s="12" customFormat="1">
      <c r="B187" s="190"/>
      <c r="D187" s="191" t="s">
        <v>200</v>
      </c>
      <c r="E187" s="192" t="s">
        <v>1</v>
      </c>
      <c r="F187" s="193" t="s">
        <v>3761</v>
      </c>
      <c r="H187" s="192" t="s">
        <v>1</v>
      </c>
      <c r="I187" s="194"/>
      <c r="L187" s="190"/>
      <c r="M187" s="195"/>
      <c r="N187" s="196"/>
      <c r="O187" s="196"/>
      <c r="P187" s="196"/>
      <c r="Q187" s="196"/>
      <c r="R187" s="196"/>
      <c r="S187" s="196"/>
      <c r="T187" s="197"/>
      <c r="AT187" s="192" t="s">
        <v>200</v>
      </c>
      <c r="AU187" s="192" t="s">
        <v>211</v>
      </c>
      <c r="AV187" s="12" t="s">
        <v>81</v>
      </c>
      <c r="AW187" s="12" t="s">
        <v>30</v>
      </c>
      <c r="AX187" s="12" t="s">
        <v>73</v>
      </c>
      <c r="AY187" s="192" t="s">
        <v>191</v>
      </c>
    </row>
    <row r="188" s="13" customFormat="1">
      <c r="B188" s="198"/>
      <c r="D188" s="191" t="s">
        <v>200</v>
      </c>
      <c r="E188" s="199" t="s">
        <v>1</v>
      </c>
      <c r="F188" s="200" t="s">
        <v>803</v>
      </c>
      <c r="H188" s="201">
        <v>85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200</v>
      </c>
      <c r="AU188" s="199" t="s">
        <v>211</v>
      </c>
      <c r="AV188" s="13" t="s">
        <v>83</v>
      </c>
      <c r="AW188" s="13" t="s">
        <v>30</v>
      </c>
      <c r="AX188" s="13" t="s">
        <v>73</v>
      </c>
      <c r="AY188" s="199" t="s">
        <v>191</v>
      </c>
    </row>
    <row r="189" s="14" customFormat="1">
      <c r="B189" s="206"/>
      <c r="D189" s="191" t="s">
        <v>200</v>
      </c>
      <c r="E189" s="207" t="s">
        <v>1</v>
      </c>
      <c r="F189" s="208" t="s">
        <v>204</v>
      </c>
      <c r="H189" s="209">
        <v>85</v>
      </c>
      <c r="I189" s="210"/>
      <c r="L189" s="206"/>
      <c r="M189" s="211"/>
      <c r="N189" s="212"/>
      <c r="O189" s="212"/>
      <c r="P189" s="212"/>
      <c r="Q189" s="212"/>
      <c r="R189" s="212"/>
      <c r="S189" s="212"/>
      <c r="T189" s="213"/>
      <c r="AT189" s="207" t="s">
        <v>200</v>
      </c>
      <c r="AU189" s="207" t="s">
        <v>211</v>
      </c>
      <c r="AV189" s="14" t="s">
        <v>198</v>
      </c>
      <c r="AW189" s="14" t="s">
        <v>30</v>
      </c>
      <c r="AX189" s="14" t="s">
        <v>81</v>
      </c>
      <c r="AY189" s="207" t="s">
        <v>191</v>
      </c>
    </row>
    <row r="190" s="1" customFormat="1" ht="24" customHeight="1">
      <c r="B190" s="177"/>
      <c r="C190" s="178" t="s">
        <v>314</v>
      </c>
      <c r="D190" s="178" t="s">
        <v>194</v>
      </c>
      <c r="E190" s="179" t="s">
        <v>459</v>
      </c>
      <c r="F190" s="180" t="s">
        <v>460</v>
      </c>
      <c r="G190" s="181" t="s">
        <v>197</v>
      </c>
      <c r="H190" s="182">
        <v>170</v>
      </c>
      <c r="I190" s="183"/>
      <c r="J190" s="182">
        <f>ROUND(I190*H190,2)</f>
        <v>0</v>
      </c>
      <c r="K190" s="180" t="s">
        <v>274</v>
      </c>
      <c r="L190" s="37"/>
      <c r="M190" s="184" t="s">
        <v>1</v>
      </c>
      <c r="N190" s="185" t="s">
        <v>38</v>
      </c>
      <c r="O190" s="73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AR190" s="188" t="s">
        <v>198</v>
      </c>
      <c r="AT190" s="188" t="s">
        <v>194</v>
      </c>
      <c r="AU190" s="188" t="s">
        <v>211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198</v>
      </c>
      <c r="BM190" s="188" t="s">
        <v>3762</v>
      </c>
    </row>
    <row r="191" s="12" customFormat="1">
      <c r="B191" s="190"/>
      <c r="D191" s="191" t="s">
        <v>200</v>
      </c>
      <c r="E191" s="192" t="s">
        <v>1</v>
      </c>
      <c r="F191" s="193" t="s">
        <v>3763</v>
      </c>
      <c r="H191" s="192" t="s">
        <v>1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2" t="s">
        <v>200</v>
      </c>
      <c r="AU191" s="192" t="s">
        <v>211</v>
      </c>
      <c r="AV191" s="12" t="s">
        <v>81</v>
      </c>
      <c r="AW191" s="12" t="s">
        <v>30</v>
      </c>
      <c r="AX191" s="12" t="s">
        <v>73</v>
      </c>
      <c r="AY191" s="192" t="s">
        <v>191</v>
      </c>
    </row>
    <row r="192" s="13" customFormat="1">
      <c r="B192" s="198"/>
      <c r="D192" s="191" t="s">
        <v>200</v>
      </c>
      <c r="E192" s="199" t="s">
        <v>1</v>
      </c>
      <c r="F192" s="200" t="s">
        <v>803</v>
      </c>
      <c r="H192" s="201">
        <v>85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200</v>
      </c>
      <c r="AU192" s="199" t="s">
        <v>211</v>
      </c>
      <c r="AV192" s="13" t="s">
        <v>83</v>
      </c>
      <c r="AW192" s="13" t="s">
        <v>30</v>
      </c>
      <c r="AX192" s="13" t="s">
        <v>73</v>
      </c>
      <c r="AY192" s="199" t="s">
        <v>191</v>
      </c>
    </row>
    <row r="193" s="12" customFormat="1">
      <c r="B193" s="190"/>
      <c r="D193" s="191" t="s">
        <v>200</v>
      </c>
      <c r="E193" s="192" t="s">
        <v>1</v>
      </c>
      <c r="F193" s="193" t="s">
        <v>3764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211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803</v>
      </c>
      <c r="H194" s="201">
        <v>85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211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1</v>
      </c>
      <c r="F195" s="208" t="s">
        <v>204</v>
      </c>
      <c r="H195" s="209">
        <v>170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211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24" customHeight="1">
      <c r="B196" s="177"/>
      <c r="C196" s="178" t="s">
        <v>322</v>
      </c>
      <c r="D196" s="178" t="s">
        <v>194</v>
      </c>
      <c r="E196" s="179" t="s">
        <v>3633</v>
      </c>
      <c r="F196" s="180" t="s">
        <v>3634</v>
      </c>
      <c r="G196" s="181" t="s">
        <v>197</v>
      </c>
      <c r="H196" s="182">
        <v>85</v>
      </c>
      <c r="I196" s="183"/>
      <c r="J196" s="182">
        <f>ROUND(I196*H196,2)</f>
        <v>0</v>
      </c>
      <c r="K196" s="180" t="s">
        <v>274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211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3765</v>
      </c>
    </row>
    <row r="197" s="12" customFormat="1">
      <c r="B197" s="190"/>
      <c r="D197" s="191" t="s">
        <v>200</v>
      </c>
      <c r="E197" s="192" t="s">
        <v>1</v>
      </c>
      <c r="F197" s="193" t="s">
        <v>3766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211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3" customFormat="1">
      <c r="B198" s="198"/>
      <c r="D198" s="191" t="s">
        <v>200</v>
      </c>
      <c r="E198" s="199" t="s">
        <v>1</v>
      </c>
      <c r="F198" s="200" t="s">
        <v>803</v>
      </c>
      <c r="H198" s="201">
        <v>85</v>
      </c>
      <c r="I198" s="202"/>
      <c r="L198" s="198"/>
      <c r="M198" s="203"/>
      <c r="N198" s="204"/>
      <c r="O198" s="204"/>
      <c r="P198" s="204"/>
      <c r="Q198" s="204"/>
      <c r="R198" s="204"/>
      <c r="S198" s="204"/>
      <c r="T198" s="205"/>
      <c r="AT198" s="199" t="s">
        <v>200</v>
      </c>
      <c r="AU198" s="199" t="s">
        <v>211</v>
      </c>
      <c r="AV198" s="13" t="s">
        <v>83</v>
      </c>
      <c r="AW198" s="13" t="s">
        <v>30</v>
      </c>
      <c r="AX198" s="13" t="s">
        <v>73</v>
      </c>
      <c r="AY198" s="199" t="s">
        <v>191</v>
      </c>
    </row>
    <row r="199" s="14" customFormat="1">
      <c r="B199" s="206"/>
      <c r="D199" s="191" t="s">
        <v>200</v>
      </c>
      <c r="E199" s="207" t="s">
        <v>1</v>
      </c>
      <c r="F199" s="208" t="s">
        <v>204</v>
      </c>
      <c r="H199" s="209">
        <v>85</v>
      </c>
      <c r="I199" s="210"/>
      <c r="L199" s="206"/>
      <c r="M199" s="223"/>
      <c r="N199" s="224"/>
      <c r="O199" s="224"/>
      <c r="P199" s="224"/>
      <c r="Q199" s="224"/>
      <c r="R199" s="224"/>
      <c r="S199" s="224"/>
      <c r="T199" s="225"/>
      <c r="AT199" s="207" t="s">
        <v>200</v>
      </c>
      <c r="AU199" s="207" t="s">
        <v>211</v>
      </c>
      <c r="AV199" s="14" t="s">
        <v>198</v>
      </c>
      <c r="AW199" s="14" t="s">
        <v>30</v>
      </c>
      <c r="AX199" s="14" t="s">
        <v>81</v>
      </c>
      <c r="AY199" s="207" t="s">
        <v>191</v>
      </c>
    </row>
    <row r="200" s="1" customFormat="1" ht="6.96" customHeight="1">
      <c r="B200" s="56"/>
      <c r="C200" s="57"/>
      <c r="D200" s="57"/>
      <c r="E200" s="57"/>
      <c r="F200" s="57"/>
      <c r="G200" s="57"/>
      <c r="H200" s="57"/>
      <c r="I200" s="139"/>
      <c r="J200" s="57"/>
      <c r="K200" s="57"/>
      <c r="L200" s="37"/>
    </row>
  </sheetData>
  <autoFilter ref="C119:K19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143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3767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ROUND(J122,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ROUND((SUM(BE122:BE173)),  2)</f>
        <v>0</v>
      </c>
      <c r="I33" s="127">
        <v>0.20999999999999999</v>
      </c>
      <c r="J33" s="126">
        <f>ROUND(((SUM(BE122:BE173))*I33),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ROUND((SUM(BF122:BF173)),  2)</f>
        <v>0</v>
      </c>
      <c r="I34" s="127">
        <v>0.14999999999999999</v>
      </c>
      <c r="J34" s="126">
        <f>ROUND(((SUM(BF122:BF173))*I34),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ROUND((SUM(BG122:BG173)),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ROUND((SUM(BH122:BH173)),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ROUND((SUM(BI122:BI173)),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18-91.4 - PROVIZORNÍ KOMUNIKACE PRO PĚŠÍ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J122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J123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J124</f>
        <v>0</v>
      </c>
      <c r="L98" s="150"/>
    </row>
    <row r="99" s="9" customFormat="1" ht="19.92" customHeight="1">
      <c r="B99" s="150"/>
      <c r="D99" s="151" t="s">
        <v>169</v>
      </c>
      <c r="E99" s="152"/>
      <c r="F99" s="152"/>
      <c r="G99" s="152"/>
      <c r="H99" s="152"/>
      <c r="I99" s="153"/>
      <c r="J99" s="154">
        <f>J157</f>
        <v>0</v>
      </c>
      <c r="L99" s="150"/>
    </row>
    <row r="100" s="9" customFormat="1" ht="14.88" customHeight="1">
      <c r="B100" s="150"/>
      <c r="D100" s="151" t="s">
        <v>170</v>
      </c>
      <c r="E100" s="152"/>
      <c r="F100" s="152"/>
      <c r="G100" s="152"/>
      <c r="H100" s="152"/>
      <c r="I100" s="153"/>
      <c r="J100" s="154">
        <f>J158</f>
        <v>0</v>
      </c>
      <c r="L100" s="150"/>
    </row>
    <row r="101" s="9" customFormat="1" ht="19.92" customHeight="1">
      <c r="B101" s="150"/>
      <c r="D101" s="151" t="s">
        <v>173</v>
      </c>
      <c r="E101" s="152"/>
      <c r="F101" s="152"/>
      <c r="G101" s="152"/>
      <c r="H101" s="152"/>
      <c r="I101" s="153"/>
      <c r="J101" s="154">
        <f>J163</f>
        <v>0</v>
      </c>
      <c r="L101" s="150"/>
    </row>
    <row r="102" s="9" customFormat="1" ht="14.88" customHeight="1">
      <c r="B102" s="150"/>
      <c r="D102" s="151" t="s">
        <v>174</v>
      </c>
      <c r="E102" s="152"/>
      <c r="F102" s="152"/>
      <c r="G102" s="152"/>
      <c r="H102" s="152"/>
      <c r="I102" s="153"/>
      <c r="J102" s="154">
        <f>J164</f>
        <v>0</v>
      </c>
      <c r="L102" s="150"/>
    </row>
    <row r="103" s="1" customFormat="1" ht="21.84" customHeight="1">
      <c r="B103" s="37"/>
      <c r="I103" s="118"/>
      <c r="L103" s="37"/>
    </row>
    <row r="104" s="1" customFormat="1" ht="6.96" customHeight="1">
      <c r="B104" s="56"/>
      <c r="C104" s="57"/>
      <c r="D104" s="57"/>
      <c r="E104" s="57"/>
      <c r="F104" s="57"/>
      <c r="G104" s="57"/>
      <c r="H104" s="57"/>
      <c r="I104" s="139"/>
      <c r="J104" s="57"/>
      <c r="K104" s="57"/>
      <c r="L104" s="37"/>
    </row>
    <row r="108" s="1" customFormat="1" ht="6.96" customHeight="1">
      <c r="B108" s="58"/>
      <c r="C108" s="59"/>
      <c r="D108" s="59"/>
      <c r="E108" s="59"/>
      <c r="F108" s="59"/>
      <c r="G108" s="59"/>
      <c r="H108" s="59"/>
      <c r="I108" s="140"/>
      <c r="J108" s="59"/>
      <c r="K108" s="59"/>
      <c r="L108" s="37"/>
    </row>
    <row r="109" s="1" customFormat="1" ht="24.96" customHeight="1">
      <c r="B109" s="37"/>
      <c r="C109" s="22" t="s">
        <v>176</v>
      </c>
      <c r="I109" s="118"/>
      <c r="L109" s="37"/>
    </row>
    <row r="110" s="1" customFormat="1" ht="6.96" customHeight="1">
      <c r="B110" s="37"/>
      <c r="I110" s="118"/>
      <c r="L110" s="37"/>
    </row>
    <row r="111" s="1" customFormat="1" ht="12" customHeight="1">
      <c r="B111" s="37"/>
      <c r="C111" s="31" t="s">
        <v>15</v>
      </c>
      <c r="I111" s="118"/>
      <c r="L111" s="37"/>
    </row>
    <row r="112" s="1" customFormat="1" ht="16.5" customHeight="1">
      <c r="B112" s="37"/>
      <c r="E112" s="117" t="str">
        <f>E7</f>
        <v>Rekonstrukce TT na ul. PAvlova vč. zastávky Rodimcevova</v>
      </c>
      <c r="F112" s="31"/>
      <c r="G112" s="31"/>
      <c r="H112" s="31"/>
      <c r="I112" s="118"/>
      <c r="L112" s="37"/>
    </row>
    <row r="113" s="1" customFormat="1" ht="12" customHeight="1">
      <c r="B113" s="37"/>
      <c r="C113" s="31" t="s">
        <v>160</v>
      </c>
      <c r="I113" s="118"/>
      <c r="L113" s="37"/>
    </row>
    <row r="114" s="1" customFormat="1" ht="16.5" customHeight="1">
      <c r="B114" s="37"/>
      <c r="E114" s="63" t="str">
        <f>E9</f>
        <v>SO 18-91.4 - PROVIZORNÍ KOMUNIKACE PRO PĚŠÍ</v>
      </c>
      <c r="F114" s="1"/>
      <c r="G114" s="1"/>
      <c r="H114" s="1"/>
      <c r="I114" s="118"/>
      <c r="L114" s="37"/>
    </row>
    <row r="115" s="1" customFormat="1" ht="6.96" customHeight="1">
      <c r="B115" s="37"/>
      <c r="I115" s="118"/>
      <c r="L115" s="37"/>
    </row>
    <row r="116" s="1" customFormat="1" ht="12" customHeight="1">
      <c r="B116" s="37"/>
      <c r="C116" s="31" t="s">
        <v>19</v>
      </c>
      <c r="F116" s="26" t="str">
        <f>F12</f>
        <v>Ostrava</v>
      </c>
      <c r="I116" s="119" t="s">
        <v>21</v>
      </c>
      <c r="J116" s="65" t="str">
        <f>IF(J12="","",J12)</f>
        <v>19. 11. 2019</v>
      </c>
      <c r="L116" s="37"/>
    </row>
    <row r="117" s="1" customFormat="1" ht="6.96" customHeight="1">
      <c r="B117" s="37"/>
      <c r="I117" s="118"/>
      <c r="L117" s="37"/>
    </row>
    <row r="118" s="1" customFormat="1" ht="15.15" customHeight="1">
      <c r="B118" s="37"/>
      <c r="C118" s="31" t="s">
        <v>23</v>
      </c>
      <c r="F118" s="26" t="str">
        <f>E15</f>
        <v xml:space="preserve"> </v>
      </c>
      <c r="I118" s="119" t="s">
        <v>29</v>
      </c>
      <c r="J118" s="35" t="str">
        <f>E21</f>
        <v xml:space="preserve"> </v>
      </c>
      <c r="L118" s="37"/>
    </row>
    <row r="119" s="1" customFormat="1" ht="15.15" customHeight="1">
      <c r="B119" s="37"/>
      <c r="C119" s="31" t="s">
        <v>27</v>
      </c>
      <c r="F119" s="26" t="str">
        <f>IF(E18="","",E18)</f>
        <v>Vyplň údaj</v>
      </c>
      <c r="I119" s="119" t="s">
        <v>31</v>
      </c>
      <c r="J119" s="35" t="str">
        <f>E24</f>
        <v xml:space="preserve"> </v>
      </c>
      <c r="L119" s="37"/>
    </row>
    <row r="120" s="1" customFormat="1" ht="10.32" customHeight="1">
      <c r="B120" s="37"/>
      <c r="I120" s="118"/>
      <c r="L120" s="37"/>
    </row>
    <row r="121" s="10" customFormat="1" ht="29.28" customHeight="1">
      <c r="B121" s="155"/>
      <c r="C121" s="156" t="s">
        <v>177</v>
      </c>
      <c r="D121" s="157" t="s">
        <v>58</v>
      </c>
      <c r="E121" s="157" t="s">
        <v>54</v>
      </c>
      <c r="F121" s="157" t="s">
        <v>55</v>
      </c>
      <c r="G121" s="157" t="s">
        <v>178</v>
      </c>
      <c r="H121" s="157" t="s">
        <v>179</v>
      </c>
      <c r="I121" s="158" t="s">
        <v>180</v>
      </c>
      <c r="J121" s="157" t="s">
        <v>164</v>
      </c>
      <c r="K121" s="159" t="s">
        <v>181</v>
      </c>
      <c r="L121" s="155"/>
      <c r="M121" s="82" t="s">
        <v>1</v>
      </c>
      <c r="N121" s="83" t="s">
        <v>37</v>
      </c>
      <c r="O121" s="83" t="s">
        <v>182</v>
      </c>
      <c r="P121" s="83" t="s">
        <v>183</v>
      </c>
      <c r="Q121" s="83" t="s">
        <v>184</v>
      </c>
      <c r="R121" s="83" t="s">
        <v>185</v>
      </c>
      <c r="S121" s="83" t="s">
        <v>186</v>
      </c>
      <c r="T121" s="84" t="s">
        <v>187</v>
      </c>
    </row>
    <row r="122" s="1" customFormat="1" ht="22.8" customHeight="1">
      <c r="B122" s="37"/>
      <c r="C122" s="87" t="s">
        <v>188</v>
      </c>
      <c r="I122" s="118"/>
      <c r="J122" s="160">
        <f>BK122</f>
        <v>0</v>
      </c>
      <c r="L122" s="37"/>
      <c r="M122" s="85"/>
      <c r="N122" s="69"/>
      <c r="O122" s="69"/>
      <c r="P122" s="161">
        <f>P123</f>
        <v>0</v>
      </c>
      <c r="Q122" s="69"/>
      <c r="R122" s="161">
        <f>R123</f>
        <v>80.227159999999998</v>
      </c>
      <c r="S122" s="69"/>
      <c r="T122" s="162">
        <f>T123</f>
        <v>21.369599999999998</v>
      </c>
      <c r="AT122" s="18" t="s">
        <v>72</v>
      </c>
      <c r="AU122" s="18" t="s">
        <v>166</v>
      </c>
      <c r="BK122" s="163">
        <f>BK123</f>
        <v>0</v>
      </c>
    </row>
    <row r="123" s="11" customFormat="1" ht="25.92" customHeight="1">
      <c r="B123" s="164"/>
      <c r="D123" s="165" t="s">
        <v>72</v>
      </c>
      <c r="E123" s="166" t="s">
        <v>189</v>
      </c>
      <c r="F123" s="166" t="s">
        <v>190</v>
      </c>
      <c r="I123" s="167"/>
      <c r="J123" s="168">
        <f>BK123</f>
        <v>0</v>
      </c>
      <c r="L123" s="164"/>
      <c r="M123" s="169"/>
      <c r="N123" s="170"/>
      <c r="O123" s="170"/>
      <c r="P123" s="171">
        <f>P124+P157+P163</f>
        <v>0</v>
      </c>
      <c r="Q123" s="170"/>
      <c r="R123" s="171">
        <f>R124+R157+R163</f>
        <v>80.227159999999998</v>
      </c>
      <c r="S123" s="170"/>
      <c r="T123" s="172">
        <f>T124+T157+T163</f>
        <v>21.369599999999998</v>
      </c>
      <c r="AR123" s="165" t="s">
        <v>81</v>
      </c>
      <c r="AT123" s="173" t="s">
        <v>72</v>
      </c>
      <c r="AU123" s="173" t="s">
        <v>73</v>
      </c>
      <c r="AY123" s="165" t="s">
        <v>191</v>
      </c>
      <c r="BK123" s="174">
        <f>BK124+BK157+BK163</f>
        <v>0</v>
      </c>
    </row>
    <row r="124" s="11" customFormat="1" ht="22.8" customHeight="1">
      <c r="B124" s="164"/>
      <c r="D124" s="165" t="s">
        <v>72</v>
      </c>
      <c r="E124" s="175" t="s">
        <v>192</v>
      </c>
      <c r="F124" s="175" t="s">
        <v>193</v>
      </c>
      <c r="I124" s="167"/>
      <c r="J124" s="176">
        <f>BK124</f>
        <v>0</v>
      </c>
      <c r="L124" s="164"/>
      <c r="M124" s="169"/>
      <c r="N124" s="170"/>
      <c r="O124" s="170"/>
      <c r="P124" s="171">
        <f>SUM(P125:P156)</f>
        <v>0</v>
      </c>
      <c r="Q124" s="170"/>
      <c r="R124" s="171">
        <f>SUM(R125:R156)</f>
        <v>0.091159999999999991</v>
      </c>
      <c r="S124" s="170"/>
      <c r="T124" s="172">
        <f>SUM(T125:T156)</f>
        <v>21.369599999999998</v>
      </c>
      <c r="AR124" s="165" t="s">
        <v>81</v>
      </c>
      <c r="AT124" s="173" t="s">
        <v>72</v>
      </c>
      <c r="AU124" s="173" t="s">
        <v>81</v>
      </c>
      <c r="AY124" s="165" t="s">
        <v>191</v>
      </c>
      <c r="BK124" s="174">
        <f>SUM(BK125:BK156)</f>
        <v>0</v>
      </c>
    </row>
    <row r="125" s="1" customFormat="1" ht="16.5" customHeight="1">
      <c r="B125" s="177"/>
      <c r="C125" s="178" t="s">
        <v>81</v>
      </c>
      <c r="D125" s="178" t="s">
        <v>194</v>
      </c>
      <c r="E125" s="179" t="s">
        <v>856</v>
      </c>
      <c r="F125" s="180" t="s">
        <v>219</v>
      </c>
      <c r="G125" s="181" t="s">
        <v>214</v>
      </c>
      <c r="H125" s="182">
        <v>42.399999999999999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0.5</v>
      </c>
      <c r="T125" s="187">
        <f>S125*H125</f>
        <v>21.199999999999999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3768</v>
      </c>
    </row>
    <row r="126" s="12" customFormat="1">
      <c r="B126" s="190"/>
      <c r="D126" s="191" t="s">
        <v>200</v>
      </c>
      <c r="E126" s="192" t="s">
        <v>1</v>
      </c>
      <c r="F126" s="193" t="s">
        <v>3769</v>
      </c>
      <c r="H126" s="192" t="s">
        <v>1</v>
      </c>
      <c r="I126" s="194"/>
      <c r="L126" s="190"/>
      <c r="M126" s="195"/>
      <c r="N126" s="196"/>
      <c r="O126" s="196"/>
      <c r="P126" s="196"/>
      <c r="Q126" s="196"/>
      <c r="R126" s="196"/>
      <c r="S126" s="196"/>
      <c r="T126" s="197"/>
      <c r="AT126" s="192" t="s">
        <v>200</v>
      </c>
      <c r="AU126" s="192" t="s">
        <v>83</v>
      </c>
      <c r="AV126" s="12" t="s">
        <v>81</v>
      </c>
      <c r="AW126" s="12" t="s">
        <v>30</v>
      </c>
      <c r="AX126" s="12" t="s">
        <v>73</v>
      </c>
      <c r="AY126" s="192" t="s">
        <v>191</v>
      </c>
    </row>
    <row r="127" s="12" customFormat="1">
      <c r="B127" s="190"/>
      <c r="D127" s="191" t="s">
        <v>200</v>
      </c>
      <c r="E127" s="192" t="s">
        <v>1</v>
      </c>
      <c r="F127" s="193" t="s">
        <v>3770</v>
      </c>
      <c r="H127" s="192" t="s">
        <v>1</v>
      </c>
      <c r="I127" s="194"/>
      <c r="L127" s="190"/>
      <c r="M127" s="195"/>
      <c r="N127" s="196"/>
      <c r="O127" s="196"/>
      <c r="P127" s="196"/>
      <c r="Q127" s="196"/>
      <c r="R127" s="196"/>
      <c r="S127" s="196"/>
      <c r="T127" s="197"/>
      <c r="AT127" s="192" t="s">
        <v>200</v>
      </c>
      <c r="AU127" s="192" t="s">
        <v>83</v>
      </c>
      <c r="AV127" s="12" t="s">
        <v>81</v>
      </c>
      <c r="AW127" s="12" t="s">
        <v>30</v>
      </c>
      <c r="AX127" s="12" t="s">
        <v>73</v>
      </c>
      <c r="AY127" s="192" t="s">
        <v>191</v>
      </c>
    </row>
    <row r="128" s="13" customFormat="1">
      <c r="B128" s="198"/>
      <c r="D128" s="191" t="s">
        <v>200</v>
      </c>
      <c r="E128" s="199" t="s">
        <v>1</v>
      </c>
      <c r="F128" s="200" t="s">
        <v>3771</v>
      </c>
      <c r="H128" s="201">
        <v>42.399999999999999</v>
      </c>
      <c r="I128" s="202"/>
      <c r="L128" s="198"/>
      <c r="M128" s="203"/>
      <c r="N128" s="204"/>
      <c r="O128" s="204"/>
      <c r="P128" s="204"/>
      <c r="Q128" s="204"/>
      <c r="R128" s="204"/>
      <c r="S128" s="204"/>
      <c r="T128" s="205"/>
      <c r="AT128" s="199" t="s">
        <v>200</v>
      </c>
      <c r="AU128" s="199" t="s">
        <v>83</v>
      </c>
      <c r="AV128" s="13" t="s">
        <v>83</v>
      </c>
      <c r="AW128" s="13" t="s">
        <v>30</v>
      </c>
      <c r="AX128" s="13" t="s">
        <v>73</v>
      </c>
      <c r="AY128" s="199" t="s">
        <v>191</v>
      </c>
    </row>
    <row r="129" s="14" customFormat="1">
      <c r="B129" s="206"/>
      <c r="D129" s="191" t="s">
        <v>200</v>
      </c>
      <c r="E129" s="207" t="s">
        <v>1</v>
      </c>
      <c r="F129" s="208" t="s">
        <v>204</v>
      </c>
      <c r="H129" s="209">
        <v>42.399999999999999</v>
      </c>
      <c r="I129" s="210"/>
      <c r="L129" s="206"/>
      <c r="M129" s="211"/>
      <c r="N129" s="212"/>
      <c r="O129" s="212"/>
      <c r="P129" s="212"/>
      <c r="Q129" s="212"/>
      <c r="R129" s="212"/>
      <c r="S129" s="212"/>
      <c r="T129" s="213"/>
      <c r="AT129" s="207" t="s">
        <v>200</v>
      </c>
      <c r="AU129" s="207" t="s">
        <v>83</v>
      </c>
      <c r="AV129" s="14" t="s">
        <v>198</v>
      </c>
      <c r="AW129" s="14" t="s">
        <v>30</v>
      </c>
      <c r="AX129" s="14" t="s">
        <v>81</v>
      </c>
      <c r="AY129" s="207" t="s">
        <v>191</v>
      </c>
    </row>
    <row r="130" s="1" customFormat="1" ht="16.5" customHeight="1">
      <c r="B130" s="177"/>
      <c r="C130" s="178" t="s">
        <v>83</v>
      </c>
      <c r="D130" s="178" t="s">
        <v>194</v>
      </c>
      <c r="E130" s="179" t="s">
        <v>3772</v>
      </c>
      <c r="F130" s="180" t="s">
        <v>3773</v>
      </c>
      <c r="G130" s="181" t="s">
        <v>197</v>
      </c>
      <c r="H130" s="182">
        <v>212</v>
      </c>
      <c r="I130" s="183"/>
      <c r="J130" s="182">
        <f>ROUND(I130*H130,2)</f>
        <v>0</v>
      </c>
      <c r="K130" s="180" t="s">
        <v>274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0.00080000000000000004</v>
      </c>
      <c r="T130" s="187">
        <f>S130*H130</f>
        <v>0.1696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3774</v>
      </c>
    </row>
    <row r="131" s="12" customFormat="1">
      <c r="B131" s="190"/>
      <c r="D131" s="191" t="s">
        <v>200</v>
      </c>
      <c r="E131" s="192" t="s">
        <v>1</v>
      </c>
      <c r="F131" s="193" t="s">
        <v>3775</v>
      </c>
      <c r="H131" s="192" t="s">
        <v>1</v>
      </c>
      <c r="I131" s="194"/>
      <c r="L131" s="190"/>
      <c r="M131" s="195"/>
      <c r="N131" s="196"/>
      <c r="O131" s="196"/>
      <c r="P131" s="196"/>
      <c r="Q131" s="196"/>
      <c r="R131" s="196"/>
      <c r="S131" s="196"/>
      <c r="T131" s="197"/>
      <c r="AT131" s="192" t="s">
        <v>200</v>
      </c>
      <c r="AU131" s="192" t="s">
        <v>83</v>
      </c>
      <c r="AV131" s="12" t="s">
        <v>81</v>
      </c>
      <c r="AW131" s="12" t="s">
        <v>30</v>
      </c>
      <c r="AX131" s="12" t="s">
        <v>73</v>
      </c>
      <c r="AY131" s="192" t="s">
        <v>191</v>
      </c>
    </row>
    <row r="132" s="13" customFormat="1">
      <c r="B132" s="198"/>
      <c r="D132" s="191" t="s">
        <v>200</v>
      </c>
      <c r="E132" s="199" t="s">
        <v>1</v>
      </c>
      <c r="F132" s="200" t="s">
        <v>3776</v>
      </c>
      <c r="H132" s="201">
        <v>212</v>
      </c>
      <c r="I132" s="202"/>
      <c r="L132" s="198"/>
      <c r="M132" s="203"/>
      <c r="N132" s="204"/>
      <c r="O132" s="204"/>
      <c r="P132" s="204"/>
      <c r="Q132" s="204"/>
      <c r="R132" s="204"/>
      <c r="S132" s="204"/>
      <c r="T132" s="205"/>
      <c r="AT132" s="199" t="s">
        <v>200</v>
      </c>
      <c r="AU132" s="199" t="s">
        <v>83</v>
      </c>
      <c r="AV132" s="13" t="s">
        <v>83</v>
      </c>
      <c r="AW132" s="13" t="s">
        <v>30</v>
      </c>
      <c r="AX132" s="13" t="s">
        <v>73</v>
      </c>
      <c r="AY132" s="199" t="s">
        <v>191</v>
      </c>
    </row>
    <row r="133" s="14" customFormat="1">
      <c r="B133" s="206"/>
      <c r="D133" s="191" t="s">
        <v>200</v>
      </c>
      <c r="E133" s="207" t="s">
        <v>1</v>
      </c>
      <c r="F133" s="208" t="s">
        <v>204</v>
      </c>
      <c r="H133" s="209">
        <v>212</v>
      </c>
      <c r="I133" s="210"/>
      <c r="L133" s="206"/>
      <c r="M133" s="211"/>
      <c r="N133" s="212"/>
      <c r="O133" s="212"/>
      <c r="P133" s="212"/>
      <c r="Q133" s="212"/>
      <c r="R133" s="212"/>
      <c r="S133" s="212"/>
      <c r="T133" s="213"/>
      <c r="AT133" s="207" t="s">
        <v>200</v>
      </c>
      <c r="AU133" s="207" t="s">
        <v>83</v>
      </c>
      <c r="AV133" s="14" t="s">
        <v>198</v>
      </c>
      <c r="AW133" s="14" t="s">
        <v>30</v>
      </c>
      <c r="AX133" s="14" t="s">
        <v>81</v>
      </c>
      <c r="AY133" s="207" t="s">
        <v>191</v>
      </c>
    </row>
    <row r="134" s="1" customFormat="1" ht="16.5" customHeight="1">
      <c r="B134" s="177"/>
      <c r="C134" s="178" t="s">
        <v>211</v>
      </c>
      <c r="D134" s="178" t="s">
        <v>194</v>
      </c>
      <c r="E134" s="179" t="s">
        <v>288</v>
      </c>
      <c r="F134" s="180" t="s">
        <v>289</v>
      </c>
      <c r="G134" s="181" t="s">
        <v>197</v>
      </c>
      <c r="H134" s="182">
        <v>212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3777</v>
      </c>
    </row>
    <row r="135" s="12" customFormat="1">
      <c r="B135" s="190"/>
      <c r="D135" s="191" t="s">
        <v>200</v>
      </c>
      <c r="E135" s="192" t="s">
        <v>1</v>
      </c>
      <c r="F135" s="193" t="s">
        <v>3778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3776</v>
      </c>
      <c r="H136" s="201">
        <v>212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73</v>
      </c>
      <c r="AY136" s="199" t="s">
        <v>191</v>
      </c>
    </row>
    <row r="137" s="14" customFormat="1">
      <c r="B137" s="206"/>
      <c r="D137" s="191" t="s">
        <v>200</v>
      </c>
      <c r="E137" s="207" t="s">
        <v>1</v>
      </c>
      <c r="F137" s="208" t="s">
        <v>204</v>
      </c>
      <c r="H137" s="209">
        <v>212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200</v>
      </c>
      <c r="AU137" s="207" t="s">
        <v>83</v>
      </c>
      <c r="AV137" s="14" t="s">
        <v>198</v>
      </c>
      <c r="AW137" s="14" t="s">
        <v>30</v>
      </c>
      <c r="AX137" s="14" t="s">
        <v>81</v>
      </c>
      <c r="AY137" s="207" t="s">
        <v>191</v>
      </c>
    </row>
    <row r="138" s="1" customFormat="1" ht="24" customHeight="1">
      <c r="B138" s="177"/>
      <c r="C138" s="178" t="s">
        <v>198</v>
      </c>
      <c r="D138" s="178" t="s">
        <v>194</v>
      </c>
      <c r="E138" s="179" t="s">
        <v>296</v>
      </c>
      <c r="F138" s="180" t="s">
        <v>297</v>
      </c>
      <c r="G138" s="181" t="s">
        <v>197</v>
      </c>
      <c r="H138" s="182">
        <v>212</v>
      </c>
      <c r="I138" s="183"/>
      <c r="J138" s="182">
        <f>ROUND(I138*H138,2)</f>
        <v>0</v>
      </c>
      <c r="K138" s="180" t="s">
        <v>274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0.00010000000000000001</v>
      </c>
      <c r="R138" s="186">
        <f>Q138*H138</f>
        <v>0.0212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3779</v>
      </c>
    </row>
    <row r="139" s="12" customFormat="1">
      <c r="B139" s="190"/>
      <c r="D139" s="191" t="s">
        <v>200</v>
      </c>
      <c r="E139" s="192" t="s">
        <v>1</v>
      </c>
      <c r="F139" s="193" t="s">
        <v>3780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3" customFormat="1">
      <c r="B140" s="198"/>
      <c r="D140" s="191" t="s">
        <v>200</v>
      </c>
      <c r="E140" s="199" t="s">
        <v>1</v>
      </c>
      <c r="F140" s="200" t="s">
        <v>3776</v>
      </c>
      <c r="H140" s="201">
        <v>212</v>
      </c>
      <c r="I140" s="202"/>
      <c r="L140" s="198"/>
      <c r="M140" s="203"/>
      <c r="N140" s="204"/>
      <c r="O140" s="204"/>
      <c r="P140" s="204"/>
      <c r="Q140" s="204"/>
      <c r="R140" s="204"/>
      <c r="S140" s="204"/>
      <c r="T140" s="205"/>
      <c r="AT140" s="199" t="s">
        <v>200</v>
      </c>
      <c r="AU140" s="199" t="s">
        <v>83</v>
      </c>
      <c r="AV140" s="13" t="s">
        <v>83</v>
      </c>
      <c r="AW140" s="13" t="s">
        <v>30</v>
      </c>
      <c r="AX140" s="13" t="s">
        <v>73</v>
      </c>
      <c r="AY140" s="199" t="s">
        <v>191</v>
      </c>
    </row>
    <row r="141" s="14" customFormat="1">
      <c r="B141" s="206"/>
      <c r="D141" s="191" t="s">
        <v>200</v>
      </c>
      <c r="E141" s="207" t="s">
        <v>1</v>
      </c>
      <c r="F141" s="208" t="s">
        <v>204</v>
      </c>
      <c r="H141" s="209">
        <v>212</v>
      </c>
      <c r="I141" s="210"/>
      <c r="L141" s="206"/>
      <c r="M141" s="211"/>
      <c r="N141" s="212"/>
      <c r="O141" s="212"/>
      <c r="P141" s="212"/>
      <c r="Q141" s="212"/>
      <c r="R141" s="212"/>
      <c r="S141" s="212"/>
      <c r="T141" s="213"/>
      <c r="AT141" s="207" t="s">
        <v>200</v>
      </c>
      <c r="AU141" s="207" t="s">
        <v>83</v>
      </c>
      <c r="AV141" s="14" t="s">
        <v>198</v>
      </c>
      <c r="AW141" s="14" t="s">
        <v>30</v>
      </c>
      <c r="AX141" s="14" t="s">
        <v>81</v>
      </c>
      <c r="AY141" s="207" t="s">
        <v>191</v>
      </c>
    </row>
    <row r="142" s="1" customFormat="1" ht="24" customHeight="1">
      <c r="B142" s="177"/>
      <c r="C142" s="214" t="s">
        <v>228</v>
      </c>
      <c r="D142" s="214" t="s">
        <v>335</v>
      </c>
      <c r="E142" s="215" t="s">
        <v>3781</v>
      </c>
      <c r="F142" s="216" t="s">
        <v>3782</v>
      </c>
      <c r="G142" s="217" t="s">
        <v>197</v>
      </c>
      <c r="H142" s="218">
        <v>233.19999999999999</v>
      </c>
      <c r="I142" s="219"/>
      <c r="J142" s="218">
        <f>ROUND(I142*H142,2)</f>
        <v>0</v>
      </c>
      <c r="K142" s="216" t="s">
        <v>1</v>
      </c>
      <c r="L142" s="220"/>
      <c r="M142" s="221" t="s">
        <v>1</v>
      </c>
      <c r="N142" s="222" t="s">
        <v>38</v>
      </c>
      <c r="O142" s="73"/>
      <c r="P142" s="186">
        <f>O142*H142</f>
        <v>0</v>
      </c>
      <c r="Q142" s="186">
        <v>0.00029999999999999997</v>
      </c>
      <c r="R142" s="186">
        <f>Q142*H142</f>
        <v>0.069959999999999994</v>
      </c>
      <c r="S142" s="186">
        <v>0</v>
      </c>
      <c r="T142" s="187">
        <f>S142*H142</f>
        <v>0</v>
      </c>
      <c r="AR142" s="188" t="s">
        <v>254</v>
      </c>
      <c r="AT142" s="188" t="s">
        <v>335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3783</v>
      </c>
    </row>
    <row r="143" s="12" customFormat="1">
      <c r="B143" s="190"/>
      <c r="D143" s="191" t="s">
        <v>200</v>
      </c>
      <c r="E143" s="192" t="s">
        <v>1</v>
      </c>
      <c r="F143" s="193" t="s">
        <v>3784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3" customFormat="1">
      <c r="B144" s="198"/>
      <c r="D144" s="191" t="s">
        <v>200</v>
      </c>
      <c r="E144" s="199" t="s">
        <v>1</v>
      </c>
      <c r="F144" s="200" t="s">
        <v>3785</v>
      </c>
      <c r="H144" s="201">
        <v>233.19999999999999</v>
      </c>
      <c r="I144" s="202"/>
      <c r="L144" s="198"/>
      <c r="M144" s="203"/>
      <c r="N144" s="204"/>
      <c r="O144" s="204"/>
      <c r="P144" s="204"/>
      <c r="Q144" s="204"/>
      <c r="R144" s="204"/>
      <c r="S144" s="204"/>
      <c r="T144" s="205"/>
      <c r="AT144" s="199" t="s">
        <v>200</v>
      </c>
      <c r="AU144" s="199" t="s">
        <v>83</v>
      </c>
      <c r="AV144" s="13" t="s">
        <v>83</v>
      </c>
      <c r="AW144" s="13" t="s">
        <v>30</v>
      </c>
      <c r="AX144" s="13" t="s">
        <v>73</v>
      </c>
      <c r="AY144" s="199" t="s">
        <v>191</v>
      </c>
    </row>
    <row r="145" s="14" customFormat="1">
      <c r="B145" s="206"/>
      <c r="D145" s="191" t="s">
        <v>200</v>
      </c>
      <c r="E145" s="207" t="s">
        <v>1</v>
      </c>
      <c r="F145" s="208" t="s">
        <v>204</v>
      </c>
      <c r="H145" s="209">
        <v>233.19999999999999</v>
      </c>
      <c r="I145" s="210"/>
      <c r="L145" s="206"/>
      <c r="M145" s="211"/>
      <c r="N145" s="212"/>
      <c r="O145" s="212"/>
      <c r="P145" s="212"/>
      <c r="Q145" s="212"/>
      <c r="R145" s="212"/>
      <c r="S145" s="212"/>
      <c r="T145" s="213"/>
      <c r="AT145" s="207" t="s">
        <v>200</v>
      </c>
      <c r="AU145" s="207" t="s">
        <v>83</v>
      </c>
      <c r="AV145" s="14" t="s">
        <v>198</v>
      </c>
      <c r="AW145" s="14" t="s">
        <v>30</v>
      </c>
      <c r="AX145" s="14" t="s">
        <v>81</v>
      </c>
      <c r="AY145" s="207" t="s">
        <v>191</v>
      </c>
    </row>
    <row r="146" s="1" customFormat="1" ht="24" customHeight="1">
      <c r="B146" s="177"/>
      <c r="C146" s="178" t="s">
        <v>237</v>
      </c>
      <c r="D146" s="178" t="s">
        <v>194</v>
      </c>
      <c r="E146" s="179" t="s">
        <v>3240</v>
      </c>
      <c r="F146" s="180" t="s">
        <v>3241</v>
      </c>
      <c r="G146" s="181" t="s">
        <v>343</v>
      </c>
      <c r="H146" s="182">
        <v>1.0900000000000001</v>
      </c>
      <c r="I146" s="183"/>
      <c r="J146" s="182">
        <f>ROUND(I146*H146,2)</f>
        <v>0</v>
      </c>
      <c r="K146" s="180" t="s">
        <v>274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198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3786</v>
      </c>
    </row>
    <row r="147" s="12" customFormat="1">
      <c r="B147" s="190"/>
      <c r="D147" s="191" t="s">
        <v>200</v>
      </c>
      <c r="E147" s="192" t="s">
        <v>1</v>
      </c>
      <c r="F147" s="193" t="s">
        <v>3787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200</v>
      </c>
      <c r="AU147" s="192" t="s">
        <v>83</v>
      </c>
      <c r="AV147" s="12" t="s">
        <v>81</v>
      </c>
      <c r="AW147" s="12" t="s">
        <v>30</v>
      </c>
      <c r="AX147" s="12" t="s">
        <v>73</v>
      </c>
      <c r="AY147" s="192" t="s">
        <v>191</v>
      </c>
    </row>
    <row r="148" s="13" customFormat="1">
      <c r="B148" s="198"/>
      <c r="D148" s="191" t="s">
        <v>200</v>
      </c>
      <c r="E148" s="199" t="s">
        <v>1</v>
      </c>
      <c r="F148" s="200" t="s">
        <v>3788</v>
      </c>
      <c r="H148" s="201">
        <v>1.0900000000000001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200</v>
      </c>
      <c r="AU148" s="199" t="s">
        <v>83</v>
      </c>
      <c r="AV148" s="13" t="s">
        <v>83</v>
      </c>
      <c r="AW148" s="13" t="s">
        <v>30</v>
      </c>
      <c r="AX148" s="13" t="s">
        <v>73</v>
      </c>
      <c r="AY148" s="199" t="s">
        <v>191</v>
      </c>
    </row>
    <row r="149" s="14" customFormat="1">
      <c r="B149" s="206"/>
      <c r="D149" s="191" t="s">
        <v>200</v>
      </c>
      <c r="E149" s="207" t="s">
        <v>1</v>
      </c>
      <c r="F149" s="208" t="s">
        <v>204</v>
      </c>
      <c r="H149" s="209">
        <v>1.0900000000000001</v>
      </c>
      <c r="I149" s="210"/>
      <c r="L149" s="206"/>
      <c r="M149" s="211"/>
      <c r="N149" s="212"/>
      <c r="O149" s="212"/>
      <c r="P149" s="212"/>
      <c r="Q149" s="212"/>
      <c r="R149" s="212"/>
      <c r="S149" s="212"/>
      <c r="T149" s="213"/>
      <c r="AT149" s="207" t="s">
        <v>200</v>
      </c>
      <c r="AU149" s="207" t="s">
        <v>83</v>
      </c>
      <c r="AV149" s="14" t="s">
        <v>198</v>
      </c>
      <c r="AW149" s="14" t="s">
        <v>30</v>
      </c>
      <c r="AX149" s="14" t="s">
        <v>81</v>
      </c>
      <c r="AY149" s="207" t="s">
        <v>191</v>
      </c>
    </row>
    <row r="150" s="1" customFormat="1" ht="24" customHeight="1">
      <c r="B150" s="177"/>
      <c r="C150" s="178" t="s">
        <v>243</v>
      </c>
      <c r="D150" s="178" t="s">
        <v>194</v>
      </c>
      <c r="E150" s="179" t="s">
        <v>3789</v>
      </c>
      <c r="F150" s="180" t="s">
        <v>3790</v>
      </c>
      <c r="G150" s="181" t="s">
        <v>343</v>
      </c>
      <c r="H150" s="182">
        <v>0.059999999999999998</v>
      </c>
      <c r="I150" s="183"/>
      <c r="J150" s="182">
        <f>ROUND(I150*H150,2)</f>
        <v>0</v>
      </c>
      <c r="K150" s="180" t="s">
        <v>274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3791</v>
      </c>
    </row>
    <row r="151" s="12" customFormat="1">
      <c r="B151" s="190"/>
      <c r="D151" s="191" t="s">
        <v>200</v>
      </c>
      <c r="E151" s="192" t="s">
        <v>1</v>
      </c>
      <c r="F151" s="193" t="s">
        <v>3792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200</v>
      </c>
      <c r="AU151" s="192" t="s">
        <v>83</v>
      </c>
      <c r="AV151" s="12" t="s">
        <v>81</v>
      </c>
      <c r="AW151" s="12" t="s">
        <v>30</v>
      </c>
      <c r="AX151" s="12" t="s">
        <v>73</v>
      </c>
      <c r="AY151" s="192" t="s">
        <v>191</v>
      </c>
    </row>
    <row r="152" s="13" customFormat="1">
      <c r="B152" s="198"/>
      <c r="D152" s="191" t="s">
        <v>200</v>
      </c>
      <c r="E152" s="199" t="s">
        <v>1</v>
      </c>
      <c r="F152" s="200" t="s">
        <v>3793</v>
      </c>
      <c r="H152" s="201">
        <v>0.059999999999999998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200</v>
      </c>
      <c r="AU152" s="199" t="s">
        <v>83</v>
      </c>
      <c r="AV152" s="13" t="s">
        <v>83</v>
      </c>
      <c r="AW152" s="13" t="s">
        <v>30</v>
      </c>
      <c r="AX152" s="13" t="s">
        <v>81</v>
      </c>
      <c r="AY152" s="199" t="s">
        <v>191</v>
      </c>
    </row>
    <row r="153" s="1" customFormat="1" ht="24" customHeight="1">
      <c r="B153" s="177"/>
      <c r="C153" s="178" t="s">
        <v>254</v>
      </c>
      <c r="D153" s="178" t="s">
        <v>194</v>
      </c>
      <c r="E153" s="179" t="s">
        <v>706</v>
      </c>
      <c r="F153" s="180" t="s">
        <v>707</v>
      </c>
      <c r="G153" s="181" t="s">
        <v>343</v>
      </c>
      <c r="H153" s="182">
        <v>80.560000000000002</v>
      </c>
      <c r="I153" s="183"/>
      <c r="J153" s="182">
        <f>ROUND(I153*H153,2)</f>
        <v>0</v>
      </c>
      <c r="K153" s="180" t="s">
        <v>274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3794</v>
      </c>
    </row>
    <row r="154" s="12" customFormat="1">
      <c r="B154" s="190"/>
      <c r="D154" s="191" t="s">
        <v>200</v>
      </c>
      <c r="E154" s="192" t="s">
        <v>1</v>
      </c>
      <c r="F154" s="193" t="s">
        <v>3795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200</v>
      </c>
      <c r="AU154" s="192" t="s">
        <v>83</v>
      </c>
      <c r="AV154" s="12" t="s">
        <v>81</v>
      </c>
      <c r="AW154" s="12" t="s">
        <v>30</v>
      </c>
      <c r="AX154" s="12" t="s">
        <v>73</v>
      </c>
      <c r="AY154" s="192" t="s">
        <v>191</v>
      </c>
    </row>
    <row r="155" s="13" customFormat="1">
      <c r="B155" s="198"/>
      <c r="D155" s="191" t="s">
        <v>200</v>
      </c>
      <c r="E155" s="199" t="s">
        <v>1</v>
      </c>
      <c r="F155" s="200" t="s">
        <v>3796</v>
      </c>
      <c r="H155" s="201">
        <v>80.560000000000002</v>
      </c>
      <c r="I155" s="202"/>
      <c r="L155" s="198"/>
      <c r="M155" s="203"/>
      <c r="N155" s="204"/>
      <c r="O155" s="204"/>
      <c r="P155" s="204"/>
      <c r="Q155" s="204"/>
      <c r="R155" s="204"/>
      <c r="S155" s="204"/>
      <c r="T155" s="205"/>
      <c r="AT155" s="199" t="s">
        <v>200</v>
      </c>
      <c r="AU155" s="199" t="s">
        <v>83</v>
      </c>
      <c r="AV155" s="13" t="s">
        <v>83</v>
      </c>
      <c r="AW155" s="13" t="s">
        <v>30</v>
      </c>
      <c r="AX155" s="13" t="s">
        <v>73</v>
      </c>
      <c r="AY155" s="199" t="s">
        <v>191</v>
      </c>
    </row>
    <row r="156" s="14" customFormat="1">
      <c r="B156" s="206"/>
      <c r="D156" s="191" t="s">
        <v>200</v>
      </c>
      <c r="E156" s="207" t="s">
        <v>1</v>
      </c>
      <c r="F156" s="208" t="s">
        <v>204</v>
      </c>
      <c r="H156" s="209">
        <v>80.560000000000002</v>
      </c>
      <c r="I156" s="210"/>
      <c r="L156" s="206"/>
      <c r="M156" s="211"/>
      <c r="N156" s="212"/>
      <c r="O156" s="212"/>
      <c r="P156" s="212"/>
      <c r="Q156" s="212"/>
      <c r="R156" s="212"/>
      <c r="S156" s="212"/>
      <c r="T156" s="213"/>
      <c r="AT156" s="207" t="s">
        <v>200</v>
      </c>
      <c r="AU156" s="207" t="s">
        <v>83</v>
      </c>
      <c r="AV156" s="14" t="s">
        <v>198</v>
      </c>
      <c r="AW156" s="14" t="s">
        <v>30</v>
      </c>
      <c r="AX156" s="14" t="s">
        <v>81</v>
      </c>
      <c r="AY156" s="207" t="s">
        <v>191</v>
      </c>
    </row>
    <row r="157" s="11" customFormat="1" ht="22.8" customHeight="1">
      <c r="B157" s="164"/>
      <c r="D157" s="165" t="s">
        <v>72</v>
      </c>
      <c r="E157" s="175" t="s">
        <v>228</v>
      </c>
      <c r="F157" s="175" t="s">
        <v>356</v>
      </c>
      <c r="I157" s="167"/>
      <c r="J157" s="176">
        <f>BK157</f>
        <v>0</v>
      </c>
      <c r="L157" s="164"/>
      <c r="M157" s="169"/>
      <c r="N157" s="170"/>
      <c r="O157" s="170"/>
      <c r="P157" s="171">
        <f>P158</f>
        <v>0</v>
      </c>
      <c r="Q157" s="170"/>
      <c r="R157" s="171">
        <f>R158</f>
        <v>80.135999999999996</v>
      </c>
      <c r="S157" s="170"/>
      <c r="T157" s="172">
        <f>T158</f>
        <v>0</v>
      </c>
      <c r="AR157" s="165" t="s">
        <v>81</v>
      </c>
      <c r="AT157" s="173" t="s">
        <v>72</v>
      </c>
      <c r="AU157" s="173" t="s">
        <v>81</v>
      </c>
      <c r="AY157" s="165" t="s">
        <v>191</v>
      </c>
      <c r="BK157" s="174">
        <f>BK158</f>
        <v>0</v>
      </c>
    </row>
    <row r="158" s="11" customFormat="1" ht="20.88" customHeight="1">
      <c r="B158" s="164"/>
      <c r="D158" s="165" t="s">
        <v>72</v>
      </c>
      <c r="E158" s="175" t="s">
        <v>357</v>
      </c>
      <c r="F158" s="175" t="s">
        <v>358</v>
      </c>
      <c r="I158" s="167"/>
      <c r="J158" s="176">
        <f>BK158</f>
        <v>0</v>
      </c>
      <c r="L158" s="164"/>
      <c r="M158" s="169"/>
      <c r="N158" s="170"/>
      <c r="O158" s="170"/>
      <c r="P158" s="171">
        <f>SUM(P159:P162)</f>
        <v>0</v>
      </c>
      <c r="Q158" s="170"/>
      <c r="R158" s="171">
        <f>SUM(R159:R162)</f>
        <v>80.135999999999996</v>
      </c>
      <c r="S158" s="170"/>
      <c r="T158" s="172">
        <f>SUM(T159:T162)</f>
        <v>0</v>
      </c>
      <c r="AR158" s="165" t="s">
        <v>81</v>
      </c>
      <c r="AT158" s="173" t="s">
        <v>72</v>
      </c>
      <c r="AU158" s="173" t="s">
        <v>83</v>
      </c>
      <c r="AY158" s="165" t="s">
        <v>191</v>
      </c>
      <c r="BK158" s="174">
        <f>SUM(BK159:BK162)</f>
        <v>0</v>
      </c>
    </row>
    <row r="159" s="1" customFormat="1" ht="16.5" customHeight="1">
      <c r="B159" s="177"/>
      <c r="C159" s="178" t="s">
        <v>271</v>
      </c>
      <c r="D159" s="178" t="s">
        <v>194</v>
      </c>
      <c r="E159" s="179" t="s">
        <v>912</v>
      </c>
      <c r="F159" s="180" t="s">
        <v>913</v>
      </c>
      <c r="G159" s="181" t="s">
        <v>197</v>
      </c>
      <c r="H159" s="182">
        <v>212</v>
      </c>
      <c r="I159" s="183"/>
      <c r="J159" s="182">
        <f>ROUND(I159*H159,2)</f>
        <v>0</v>
      </c>
      <c r="K159" s="180" t="s">
        <v>1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0.378</v>
      </c>
      <c r="R159" s="186">
        <f>Q159*H159</f>
        <v>80.135999999999996</v>
      </c>
      <c r="S159" s="186">
        <v>0</v>
      </c>
      <c r="T159" s="187">
        <f>S159*H159</f>
        <v>0</v>
      </c>
      <c r="AR159" s="188" t="s">
        <v>198</v>
      </c>
      <c r="AT159" s="188" t="s">
        <v>194</v>
      </c>
      <c r="AU159" s="188" t="s">
        <v>211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198</v>
      </c>
      <c r="BM159" s="188" t="s">
        <v>3797</v>
      </c>
    </row>
    <row r="160" s="12" customFormat="1">
      <c r="B160" s="190"/>
      <c r="D160" s="191" t="s">
        <v>200</v>
      </c>
      <c r="E160" s="192" t="s">
        <v>1</v>
      </c>
      <c r="F160" s="193" t="s">
        <v>3798</v>
      </c>
      <c r="H160" s="192" t="s">
        <v>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2" t="s">
        <v>200</v>
      </c>
      <c r="AU160" s="192" t="s">
        <v>211</v>
      </c>
      <c r="AV160" s="12" t="s">
        <v>81</v>
      </c>
      <c r="AW160" s="12" t="s">
        <v>30</v>
      </c>
      <c r="AX160" s="12" t="s">
        <v>73</v>
      </c>
      <c r="AY160" s="192" t="s">
        <v>191</v>
      </c>
    </row>
    <row r="161" s="13" customFormat="1">
      <c r="B161" s="198"/>
      <c r="D161" s="191" t="s">
        <v>200</v>
      </c>
      <c r="E161" s="199" t="s">
        <v>1</v>
      </c>
      <c r="F161" s="200" t="s">
        <v>3776</v>
      </c>
      <c r="H161" s="201">
        <v>212</v>
      </c>
      <c r="I161" s="202"/>
      <c r="L161" s="198"/>
      <c r="M161" s="203"/>
      <c r="N161" s="204"/>
      <c r="O161" s="204"/>
      <c r="P161" s="204"/>
      <c r="Q161" s="204"/>
      <c r="R161" s="204"/>
      <c r="S161" s="204"/>
      <c r="T161" s="205"/>
      <c r="AT161" s="199" t="s">
        <v>200</v>
      </c>
      <c r="AU161" s="199" t="s">
        <v>211</v>
      </c>
      <c r="AV161" s="13" t="s">
        <v>83</v>
      </c>
      <c r="AW161" s="13" t="s">
        <v>30</v>
      </c>
      <c r="AX161" s="13" t="s">
        <v>73</v>
      </c>
      <c r="AY161" s="199" t="s">
        <v>191</v>
      </c>
    </row>
    <row r="162" s="14" customFormat="1">
      <c r="B162" s="206"/>
      <c r="D162" s="191" t="s">
        <v>200</v>
      </c>
      <c r="E162" s="207" t="s">
        <v>1</v>
      </c>
      <c r="F162" s="208" t="s">
        <v>204</v>
      </c>
      <c r="H162" s="209">
        <v>212</v>
      </c>
      <c r="I162" s="210"/>
      <c r="L162" s="206"/>
      <c r="M162" s="211"/>
      <c r="N162" s="212"/>
      <c r="O162" s="212"/>
      <c r="P162" s="212"/>
      <c r="Q162" s="212"/>
      <c r="R162" s="212"/>
      <c r="S162" s="212"/>
      <c r="T162" s="213"/>
      <c r="AT162" s="207" t="s">
        <v>200</v>
      </c>
      <c r="AU162" s="207" t="s">
        <v>211</v>
      </c>
      <c r="AV162" s="14" t="s">
        <v>198</v>
      </c>
      <c r="AW162" s="14" t="s">
        <v>30</v>
      </c>
      <c r="AX162" s="14" t="s">
        <v>81</v>
      </c>
      <c r="AY162" s="207" t="s">
        <v>191</v>
      </c>
    </row>
    <row r="163" s="11" customFormat="1" ht="22.8" customHeight="1">
      <c r="B163" s="164"/>
      <c r="D163" s="165" t="s">
        <v>72</v>
      </c>
      <c r="E163" s="175" t="s">
        <v>271</v>
      </c>
      <c r="F163" s="175" t="s">
        <v>618</v>
      </c>
      <c r="I163" s="167"/>
      <c r="J163" s="176">
        <f>BK163</f>
        <v>0</v>
      </c>
      <c r="L163" s="164"/>
      <c r="M163" s="169"/>
      <c r="N163" s="170"/>
      <c r="O163" s="170"/>
      <c r="P163" s="171">
        <f>P164</f>
        <v>0</v>
      </c>
      <c r="Q163" s="170"/>
      <c r="R163" s="171">
        <f>R164</f>
        <v>0</v>
      </c>
      <c r="S163" s="170"/>
      <c r="T163" s="172">
        <f>T164</f>
        <v>0</v>
      </c>
      <c r="AR163" s="165" t="s">
        <v>81</v>
      </c>
      <c r="AT163" s="173" t="s">
        <v>72</v>
      </c>
      <c r="AU163" s="173" t="s">
        <v>81</v>
      </c>
      <c r="AY163" s="165" t="s">
        <v>191</v>
      </c>
      <c r="BK163" s="174">
        <f>BK164</f>
        <v>0</v>
      </c>
    </row>
    <row r="164" s="11" customFormat="1" ht="20.88" customHeight="1">
      <c r="B164" s="164"/>
      <c r="D164" s="165" t="s">
        <v>72</v>
      </c>
      <c r="E164" s="175" t="s">
        <v>724</v>
      </c>
      <c r="F164" s="175" t="s">
        <v>725</v>
      </c>
      <c r="I164" s="167"/>
      <c r="J164" s="176">
        <f>BK164</f>
        <v>0</v>
      </c>
      <c r="L164" s="164"/>
      <c r="M164" s="169"/>
      <c r="N164" s="170"/>
      <c r="O164" s="170"/>
      <c r="P164" s="171">
        <f>SUM(P165:P173)</f>
        <v>0</v>
      </c>
      <c r="Q164" s="170"/>
      <c r="R164" s="171">
        <f>SUM(R165:R173)</f>
        <v>0</v>
      </c>
      <c r="S164" s="170"/>
      <c r="T164" s="172">
        <f>SUM(T165:T173)</f>
        <v>0</v>
      </c>
      <c r="AR164" s="165" t="s">
        <v>81</v>
      </c>
      <c r="AT164" s="173" t="s">
        <v>72</v>
      </c>
      <c r="AU164" s="173" t="s">
        <v>83</v>
      </c>
      <c r="AY164" s="165" t="s">
        <v>191</v>
      </c>
      <c r="BK164" s="174">
        <f>SUM(BK165:BK173)</f>
        <v>0</v>
      </c>
    </row>
    <row r="165" s="1" customFormat="1" ht="48" customHeight="1">
      <c r="B165" s="177"/>
      <c r="C165" s="178" t="s">
        <v>277</v>
      </c>
      <c r="D165" s="178" t="s">
        <v>194</v>
      </c>
      <c r="E165" s="179" t="s">
        <v>3799</v>
      </c>
      <c r="F165" s="180" t="s">
        <v>3800</v>
      </c>
      <c r="G165" s="181" t="s">
        <v>214</v>
      </c>
      <c r="H165" s="182">
        <v>1.8100000000000001</v>
      </c>
      <c r="I165" s="183"/>
      <c r="J165" s="182">
        <f>ROUND(I165*H165,2)</f>
        <v>0</v>
      </c>
      <c r="K165" s="180" t="s">
        <v>1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198</v>
      </c>
      <c r="AT165" s="188" t="s">
        <v>194</v>
      </c>
      <c r="AU165" s="188" t="s">
        <v>211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3801</v>
      </c>
    </row>
    <row r="166" s="12" customFormat="1">
      <c r="B166" s="190"/>
      <c r="D166" s="191" t="s">
        <v>200</v>
      </c>
      <c r="E166" s="192" t="s">
        <v>1</v>
      </c>
      <c r="F166" s="193" t="s">
        <v>3802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200</v>
      </c>
      <c r="AU166" s="192" t="s">
        <v>211</v>
      </c>
      <c r="AV166" s="12" t="s">
        <v>81</v>
      </c>
      <c r="AW166" s="12" t="s">
        <v>30</v>
      </c>
      <c r="AX166" s="12" t="s">
        <v>73</v>
      </c>
      <c r="AY166" s="192" t="s">
        <v>191</v>
      </c>
    </row>
    <row r="167" s="12" customFormat="1">
      <c r="B167" s="190"/>
      <c r="D167" s="191" t="s">
        <v>200</v>
      </c>
      <c r="E167" s="192" t="s">
        <v>1</v>
      </c>
      <c r="F167" s="193" t="s">
        <v>3803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200</v>
      </c>
      <c r="AU167" s="192" t="s">
        <v>211</v>
      </c>
      <c r="AV167" s="12" t="s">
        <v>81</v>
      </c>
      <c r="AW167" s="12" t="s">
        <v>30</v>
      </c>
      <c r="AX167" s="12" t="s">
        <v>73</v>
      </c>
      <c r="AY167" s="192" t="s">
        <v>191</v>
      </c>
    </row>
    <row r="168" s="13" customFormat="1">
      <c r="B168" s="198"/>
      <c r="D168" s="191" t="s">
        <v>200</v>
      </c>
      <c r="E168" s="199" t="s">
        <v>1</v>
      </c>
      <c r="F168" s="200" t="s">
        <v>3804</v>
      </c>
      <c r="H168" s="201">
        <v>1.8100000000000001</v>
      </c>
      <c r="I168" s="202"/>
      <c r="L168" s="198"/>
      <c r="M168" s="203"/>
      <c r="N168" s="204"/>
      <c r="O168" s="204"/>
      <c r="P168" s="204"/>
      <c r="Q168" s="204"/>
      <c r="R168" s="204"/>
      <c r="S168" s="204"/>
      <c r="T168" s="205"/>
      <c r="AT168" s="199" t="s">
        <v>200</v>
      </c>
      <c r="AU168" s="199" t="s">
        <v>211</v>
      </c>
      <c r="AV168" s="13" t="s">
        <v>83</v>
      </c>
      <c r="AW168" s="13" t="s">
        <v>30</v>
      </c>
      <c r="AX168" s="13" t="s">
        <v>81</v>
      </c>
      <c r="AY168" s="199" t="s">
        <v>191</v>
      </c>
    </row>
    <row r="169" s="1" customFormat="1" ht="48" customHeight="1">
      <c r="B169" s="177"/>
      <c r="C169" s="178" t="s">
        <v>192</v>
      </c>
      <c r="D169" s="178" t="s">
        <v>194</v>
      </c>
      <c r="E169" s="179" t="s">
        <v>3805</v>
      </c>
      <c r="F169" s="180" t="s">
        <v>3806</v>
      </c>
      <c r="G169" s="181" t="s">
        <v>214</v>
      </c>
      <c r="H169" s="182">
        <v>1.8100000000000001</v>
      </c>
      <c r="I169" s="183"/>
      <c r="J169" s="182">
        <f>ROUND(I169*H169,2)</f>
        <v>0</v>
      </c>
      <c r="K169" s="180" t="s">
        <v>1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198</v>
      </c>
      <c r="AT169" s="188" t="s">
        <v>194</v>
      </c>
      <c r="AU169" s="188" t="s">
        <v>211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3807</v>
      </c>
    </row>
    <row r="170" s="12" customFormat="1">
      <c r="B170" s="190"/>
      <c r="D170" s="191" t="s">
        <v>200</v>
      </c>
      <c r="E170" s="192" t="s">
        <v>1</v>
      </c>
      <c r="F170" s="193" t="s">
        <v>3808</v>
      </c>
      <c r="H170" s="192" t="s">
        <v>1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2" t="s">
        <v>200</v>
      </c>
      <c r="AU170" s="192" t="s">
        <v>211</v>
      </c>
      <c r="AV170" s="12" t="s">
        <v>81</v>
      </c>
      <c r="AW170" s="12" t="s">
        <v>30</v>
      </c>
      <c r="AX170" s="12" t="s">
        <v>73</v>
      </c>
      <c r="AY170" s="192" t="s">
        <v>191</v>
      </c>
    </row>
    <row r="171" s="12" customFormat="1">
      <c r="B171" s="190"/>
      <c r="D171" s="191" t="s">
        <v>200</v>
      </c>
      <c r="E171" s="192" t="s">
        <v>1</v>
      </c>
      <c r="F171" s="193" t="s">
        <v>3809</v>
      </c>
      <c r="H171" s="192" t="s">
        <v>1</v>
      </c>
      <c r="I171" s="194"/>
      <c r="L171" s="190"/>
      <c r="M171" s="195"/>
      <c r="N171" s="196"/>
      <c r="O171" s="196"/>
      <c r="P171" s="196"/>
      <c r="Q171" s="196"/>
      <c r="R171" s="196"/>
      <c r="S171" s="196"/>
      <c r="T171" s="197"/>
      <c r="AT171" s="192" t="s">
        <v>200</v>
      </c>
      <c r="AU171" s="192" t="s">
        <v>211</v>
      </c>
      <c r="AV171" s="12" t="s">
        <v>81</v>
      </c>
      <c r="AW171" s="12" t="s">
        <v>30</v>
      </c>
      <c r="AX171" s="12" t="s">
        <v>73</v>
      </c>
      <c r="AY171" s="192" t="s">
        <v>191</v>
      </c>
    </row>
    <row r="172" s="13" customFormat="1">
      <c r="B172" s="198"/>
      <c r="D172" s="191" t="s">
        <v>200</v>
      </c>
      <c r="E172" s="199" t="s">
        <v>1</v>
      </c>
      <c r="F172" s="200" t="s">
        <v>3810</v>
      </c>
      <c r="H172" s="201">
        <v>1.8100000000000001</v>
      </c>
      <c r="I172" s="202"/>
      <c r="L172" s="198"/>
      <c r="M172" s="203"/>
      <c r="N172" s="204"/>
      <c r="O172" s="204"/>
      <c r="P172" s="204"/>
      <c r="Q172" s="204"/>
      <c r="R172" s="204"/>
      <c r="S172" s="204"/>
      <c r="T172" s="205"/>
      <c r="AT172" s="199" t="s">
        <v>200</v>
      </c>
      <c r="AU172" s="199" t="s">
        <v>211</v>
      </c>
      <c r="AV172" s="13" t="s">
        <v>83</v>
      </c>
      <c r="AW172" s="13" t="s">
        <v>30</v>
      </c>
      <c r="AX172" s="13" t="s">
        <v>73</v>
      </c>
      <c r="AY172" s="199" t="s">
        <v>191</v>
      </c>
    </row>
    <row r="173" s="14" customFormat="1">
      <c r="B173" s="206"/>
      <c r="D173" s="191" t="s">
        <v>200</v>
      </c>
      <c r="E173" s="207" t="s">
        <v>1</v>
      </c>
      <c r="F173" s="208" t="s">
        <v>204</v>
      </c>
      <c r="H173" s="209">
        <v>1.8100000000000001</v>
      </c>
      <c r="I173" s="210"/>
      <c r="L173" s="206"/>
      <c r="M173" s="223"/>
      <c r="N173" s="224"/>
      <c r="O173" s="224"/>
      <c r="P173" s="224"/>
      <c r="Q173" s="224"/>
      <c r="R173" s="224"/>
      <c r="S173" s="224"/>
      <c r="T173" s="225"/>
      <c r="AT173" s="207" t="s">
        <v>200</v>
      </c>
      <c r="AU173" s="207" t="s">
        <v>211</v>
      </c>
      <c r="AV173" s="14" t="s">
        <v>198</v>
      </c>
      <c r="AW173" s="14" t="s">
        <v>30</v>
      </c>
      <c r="AX173" s="14" t="s">
        <v>81</v>
      </c>
      <c r="AY173" s="207" t="s">
        <v>191</v>
      </c>
    </row>
    <row r="174" s="1" customFormat="1" ht="6.96" customHeight="1">
      <c r="B174" s="56"/>
      <c r="C174" s="57"/>
      <c r="D174" s="57"/>
      <c r="E174" s="57"/>
      <c r="F174" s="57"/>
      <c r="G174" s="57"/>
      <c r="H174" s="57"/>
      <c r="I174" s="139"/>
      <c r="J174" s="57"/>
      <c r="K174" s="57"/>
      <c r="L174" s="37"/>
    </row>
  </sheetData>
  <autoFilter ref="C121:K17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146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3811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ROUND(J119,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ROUND((SUM(BE119:BE179)),  2)</f>
        <v>0</v>
      </c>
      <c r="I33" s="127">
        <v>0.20999999999999999</v>
      </c>
      <c r="J33" s="126">
        <f>ROUND(((SUM(BE119:BE179))*I33),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ROUND((SUM(BF119:BF179)),  2)</f>
        <v>0</v>
      </c>
      <c r="I34" s="127">
        <v>0.14999999999999999</v>
      </c>
      <c r="J34" s="126">
        <f>ROUND(((SUM(BF119:BF179))*I34),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ROUND((SUM(BG119:BG179)),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ROUND((SUM(BH119:BH179)),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ROUND((SUM(BI119:BI179)),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18-91.5 - Dopravně inženýrské opatření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J119</f>
        <v>0</v>
      </c>
      <c r="L96" s="37"/>
      <c r="AU96" s="18" t="s">
        <v>166</v>
      </c>
    </row>
    <row r="97" s="8" customFormat="1" ht="24.96" customHeight="1">
      <c r="B97" s="145"/>
      <c r="D97" s="146" t="s">
        <v>3812</v>
      </c>
      <c r="E97" s="147"/>
      <c r="F97" s="147"/>
      <c r="G97" s="147"/>
      <c r="H97" s="147"/>
      <c r="I97" s="148"/>
      <c r="J97" s="149">
        <f>J120</f>
        <v>0</v>
      </c>
      <c r="L97" s="145"/>
    </row>
    <row r="98" s="9" customFormat="1" ht="19.92" customHeight="1">
      <c r="B98" s="150"/>
      <c r="D98" s="151" t="s">
        <v>3813</v>
      </c>
      <c r="E98" s="152"/>
      <c r="F98" s="152"/>
      <c r="G98" s="152"/>
      <c r="H98" s="152"/>
      <c r="I98" s="153"/>
      <c r="J98" s="154">
        <f>J121</f>
        <v>0</v>
      </c>
      <c r="L98" s="150"/>
    </row>
    <row r="99" s="8" customFormat="1" ht="24.96" customHeight="1">
      <c r="B99" s="145"/>
      <c r="D99" s="146" t="s">
        <v>3814</v>
      </c>
      <c r="E99" s="147"/>
      <c r="F99" s="147"/>
      <c r="G99" s="147"/>
      <c r="H99" s="147"/>
      <c r="I99" s="148"/>
      <c r="J99" s="149">
        <f>J173</f>
        <v>0</v>
      </c>
      <c r="L99" s="145"/>
    </row>
    <row r="100" s="1" customFormat="1" ht="21.84" customHeight="1">
      <c r="B100" s="37"/>
      <c r="I100" s="118"/>
      <c r="L100" s="37"/>
    </row>
    <row r="101" s="1" customFormat="1" ht="6.96" customHeight="1">
      <c r="B101" s="56"/>
      <c r="C101" s="57"/>
      <c r="D101" s="57"/>
      <c r="E101" s="57"/>
      <c r="F101" s="57"/>
      <c r="G101" s="57"/>
      <c r="H101" s="57"/>
      <c r="I101" s="139"/>
      <c r="J101" s="57"/>
      <c r="K101" s="57"/>
      <c r="L101" s="37"/>
    </row>
    <row r="105" s="1" customFormat="1" ht="6.96" customHeight="1">
      <c r="B105" s="58"/>
      <c r="C105" s="59"/>
      <c r="D105" s="59"/>
      <c r="E105" s="59"/>
      <c r="F105" s="59"/>
      <c r="G105" s="59"/>
      <c r="H105" s="59"/>
      <c r="I105" s="140"/>
      <c r="J105" s="59"/>
      <c r="K105" s="59"/>
      <c r="L105" s="37"/>
    </row>
    <row r="106" s="1" customFormat="1" ht="24.96" customHeight="1">
      <c r="B106" s="37"/>
      <c r="C106" s="22" t="s">
        <v>176</v>
      </c>
      <c r="I106" s="118"/>
      <c r="L106" s="37"/>
    </row>
    <row r="107" s="1" customFormat="1" ht="6.96" customHeight="1">
      <c r="B107" s="37"/>
      <c r="I107" s="118"/>
      <c r="L107" s="37"/>
    </row>
    <row r="108" s="1" customFormat="1" ht="12" customHeight="1">
      <c r="B108" s="37"/>
      <c r="C108" s="31" t="s">
        <v>15</v>
      </c>
      <c r="I108" s="118"/>
      <c r="L108" s="37"/>
    </row>
    <row r="109" s="1" customFormat="1" ht="16.5" customHeight="1">
      <c r="B109" s="37"/>
      <c r="E109" s="117" t="str">
        <f>E7</f>
        <v>Rekonstrukce TT na ul. PAvlova vč. zastávky Rodimcevova</v>
      </c>
      <c r="F109" s="31"/>
      <c r="G109" s="31"/>
      <c r="H109" s="31"/>
      <c r="I109" s="118"/>
      <c r="L109" s="37"/>
    </row>
    <row r="110" s="1" customFormat="1" ht="12" customHeight="1">
      <c r="B110" s="37"/>
      <c r="C110" s="31" t="s">
        <v>160</v>
      </c>
      <c r="I110" s="118"/>
      <c r="L110" s="37"/>
    </row>
    <row r="111" s="1" customFormat="1" ht="16.5" customHeight="1">
      <c r="B111" s="37"/>
      <c r="E111" s="63" t="str">
        <f>E9</f>
        <v>SO 18-91.5 - Dopravně inženýrské opatření</v>
      </c>
      <c r="F111" s="1"/>
      <c r="G111" s="1"/>
      <c r="H111" s="1"/>
      <c r="I111" s="118"/>
      <c r="L111" s="37"/>
    </row>
    <row r="112" s="1" customFormat="1" ht="6.96" customHeight="1">
      <c r="B112" s="37"/>
      <c r="I112" s="118"/>
      <c r="L112" s="37"/>
    </row>
    <row r="113" s="1" customFormat="1" ht="12" customHeight="1">
      <c r="B113" s="37"/>
      <c r="C113" s="31" t="s">
        <v>19</v>
      </c>
      <c r="F113" s="26" t="str">
        <f>F12</f>
        <v>Ostrava</v>
      </c>
      <c r="I113" s="119" t="s">
        <v>21</v>
      </c>
      <c r="J113" s="65" t="str">
        <f>IF(J12="","",J12)</f>
        <v>19. 11. 2019</v>
      </c>
      <c r="L113" s="37"/>
    </row>
    <row r="114" s="1" customFormat="1" ht="6.96" customHeight="1">
      <c r="B114" s="37"/>
      <c r="I114" s="118"/>
      <c r="L114" s="37"/>
    </row>
    <row r="115" s="1" customFormat="1" ht="15.15" customHeight="1">
      <c r="B115" s="37"/>
      <c r="C115" s="31" t="s">
        <v>23</v>
      </c>
      <c r="F115" s="26" t="str">
        <f>E15</f>
        <v xml:space="preserve"> </v>
      </c>
      <c r="I115" s="119" t="s">
        <v>29</v>
      </c>
      <c r="J115" s="35" t="str">
        <f>E21</f>
        <v xml:space="preserve"> </v>
      </c>
      <c r="L115" s="37"/>
    </row>
    <row r="116" s="1" customFormat="1" ht="15.15" customHeight="1">
      <c r="B116" s="37"/>
      <c r="C116" s="31" t="s">
        <v>27</v>
      </c>
      <c r="F116" s="26" t="str">
        <f>IF(E18="","",E18)</f>
        <v>Vyplň údaj</v>
      </c>
      <c r="I116" s="119" t="s">
        <v>31</v>
      </c>
      <c r="J116" s="35" t="str">
        <f>E24</f>
        <v xml:space="preserve"> </v>
      </c>
      <c r="L116" s="37"/>
    </row>
    <row r="117" s="1" customFormat="1" ht="10.32" customHeight="1">
      <c r="B117" s="37"/>
      <c r="I117" s="118"/>
      <c r="L117" s="37"/>
    </row>
    <row r="118" s="10" customFormat="1" ht="29.28" customHeight="1">
      <c r="B118" s="155"/>
      <c r="C118" s="156" t="s">
        <v>177</v>
      </c>
      <c r="D118" s="157" t="s">
        <v>58</v>
      </c>
      <c r="E118" s="157" t="s">
        <v>54</v>
      </c>
      <c r="F118" s="157" t="s">
        <v>55</v>
      </c>
      <c r="G118" s="157" t="s">
        <v>178</v>
      </c>
      <c r="H118" s="157" t="s">
        <v>179</v>
      </c>
      <c r="I118" s="158" t="s">
        <v>180</v>
      </c>
      <c r="J118" s="157" t="s">
        <v>164</v>
      </c>
      <c r="K118" s="159" t="s">
        <v>181</v>
      </c>
      <c r="L118" s="155"/>
      <c r="M118" s="82" t="s">
        <v>1</v>
      </c>
      <c r="N118" s="83" t="s">
        <v>37</v>
      </c>
      <c r="O118" s="83" t="s">
        <v>182</v>
      </c>
      <c r="P118" s="83" t="s">
        <v>183</v>
      </c>
      <c r="Q118" s="83" t="s">
        <v>184</v>
      </c>
      <c r="R118" s="83" t="s">
        <v>185</v>
      </c>
      <c r="S118" s="83" t="s">
        <v>186</v>
      </c>
      <c r="T118" s="84" t="s">
        <v>187</v>
      </c>
    </row>
    <row r="119" s="1" customFormat="1" ht="22.8" customHeight="1">
      <c r="B119" s="37"/>
      <c r="C119" s="87" t="s">
        <v>188</v>
      </c>
      <c r="I119" s="118"/>
      <c r="J119" s="160">
        <f>BK119</f>
        <v>0</v>
      </c>
      <c r="L119" s="37"/>
      <c r="M119" s="85"/>
      <c r="N119" s="69"/>
      <c r="O119" s="69"/>
      <c r="P119" s="161">
        <f>P120+P173</f>
        <v>0</v>
      </c>
      <c r="Q119" s="69"/>
      <c r="R119" s="161">
        <f>R120+R173</f>
        <v>0</v>
      </c>
      <c r="S119" s="69"/>
      <c r="T119" s="162">
        <f>T120+T173</f>
        <v>0</v>
      </c>
      <c r="AT119" s="18" t="s">
        <v>72</v>
      </c>
      <c r="AU119" s="18" t="s">
        <v>166</v>
      </c>
      <c r="BK119" s="163">
        <f>BK120+BK173</f>
        <v>0</v>
      </c>
    </row>
    <row r="120" s="11" customFormat="1" ht="25.92" customHeight="1">
      <c r="B120" s="164"/>
      <c r="D120" s="165" t="s">
        <v>72</v>
      </c>
      <c r="E120" s="166" t="s">
        <v>3815</v>
      </c>
      <c r="F120" s="166" t="s">
        <v>3816</v>
      </c>
      <c r="I120" s="167"/>
      <c r="J120" s="168">
        <f>BK120</f>
        <v>0</v>
      </c>
      <c r="L120" s="164"/>
      <c r="M120" s="169"/>
      <c r="N120" s="170"/>
      <c r="O120" s="170"/>
      <c r="P120" s="171">
        <f>P121</f>
        <v>0</v>
      </c>
      <c r="Q120" s="170"/>
      <c r="R120" s="171">
        <f>R121</f>
        <v>0</v>
      </c>
      <c r="S120" s="170"/>
      <c r="T120" s="172">
        <f>T121</f>
        <v>0</v>
      </c>
      <c r="AR120" s="165" t="s">
        <v>198</v>
      </c>
      <c r="AT120" s="173" t="s">
        <v>72</v>
      </c>
      <c r="AU120" s="173" t="s">
        <v>73</v>
      </c>
      <c r="AY120" s="165" t="s">
        <v>191</v>
      </c>
      <c r="BK120" s="174">
        <f>BK121</f>
        <v>0</v>
      </c>
    </row>
    <row r="121" s="11" customFormat="1" ht="22.8" customHeight="1">
      <c r="B121" s="164"/>
      <c r="D121" s="165" t="s">
        <v>72</v>
      </c>
      <c r="E121" s="175" t="s">
        <v>3817</v>
      </c>
      <c r="F121" s="175" t="s">
        <v>3816</v>
      </c>
      <c r="I121" s="167"/>
      <c r="J121" s="176">
        <f>BK121</f>
        <v>0</v>
      </c>
      <c r="L121" s="164"/>
      <c r="M121" s="169"/>
      <c r="N121" s="170"/>
      <c r="O121" s="170"/>
      <c r="P121" s="171">
        <f>SUM(P122:P172)</f>
        <v>0</v>
      </c>
      <c r="Q121" s="170"/>
      <c r="R121" s="171">
        <f>SUM(R122:R172)</f>
        <v>0</v>
      </c>
      <c r="S121" s="170"/>
      <c r="T121" s="172">
        <f>SUM(T122:T172)</f>
        <v>0</v>
      </c>
      <c r="AR121" s="165" t="s">
        <v>198</v>
      </c>
      <c r="AT121" s="173" t="s">
        <v>72</v>
      </c>
      <c r="AU121" s="173" t="s">
        <v>81</v>
      </c>
      <c r="AY121" s="165" t="s">
        <v>191</v>
      </c>
      <c r="BK121" s="174">
        <f>SUM(BK122:BK172)</f>
        <v>0</v>
      </c>
    </row>
    <row r="122" s="1" customFormat="1" ht="48" customHeight="1">
      <c r="B122" s="177"/>
      <c r="C122" s="178" t="s">
        <v>81</v>
      </c>
      <c r="D122" s="178" t="s">
        <v>194</v>
      </c>
      <c r="E122" s="179" t="s">
        <v>3818</v>
      </c>
      <c r="F122" s="180" t="s">
        <v>3819</v>
      </c>
      <c r="G122" s="181" t="s">
        <v>397</v>
      </c>
      <c r="H122" s="182">
        <v>58860</v>
      </c>
      <c r="I122" s="183"/>
      <c r="J122" s="182">
        <f>ROUND(I122*H122,2)</f>
        <v>0</v>
      </c>
      <c r="K122" s="180" t="s">
        <v>1</v>
      </c>
      <c r="L122" s="37"/>
      <c r="M122" s="184" t="s">
        <v>1</v>
      </c>
      <c r="N122" s="185" t="s">
        <v>38</v>
      </c>
      <c r="O122" s="73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AR122" s="188" t="s">
        <v>766</v>
      </c>
      <c r="AT122" s="188" t="s">
        <v>194</v>
      </c>
      <c r="AU122" s="188" t="s">
        <v>83</v>
      </c>
      <c r="AY122" s="18" t="s">
        <v>191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8" t="s">
        <v>81</v>
      </c>
      <c r="BK122" s="189">
        <f>ROUND(I122*H122,2)</f>
        <v>0</v>
      </c>
      <c r="BL122" s="18" t="s">
        <v>766</v>
      </c>
      <c r="BM122" s="188" t="s">
        <v>3820</v>
      </c>
    </row>
    <row r="123" s="12" customFormat="1">
      <c r="B123" s="190"/>
      <c r="D123" s="191" t="s">
        <v>200</v>
      </c>
      <c r="E123" s="192" t="s">
        <v>1</v>
      </c>
      <c r="F123" s="193" t="s">
        <v>3821</v>
      </c>
      <c r="H123" s="192" t="s">
        <v>1</v>
      </c>
      <c r="I123" s="194"/>
      <c r="L123" s="190"/>
      <c r="M123" s="195"/>
      <c r="N123" s="196"/>
      <c r="O123" s="196"/>
      <c r="P123" s="196"/>
      <c r="Q123" s="196"/>
      <c r="R123" s="196"/>
      <c r="S123" s="196"/>
      <c r="T123" s="197"/>
      <c r="AT123" s="192" t="s">
        <v>200</v>
      </c>
      <c r="AU123" s="192" t="s">
        <v>83</v>
      </c>
      <c r="AV123" s="12" t="s">
        <v>81</v>
      </c>
      <c r="AW123" s="12" t="s">
        <v>30</v>
      </c>
      <c r="AX123" s="12" t="s">
        <v>73</v>
      </c>
      <c r="AY123" s="192" t="s">
        <v>191</v>
      </c>
    </row>
    <row r="124" s="12" customFormat="1">
      <c r="B124" s="190"/>
      <c r="D124" s="191" t="s">
        <v>200</v>
      </c>
      <c r="E124" s="192" t="s">
        <v>1</v>
      </c>
      <c r="F124" s="193" t="s">
        <v>3822</v>
      </c>
      <c r="H124" s="192" t="s">
        <v>1</v>
      </c>
      <c r="I124" s="194"/>
      <c r="L124" s="190"/>
      <c r="M124" s="195"/>
      <c r="N124" s="196"/>
      <c r="O124" s="196"/>
      <c r="P124" s="196"/>
      <c r="Q124" s="196"/>
      <c r="R124" s="196"/>
      <c r="S124" s="196"/>
      <c r="T124" s="197"/>
      <c r="AT124" s="192" t="s">
        <v>200</v>
      </c>
      <c r="AU124" s="192" t="s">
        <v>83</v>
      </c>
      <c r="AV124" s="12" t="s">
        <v>81</v>
      </c>
      <c r="AW124" s="12" t="s">
        <v>30</v>
      </c>
      <c r="AX124" s="12" t="s">
        <v>73</v>
      </c>
      <c r="AY124" s="192" t="s">
        <v>191</v>
      </c>
    </row>
    <row r="125" s="12" customFormat="1">
      <c r="B125" s="190"/>
      <c r="D125" s="191" t="s">
        <v>200</v>
      </c>
      <c r="E125" s="192" t="s">
        <v>1</v>
      </c>
      <c r="F125" s="193" t="s">
        <v>3823</v>
      </c>
      <c r="H125" s="192" t="s">
        <v>1</v>
      </c>
      <c r="I125" s="194"/>
      <c r="L125" s="190"/>
      <c r="M125" s="195"/>
      <c r="N125" s="196"/>
      <c r="O125" s="196"/>
      <c r="P125" s="196"/>
      <c r="Q125" s="196"/>
      <c r="R125" s="196"/>
      <c r="S125" s="196"/>
      <c r="T125" s="197"/>
      <c r="AT125" s="192" t="s">
        <v>200</v>
      </c>
      <c r="AU125" s="192" t="s">
        <v>83</v>
      </c>
      <c r="AV125" s="12" t="s">
        <v>81</v>
      </c>
      <c r="AW125" s="12" t="s">
        <v>30</v>
      </c>
      <c r="AX125" s="12" t="s">
        <v>73</v>
      </c>
      <c r="AY125" s="192" t="s">
        <v>191</v>
      </c>
    </row>
    <row r="126" s="13" customFormat="1">
      <c r="B126" s="198"/>
      <c r="D126" s="191" t="s">
        <v>200</v>
      </c>
      <c r="E126" s="199" t="s">
        <v>1</v>
      </c>
      <c r="F126" s="200" t="s">
        <v>3824</v>
      </c>
      <c r="H126" s="201">
        <v>58860</v>
      </c>
      <c r="I126" s="202"/>
      <c r="L126" s="198"/>
      <c r="M126" s="203"/>
      <c r="N126" s="204"/>
      <c r="O126" s="204"/>
      <c r="P126" s="204"/>
      <c r="Q126" s="204"/>
      <c r="R126" s="204"/>
      <c r="S126" s="204"/>
      <c r="T126" s="205"/>
      <c r="AT126" s="199" t="s">
        <v>200</v>
      </c>
      <c r="AU126" s="199" t="s">
        <v>83</v>
      </c>
      <c r="AV126" s="13" t="s">
        <v>83</v>
      </c>
      <c r="AW126" s="13" t="s">
        <v>30</v>
      </c>
      <c r="AX126" s="13" t="s">
        <v>73</v>
      </c>
      <c r="AY126" s="199" t="s">
        <v>191</v>
      </c>
    </row>
    <row r="127" s="14" customFormat="1">
      <c r="B127" s="206"/>
      <c r="D127" s="191" t="s">
        <v>200</v>
      </c>
      <c r="E127" s="207" t="s">
        <v>1</v>
      </c>
      <c r="F127" s="208" t="s">
        <v>204</v>
      </c>
      <c r="H127" s="209">
        <v>58860</v>
      </c>
      <c r="I127" s="210"/>
      <c r="L127" s="206"/>
      <c r="M127" s="211"/>
      <c r="N127" s="212"/>
      <c r="O127" s="212"/>
      <c r="P127" s="212"/>
      <c r="Q127" s="212"/>
      <c r="R127" s="212"/>
      <c r="S127" s="212"/>
      <c r="T127" s="213"/>
      <c r="AT127" s="207" t="s">
        <v>200</v>
      </c>
      <c r="AU127" s="207" t="s">
        <v>83</v>
      </c>
      <c r="AV127" s="14" t="s">
        <v>198</v>
      </c>
      <c r="AW127" s="14" t="s">
        <v>30</v>
      </c>
      <c r="AX127" s="14" t="s">
        <v>81</v>
      </c>
      <c r="AY127" s="207" t="s">
        <v>191</v>
      </c>
    </row>
    <row r="128" s="1" customFormat="1" ht="36" customHeight="1">
      <c r="B128" s="177"/>
      <c r="C128" s="178" t="s">
        <v>83</v>
      </c>
      <c r="D128" s="178" t="s">
        <v>194</v>
      </c>
      <c r="E128" s="179" t="s">
        <v>3825</v>
      </c>
      <c r="F128" s="180" t="s">
        <v>3826</v>
      </c>
      <c r="G128" s="181" t="s">
        <v>397</v>
      </c>
      <c r="H128" s="182">
        <v>48330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766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766</v>
      </c>
      <c r="BM128" s="188" t="s">
        <v>3827</v>
      </c>
    </row>
    <row r="129" s="12" customFormat="1">
      <c r="B129" s="190"/>
      <c r="D129" s="191" t="s">
        <v>200</v>
      </c>
      <c r="E129" s="192" t="s">
        <v>1</v>
      </c>
      <c r="F129" s="193" t="s">
        <v>3828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83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3829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2" customFormat="1">
      <c r="B131" s="190"/>
      <c r="D131" s="191" t="s">
        <v>200</v>
      </c>
      <c r="E131" s="192" t="s">
        <v>1</v>
      </c>
      <c r="F131" s="193" t="s">
        <v>3830</v>
      </c>
      <c r="H131" s="192" t="s">
        <v>1</v>
      </c>
      <c r="I131" s="194"/>
      <c r="L131" s="190"/>
      <c r="M131" s="195"/>
      <c r="N131" s="196"/>
      <c r="O131" s="196"/>
      <c r="P131" s="196"/>
      <c r="Q131" s="196"/>
      <c r="R131" s="196"/>
      <c r="S131" s="196"/>
      <c r="T131" s="197"/>
      <c r="AT131" s="192" t="s">
        <v>200</v>
      </c>
      <c r="AU131" s="192" t="s">
        <v>83</v>
      </c>
      <c r="AV131" s="12" t="s">
        <v>81</v>
      </c>
      <c r="AW131" s="12" t="s">
        <v>30</v>
      </c>
      <c r="AX131" s="12" t="s">
        <v>73</v>
      </c>
      <c r="AY131" s="192" t="s">
        <v>191</v>
      </c>
    </row>
    <row r="132" s="12" customFormat="1">
      <c r="B132" s="190"/>
      <c r="D132" s="191" t="s">
        <v>200</v>
      </c>
      <c r="E132" s="192" t="s">
        <v>1</v>
      </c>
      <c r="F132" s="193" t="s">
        <v>3831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200</v>
      </c>
      <c r="AU132" s="192" t="s">
        <v>83</v>
      </c>
      <c r="AV132" s="12" t="s">
        <v>81</v>
      </c>
      <c r="AW132" s="12" t="s">
        <v>30</v>
      </c>
      <c r="AX132" s="12" t="s">
        <v>73</v>
      </c>
      <c r="AY132" s="192" t="s">
        <v>191</v>
      </c>
    </row>
    <row r="133" s="12" customFormat="1">
      <c r="B133" s="190"/>
      <c r="D133" s="191" t="s">
        <v>200</v>
      </c>
      <c r="E133" s="192" t="s">
        <v>1</v>
      </c>
      <c r="F133" s="193" t="s">
        <v>3823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200</v>
      </c>
      <c r="AU133" s="192" t="s">
        <v>83</v>
      </c>
      <c r="AV133" s="12" t="s">
        <v>81</v>
      </c>
      <c r="AW133" s="12" t="s">
        <v>30</v>
      </c>
      <c r="AX133" s="12" t="s">
        <v>73</v>
      </c>
      <c r="AY133" s="192" t="s">
        <v>191</v>
      </c>
    </row>
    <row r="134" s="13" customFormat="1">
      <c r="B134" s="198"/>
      <c r="D134" s="191" t="s">
        <v>200</v>
      </c>
      <c r="E134" s="199" t="s">
        <v>1</v>
      </c>
      <c r="F134" s="200" t="s">
        <v>3832</v>
      </c>
      <c r="H134" s="201">
        <v>48330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200</v>
      </c>
      <c r="AU134" s="199" t="s">
        <v>83</v>
      </c>
      <c r="AV134" s="13" t="s">
        <v>83</v>
      </c>
      <c r="AW134" s="13" t="s">
        <v>30</v>
      </c>
      <c r="AX134" s="13" t="s">
        <v>73</v>
      </c>
      <c r="AY134" s="199" t="s">
        <v>191</v>
      </c>
    </row>
    <row r="135" s="14" customFormat="1">
      <c r="B135" s="206"/>
      <c r="D135" s="191" t="s">
        <v>200</v>
      </c>
      <c r="E135" s="207" t="s">
        <v>1</v>
      </c>
      <c r="F135" s="208" t="s">
        <v>204</v>
      </c>
      <c r="H135" s="209">
        <v>48330</v>
      </c>
      <c r="I135" s="210"/>
      <c r="L135" s="206"/>
      <c r="M135" s="211"/>
      <c r="N135" s="212"/>
      <c r="O135" s="212"/>
      <c r="P135" s="212"/>
      <c r="Q135" s="212"/>
      <c r="R135" s="212"/>
      <c r="S135" s="212"/>
      <c r="T135" s="213"/>
      <c r="AT135" s="207" t="s">
        <v>200</v>
      </c>
      <c r="AU135" s="207" t="s">
        <v>83</v>
      </c>
      <c r="AV135" s="14" t="s">
        <v>198</v>
      </c>
      <c r="AW135" s="14" t="s">
        <v>30</v>
      </c>
      <c r="AX135" s="14" t="s">
        <v>81</v>
      </c>
      <c r="AY135" s="207" t="s">
        <v>191</v>
      </c>
    </row>
    <row r="136" s="1" customFormat="1" ht="36" customHeight="1">
      <c r="B136" s="177"/>
      <c r="C136" s="178" t="s">
        <v>211</v>
      </c>
      <c r="D136" s="178" t="s">
        <v>194</v>
      </c>
      <c r="E136" s="179" t="s">
        <v>3833</v>
      </c>
      <c r="F136" s="180" t="s">
        <v>3826</v>
      </c>
      <c r="G136" s="181" t="s">
        <v>397</v>
      </c>
      <c r="H136" s="182">
        <v>1350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766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766</v>
      </c>
      <c r="BM136" s="188" t="s">
        <v>3834</v>
      </c>
    </row>
    <row r="137" s="12" customFormat="1">
      <c r="B137" s="190"/>
      <c r="D137" s="191" t="s">
        <v>200</v>
      </c>
      <c r="E137" s="192" t="s">
        <v>1</v>
      </c>
      <c r="F137" s="193" t="s">
        <v>3835</v>
      </c>
      <c r="H137" s="192" t="s">
        <v>1</v>
      </c>
      <c r="I137" s="194"/>
      <c r="L137" s="190"/>
      <c r="M137" s="195"/>
      <c r="N137" s="196"/>
      <c r="O137" s="196"/>
      <c r="P137" s="196"/>
      <c r="Q137" s="196"/>
      <c r="R137" s="196"/>
      <c r="S137" s="196"/>
      <c r="T137" s="197"/>
      <c r="AT137" s="192" t="s">
        <v>200</v>
      </c>
      <c r="AU137" s="192" t="s">
        <v>83</v>
      </c>
      <c r="AV137" s="12" t="s">
        <v>81</v>
      </c>
      <c r="AW137" s="12" t="s">
        <v>30</v>
      </c>
      <c r="AX137" s="12" t="s">
        <v>73</v>
      </c>
      <c r="AY137" s="192" t="s">
        <v>191</v>
      </c>
    </row>
    <row r="138" s="12" customFormat="1">
      <c r="B138" s="190"/>
      <c r="D138" s="191" t="s">
        <v>200</v>
      </c>
      <c r="E138" s="192" t="s">
        <v>1</v>
      </c>
      <c r="F138" s="193" t="s">
        <v>3829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2" customFormat="1">
      <c r="B139" s="190"/>
      <c r="D139" s="191" t="s">
        <v>200</v>
      </c>
      <c r="E139" s="192" t="s">
        <v>1</v>
      </c>
      <c r="F139" s="193" t="s">
        <v>3836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2" customFormat="1">
      <c r="B140" s="190"/>
      <c r="D140" s="191" t="s">
        <v>200</v>
      </c>
      <c r="E140" s="192" t="s">
        <v>1</v>
      </c>
      <c r="F140" s="193" t="s">
        <v>3823</v>
      </c>
      <c r="H140" s="192" t="s">
        <v>1</v>
      </c>
      <c r="I140" s="194"/>
      <c r="L140" s="190"/>
      <c r="M140" s="195"/>
      <c r="N140" s="196"/>
      <c r="O140" s="196"/>
      <c r="P140" s="196"/>
      <c r="Q140" s="196"/>
      <c r="R140" s="196"/>
      <c r="S140" s="196"/>
      <c r="T140" s="197"/>
      <c r="AT140" s="192" t="s">
        <v>200</v>
      </c>
      <c r="AU140" s="192" t="s">
        <v>83</v>
      </c>
      <c r="AV140" s="12" t="s">
        <v>81</v>
      </c>
      <c r="AW140" s="12" t="s">
        <v>30</v>
      </c>
      <c r="AX140" s="12" t="s">
        <v>73</v>
      </c>
      <c r="AY140" s="192" t="s">
        <v>191</v>
      </c>
    </row>
    <row r="141" s="13" customFormat="1">
      <c r="B141" s="198"/>
      <c r="D141" s="191" t="s">
        <v>200</v>
      </c>
      <c r="E141" s="199" t="s">
        <v>1</v>
      </c>
      <c r="F141" s="200" t="s">
        <v>3837</v>
      </c>
      <c r="H141" s="201">
        <v>1350</v>
      </c>
      <c r="I141" s="202"/>
      <c r="L141" s="198"/>
      <c r="M141" s="203"/>
      <c r="N141" s="204"/>
      <c r="O141" s="204"/>
      <c r="P141" s="204"/>
      <c r="Q141" s="204"/>
      <c r="R141" s="204"/>
      <c r="S141" s="204"/>
      <c r="T141" s="205"/>
      <c r="AT141" s="199" t="s">
        <v>200</v>
      </c>
      <c r="AU141" s="199" t="s">
        <v>83</v>
      </c>
      <c r="AV141" s="13" t="s">
        <v>83</v>
      </c>
      <c r="AW141" s="13" t="s">
        <v>30</v>
      </c>
      <c r="AX141" s="13" t="s">
        <v>73</v>
      </c>
      <c r="AY141" s="199" t="s">
        <v>191</v>
      </c>
    </row>
    <row r="142" s="14" customFormat="1">
      <c r="B142" s="206"/>
      <c r="D142" s="191" t="s">
        <v>200</v>
      </c>
      <c r="E142" s="207" t="s">
        <v>1</v>
      </c>
      <c r="F142" s="208" t="s">
        <v>204</v>
      </c>
      <c r="H142" s="209">
        <v>1350</v>
      </c>
      <c r="I142" s="210"/>
      <c r="L142" s="206"/>
      <c r="M142" s="211"/>
      <c r="N142" s="212"/>
      <c r="O142" s="212"/>
      <c r="P142" s="212"/>
      <c r="Q142" s="212"/>
      <c r="R142" s="212"/>
      <c r="S142" s="212"/>
      <c r="T142" s="213"/>
      <c r="AT142" s="207" t="s">
        <v>200</v>
      </c>
      <c r="AU142" s="207" t="s">
        <v>83</v>
      </c>
      <c r="AV142" s="14" t="s">
        <v>198</v>
      </c>
      <c r="AW142" s="14" t="s">
        <v>30</v>
      </c>
      <c r="AX142" s="14" t="s">
        <v>81</v>
      </c>
      <c r="AY142" s="207" t="s">
        <v>191</v>
      </c>
    </row>
    <row r="143" s="1" customFormat="1" ht="36" customHeight="1">
      <c r="B143" s="177"/>
      <c r="C143" s="178" t="s">
        <v>198</v>
      </c>
      <c r="D143" s="178" t="s">
        <v>194</v>
      </c>
      <c r="E143" s="179" t="s">
        <v>3838</v>
      </c>
      <c r="F143" s="180" t="s">
        <v>3826</v>
      </c>
      <c r="G143" s="181" t="s">
        <v>397</v>
      </c>
      <c r="H143" s="182">
        <v>18900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766</v>
      </c>
      <c r="AT143" s="188" t="s">
        <v>194</v>
      </c>
      <c r="AU143" s="188" t="s">
        <v>83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766</v>
      </c>
      <c r="BM143" s="188" t="s">
        <v>3839</v>
      </c>
    </row>
    <row r="144" s="12" customFormat="1">
      <c r="B144" s="190"/>
      <c r="D144" s="191" t="s">
        <v>200</v>
      </c>
      <c r="E144" s="192" t="s">
        <v>1</v>
      </c>
      <c r="F144" s="193" t="s">
        <v>3840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83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2" customFormat="1">
      <c r="B145" s="190"/>
      <c r="D145" s="191" t="s">
        <v>200</v>
      </c>
      <c r="E145" s="192" t="s">
        <v>1</v>
      </c>
      <c r="F145" s="193" t="s">
        <v>3841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200</v>
      </c>
      <c r="AU145" s="192" t="s">
        <v>83</v>
      </c>
      <c r="AV145" s="12" t="s">
        <v>81</v>
      </c>
      <c r="AW145" s="12" t="s">
        <v>30</v>
      </c>
      <c r="AX145" s="12" t="s">
        <v>73</v>
      </c>
      <c r="AY145" s="192" t="s">
        <v>191</v>
      </c>
    </row>
    <row r="146" s="12" customFormat="1">
      <c r="B146" s="190"/>
      <c r="D146" s="191" t="s">
        <v>200</v>
      </c>
      <c r="E146" s="192" t="s">
        <v>1</v>
      </c>
      <c r="F146" s="193" t="s">
        <v>3823</v>
      </c>
      <c r="H146" s="192" t="s">
        <v>1</v>
      </c>
      <c r="I146" s="194"/>
      <c r="L146" s="190"/>
      <c r="M146" s="195"/>
      <c r="N146" s="196"/>
      <c r="O146" s="196"/>
      <c r="P146" s="196"/>
      <c r="Q146" s="196"/>
      <c r="R146" s="196"/>
      <c r="S146" s="196"/>
      <c r="T146" s="197"/>
      <c r="AT146" s="192" t="s">
        <v>200</v>
      </c>
      <c r="AU146" s="192" t="s">
        <v>83</v>
      </c>
      <c r="AV146" s="12" t="s">
        <v>81</v>
      </c>
      <c r="AW146" s="12" t="s">
        <v>30</v>
      </c>
      <c r="AX146" s="12" t="s">
        <v>73</v>
      </c>
      <c r="AY146" s="192" t="s">
        <v>191</v>
      </c>
    </row>
    <row r="147" s="13" customFormat="1">
      <c r="B147" s="198"/>
      <c r="D147" s="191" t="s">
        <v>200</v>
      </c>
      <c r="E147" s="199" t="s">
        <v>1</v>
      </c>
      <c r="F147" s="200" t="s">
        <v>3842</v>
      </c>
      <c r="H147" s="201">
        <v>18900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200</v>
      </c>
      <c r="AU147" s="199" t="s">
        <v>83</v>
      </c>
      <c r="AV147" s="13" t="s">
        <v>83</v>
      </c>
      <c r="AW147" s="13" t="s">
        <v>30</v>
      </c>
      <c r="AX147" s="13" t="s">
        <v>73</v>
      </c>
      <c r="AY147" s="199" t="s">
        <v>191</v>
      </c>
    </row>
    <row r="148" s="14" customFormat="1">
      <c r="B148" s="206"/>
      <c r="D148" s="191" t="s">
        <v>200</v>
      </c>
      <c r="E148" s="207" t="s">
        <v>1</v>
      </c>
      <c r="F148" s="208" t="s">
        <v>204</v>
      </c>
      <c r="H148" s="209">
        <v>18900</v>
      </c>
      <c r="I148" s="210"/>
      <c r="L148" s="206"/>
      <c r="M148" s="211"/>
      <c r="N148" s="212"/>
      <c r="O148" s="212"/>
      <c r="P148" s="212"/>
      <c r="Q148" s="212"/>
      <c r="R148" s="212"/>
      <c r="S148" s="212"/>
      <c r="T148" s="213"/>
      <c r="AT148" s="207" t="s">
        <v>200</v>
      </c>
      <c r="AU148" s="207" t="s">
        <v>83</v>
      </c>
      <c r="AV148" s="14" t="s">
        <v>198</v>
      </c>
      <c r="AW148" s="14" t="s">
        <v>30</v>
      </c>
      <c r="AX148" s="14" t="s">
        <v>81</v>
      </c>
      <c r="AY148" s="207" t="s">
        <v>191</v>
      </c>
    </row>
    <row r="149" s="1" customFormat="1" ht="48" customHeight="1">
      <c r="B149" s="177"/>
      <c r="C149" s="178" t="s">
        <v>228</v>
      </c>
      <c r="D149" s="178" t="s">
        <v>194</v>
      </c>
      <c r="E149" s="179" t="s">
        <v>3843</v>
      </c>
      <c r="F149" s="180" t="s">
        <v>3844</v>
      </c>
      <c r="G149" s="181" t="s">
        <v>397</v>
      </c>
      <c r="H149" s="182">
        <v>1080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766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766</v>
      </c>
      <c r="BM149" s="188" t="s">
        <v>3845</v>
      </c>
    </row>
    <row r="150" s="12" customFormat="1">
      <c r="B150" s="190"/>
      <c r="D150" s="191" t="s">
        <v>200</v>
      </c>
      <c r="E150" s="192" t="s">
        <v>1</v>
      </c>
      <c r="F150" s="193" t="s">
        <v>3846</v>
      </c>
      <c r="H150" s="192" t="s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2" t="s">
        <v>200</v>
      </c>
      <c r="AU150" s="192" t="s">
        <v>83</v>
      </c>
      <c r="AV150" s="12" t="s">
        <v>81</v>
      </c>
      <c r="AW150" s="12" t="s">
        <v>30</v>
      </c>
      <c r="AX150" s="12" t="s">
        <v>73</v>
      </c>
      <c r="AY150" s="192" t="s">
        <v>191</v>
      </c>
    </row>
    <row r="151" s="12" customFormat="1">
      <c r="B151" s="190"/>
      <c r="D151" s="191" t="s">
        <v>200</v>
      </c>
      <c r="E151" s="192" t="s">
        <v>1</v>
      </c>
      <c r="F151" s="193" t="s">
        <v>3847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200</v>
      </c>
      <c r="AU151" s="192" t="s">
        <v>83</v>
      </c>
      <c r="AV151" s="12" t="s">
        <v>81</v>
      </c>
      <c r="AW151" s="12" t="s">
        <v>30</v>
      </c>
      <c r="AX151" s="12" t="s">
        <v>73</v>
      </c>
      <c r="AY151" s="192" t="s">
        <v>191</v>
      </c>
    </row>
    <row r="152" s="12" customFormat="1">
      <c r="B152" s="190"/>
      <c r="D152" s="191" t="s">
        <v>200</v>
      </c>
      <c r="E152" s="192" t="s">
        <v>1</v>
      </c>
      <c r="F152" s="193" t="s">
        <v>3823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3" customFormat="1">
      <c r="B153" s="198"/>
      <c r="D153" s="191" t="s">
        <v>200</v>
      </c>
      <c r="E153" s="199" t="s">
        <v>1</v>
      </c>
      <c r="F153" s="200" t="s">
        <v>3848</v>
      </c>
      <c r="H153" s="201">
        <v>1080</v>
      </c>
      <c r="I153" s="202"/>
      <c r="L153" s="198"/>
      <c r="M153" s="203"/>
      <c r="N153" s="204"/>
      <c r="O153" s="204"/>
      <c r="P153" s="204"/>
      <c r="Q153" s="204"/>
      <c r="R153" s="204"/>
      <c r="S153" s="204"/>
      <c r="T153" s="205"/>
      <c r="AT153" s="199" t="s">
        <v>200</v>
      </c>
      <c r="AU153" s="199" t="s">
        <v>83</v>
      </c>
      <c r="AV153" s="13" t="s">
        <v>83</v>
      </c>
      <c r="AW153" s="13" t="s">
        <v>30</v>
      </c>
      <c r="AX153" s="13" t="s">
        <v>73</v>
      </c>
      <c r="AY153" s="199" t="s">
        <v>191</v>
      </c>
    </row>
    <row r="154" s="14" customFormat="1">
      <c r="B154" s="206"/>
      <c r="D154" s="191" t="s">
        <v>200</v>
      </c>
      <c r="E154" s="207" t="s">
        <v>1</v>
      </c>
      <c r="F154" s="208" t="s">
        <v>204</v>
      </c>
      <c r="H154" s="209">
        <v>1080</v>
      </c>
      <c r="I154" s="210"/>
      <c r="L154" s="206"/>
      <c r="M154" s="211"/>
      <c r="N154" s="212"/>
      <c r="O154" s="212"/>
      <c r="P154" s="212"/>
      <c r="Q154" s="212"/>
      <c r="R154" s="212"/>
      <c r="S154" s="212"/>
      <c r="T154" s="213"/>
      <c r="AT154" s="207" t="s">
        <v>200</v>
      </c>
      <c r="AU154" s="207" t="s">
        <v>83</v>
      </c>
      <c r="AV154" s="14" t="s">
        <v>198</v>
      </c>
      <c r="AW154" s="14" t="s">
        <v>30</v>
      </c>
      <c r="AX154" s="14" t="s">
        <v>81</v>
      </c>
      <c r="AY154" s="207" t="s">
        <v>191</v>
      </c>
    </row>
    <row r="155" s="1" customFormat="1" ht="48" customHeight="1">
      <c r="B155" s="177"/>
      <c r="C155" s="178" t="s">
        <v>237</v>
      </c>
      <c r="D155" s="178" t="s">
        <v>194</v>
      </c>
      <c r="E155" s="179" t="s">
        <v>3849</v>
      </c>
      <c r="F155" s="180" t="s">
        <v>3850</v>
      </c>
      <c r="G155" s="181" t="s">
        <v>397</v>
      </c>
      <c r="H155" s="182">
        <v>29430</v>
      </c>
      <c r="I155" s="183"/>
      <c r="J155" s="182">
        <f>ROUND(I155*H155,2)</f>
        <v>0</v>
      </c>
      <c r="K155" s="180" t="s">
        <v>1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766</v>
      </c>
      <c r="AT155" s="188" t="s">
        <v>194</v>
      </c>
      <c r="AU155" s="188" t="s">
        <v>83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766</v>
      </c>
      <c r="BM155" s="188" t="s">
        <v>3851</v>
      </c>
    </row>
    <row r="156" s="12" customFormat="1">
      <c r="B156" s="190"/>
      <c r="D156" s="191" t="s">
        <v>200</v>
      </c>
      <c r="E156" s="192" t="s">
        <v>1</v>
      </c>
      <c r="F156" s="193" t="s">
        <v>3852</v>
      </c>
      <c r="H156" s="192" t="s">
        <v>1</v>
      </c>
      <c r="I156" s="194"/>
      <c r="L156" s="190"/>
      <c r="M156" s="195"/>
      <c r="N156" s="196"/>
      <c r="O156" s="196"/>
      <c r="P156" s="196"/>
      <c r="Q156" s="196"/>
      <c r="R156" s="196"/>
      <c r="S156" s="196"/>
      <c r="T156" s="197"/>
      <c r="AT156" s="192" t="s">
        <v>200</v>
      </c>
      <c r="AU156" s="192" t="s">
        <v>83</v>
      </c>
      <c r="AV156" s="12" t="s">
        <v>81</v>
      </c>
      <c r="AW156" s="12" t="s">
        <v>30</v>
      </c>
      <c r="AX156" s="12" t="s">
        <v>73</v>
      </c>
      <c r="AY156" s="192" t="s">
        <v>191</v>
      </c>
    </row>
    <row r="157" s="12" customFormat="1">
      <c r="B157" s="190"/>
      <c r="D157" s="191" t="s">
        <v>200</v>
      </c>
      <c r="E157" s="192" t="s">
        <v>1</v>
      </c>
      <c r="F157" s="193" t="s">
        <v>3853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200</v>
      </c>
      <c r="AU157" s="192" t="s">
        <v>83</v>
      </c>
      <c r="AV157" s="12" t="s">
        <v>81</v>
      </c>
      <c r="AW157" s="12" t="s">
        <v>30</v>
      </c>
      <c r="AX157" s="12" t="s">
        <v>73</v>
      </c>
      <c r="AY157" s="192" t="s">
        <v>191</v>
      </c>
    </row>
    <row r="158" s="12" customFormat="1">
      <c r="B158" s="190"/>
      <c r="D158" s="191" t="s">
        <v>200</v>
      </c>
      <c r="E158" s="192" t="s">
        <v>1</v>
      </c>
      <c r="F158" s="193" t="s">
        <v>3823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3854</v>
      </c>
      <c r="H159" s="201">
        <v>29430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81</v>
      </c>
      <c r="AY159" s="199" t="s">
        <v>191</v>
      </c>
    </row>
    <row r="160" s="14" customFormat="1">
      <c r="B160" s="206"/>
      <c r="D160" s="191" t="s">
        <v>200</v>
      </c>
      <c r="E160" s="207" t="s">
        <v>1</v>
      </c>
      <c r="F160" s="208" t="s">
        <v>204</v>
      </c>
      <c r="H160" s="209">
        <v>29430</v>
      </c>
      <c r="I160" s="210"/>
      <c r="L160" s="206"/>
      <c r="M160" s="211"/>
      <c r="N160" s="212"/>
      <c r="O160" s="212"/>
      <c r="P160" s="212"/>
      <c r="Q160" s="212"/>
      <c r="R160" s="212"/>
      <c r="S160" s="212"/>
      <c r="T160" s="213"/>
      <c r="AT160" s="207" t="s">
        <v>200</v>
      </c>
      <c r="AU160" s="207" t="s">
        <v>83</v>
      </c>
      <c r="AV160" s="14" t="s">
        <v>198</v>
      </c>
      <c r="AW160" s="14" t="s">
        <v>30</v>
      </c>
      <c r="AX160" s="14" t="s">
        <v>73</v>
      </c>
      <c r="AY160" s="207" t="s">
        <v>191</v>
      </c>
    </row>
    <row r="161" s="1" customFormat="1" ht="48" customHeight="1">
      <c r="B161" s="177"/>
      <c r="C161" s="178" t="s">
        <v>243</v>
      </c>
      <c r="D161" s="178" t="s">
        <v>194</v>
      </c>
      <c r="E161" s="179" t="s">
        <v>3855</v>
      </c>
      <c r="F161" s="180" t="s">
        <v>3856</v>
      </c>
      <c r="G161" s="181" t="s">
        <v>397</v>
      </c>
      <c r="H161" s="182">
        <v>7020</v>
      </c>
      <c r="I161" s="183"/>
      <c r="J161" s="182">
        <f>ROUND(I161*H161,2)</f>
        <v>0</v>
      </c>
      <c r="K161" s="180" t="s">
        <v>1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766</v>
      </c>
      <c r="AT161" s="188" t="s">
        <v>194</v>
      </c>
      <c r="AU161" s="188" t="s">
        <v>83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766</v>
      </c>
      <c r="BM161" s="188" t="s">
        <v>3857</v>
      </c>
    </row>
    <row r="162" s="12" customFormat="1">
      <c r="B162" s="190"/>
      <c r="D162" s="191" t="s">
        <v>200</v>
      </c>
      <c r="E162" s="192" t="s">
        <v>1</v>
      </c>
      <c r="F162" s="193" t="s">
        <v>3858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200</v>
      </c>
      <c r="AU162" s="192" t="s">
        <v>83</v>
      </c>
      <c r="AV162" s="12" t="s">
        <v>81</v>
      </c>
      <c r="AW162" s="12" t="s">
        <v>30</v>
      </c>
      <c r="AX162" s="12" t="s">
        <v>73</v>
      </c>
      <c r="AY162" s="192" t="s">
        <v>191</v>
      </c>
    </row>
    <row r="163" s="12" customFormat="1">
      <c r="B163" s="190"/>
      <c r="D163" s="191" t="s">
        <v>200</v>
      </c>
      <c r="E163" s="192" t="s">
        <v>1</v>
      </c>
      <c r="F163" s="193" t="s">
        <v>3859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2" customFormat="1">
      <c r="B164" s="190"/>
      <c r="D164" s="191" t="s">
        <v>200</v>
      </c>
      <c r="E164" s="192" t="s">
        <v>1</v>
      </c>
      <c r="F164" s="193" t="s">
        <v>3823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200</v>
      </c>
      <c r="AU164" s="192" t="s">
        <v>83</v>
      </c>
      <c r="AV164" s="12" t="s">
        <v>81</v>
      </c>
      <c r="AW164" s="12" t="s">
        <v>30</v>
      </c>
      <c r="AX164" s="12" t="s">
        <v>73</v>
      </c>
      <c r="AY164" s="192" t="s">
        <v>191</v>
      </c>
    </row>
    <row r="165" s="13" customFormat="1">
      <c r="B165" s="198"/>
      <c r="D165" s="191" t="s">
        <v>200</v>
      </c>
      <c r="E165" s="199" t="s">
        <v>1</v>
      </c>
      <c r="F165" s="200" t="s">
        <v>3860</v>
      </c>
      <c r="H165" s="201">
        <v>7020</v>
      </c>
      <c r="I165" s="202"/>
      <c r="L165" s="198"/>
      <c r="M165" s="203"/>
      <c r="N165" s="204"/>
      <c r="O165" s="204"/>
      <c r="P165" s="204"/>
      <c r="Q165" s="204"/>
      <c r="R165" s="204"/>
      <c r="S165" s="204"/>
      <c r="T165" s="205"/>
      <c r="AT165" s="199" t="s">
        <v>200</v>
      </c>
      <c r="AU165" s="199" t="s">
        <v>83</v>
      </c>
      <c r="AV165" s="13" t="s">
        <v>83</v>
      </c>
      <c r="AW165" s="13" t="s">
        <v>30</v>
      </c>
      <c r="AX165" s="13" t="s">
        <v>81</v>
      </c>
      <c r="AY165" s="199" t="s">
        <v>191</v>
      </c>
    </row>
    <row r="166" s="14" customFormat="1">
      <c r="B166" s="206"/>
      <c r="D166" s="191" t="s">
        <v>200</v>
      </c>
      <c r="E166" s="207" t="s">
        <v>1</v>
      </c>
      <c r="F166" s="208" t="s">
        <v>204</v>
      </c>
      <c r="H166" s="209">
        <v>7020</v>
      </c>
      <c r="I166" s="210"/>
      <c r="L166" s="206"/>
      <c r="M166" s="211"/>
      <c r="N166" s="212"/>
      <c r="O166" s="212"/>
      <c r="P166" s="212"/>
      <c r="Q166" s="212"/>
      <c r="R166" s="212"/>
      <c r="S166" s="212"/>
      <c r="T166" s="213"/>
      <c r="AT166" s="207" t="s">
        <v>200</v>
      </c>
      <c r="AU166" s="207" t="s">
        <v>83</v>
      </c>
      <c r="AV166" s="14" t="s">
        <v>198</v>
      </c>
      <c r="AW166" s="14" t="s">
        <v>30</v>
      </c>
      <c r="AX166" s="14" t="s">
        <v>73</v>
      </c>
      <c r="AY166" s="207" t="s">
        <v>191</v>
      </c>
    </row>
    <row r="167" s="1" customFormat="1" ht="48" customHeight="1">
      <c r="B167" s="177"/>
      <c r="C167" s="178" t="s">
        <v>254</v>
      </c>
      <c r="D167" s="178" t="s">
        <v>194</v>
      </c>
      <c r="E167" s="179" t="s">
        <v>3861</v>
      </c>
      <c r="F167" s="180" t="s">
        <v>3862</v>
      </c>
      <c r="G167" s="181" t="s">
        <v>397</v>
      </c>
      <c r="H167" s="182">
        <v>2700</v>
      </c>
      <c r="I167" s="183"/>
      <c r="J167" s="182">
        <f>ROUND(I167*H167,2)</f>
        <v>0</v>
      </c>
      <c r="K167" s="180" t="s">
        <v>1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766</v>
      </c>
      <c r="AT167" s="188" t="s">
        <v>194</v>
      </c>
      <c r="AU167" s="188" t="s">
        <v>83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766</v>
      </c>
      <c r="BM167" s="188" t="s">
        <v>3863</v>
      </c>
    </row>
    <row r="168" s="12" customFormat="1">
      <c r="B168" s="190"/>
      <c r="D168" s="191" t="s">
        <v>200</v>
      </c>
      <c r="E168" s="192" t="s">
        <v>1</v>
      </c>
      <c r="F168" s="193" t="s">
        <v>3864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2" customFormat="1">
      <c r="B169" s="190"/>
      <c r="D169" s="191" t="s">
        <v>200</v>
      </c>
      <c r="E169" s="192" t="s">
        <v>1</v>
      </c>
      <c r="F169" s="193" t="s">
        <v>3859</v>
      </c>
      <c r="H169" s="192" t="s">
        <v>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2" t="s">
        <v>200</v>
      </c>
      <c r="AU169" s="192" t="s">
        <v>83</v>
      </c>
      <c r="AV169" s="12" t="s">
        <v>81</v>
      </c>
      <c r="AW169" s="12" t="s">
        <v>30</v>
      </c>
      <c r="AX169" s="12" t="s">
        <v>73</v>
      </c>
      <c r="AY169" s="192" t="s">
        <v>191</v>
      </c>
    </row>
    <row r="170" s="12" customFormat="1">
      <c r="B170" s="190"/>
      <c r="D170" s="191" t="s">
        <v>200</v>
      </c>
      <c r="E170" s="192" t="s">
        <v>1</v>
      </c>
      <c r="F170" s="193" t="s">
        <v>3823</v>
      </c>
      <c r="H170" s="192" t="s">
        <v>1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2" t="s">
        <v>200</v>
      </c>
      <c r="AU170" s="192" t="s">
        <v>83</v>
      </c>
      <c r="AV170" s="12" t="s">
        <v>81</v>
      </c>
      <c r="AW170" s="12" t="s">
        <v>30</v>
      </c>
      <c r="AX170" s="12" t="s">
        <v>73</v>
      </c>
      <c r="AY170" s="192" t="s">
        <v>191</v>
      </c>
    </row>
    <row r="171" s="13" customFormat="1">
      <c r="B171" s="198"/>
      <c r="D171" s="191" t="s">
        <v>200</v>
      </c>
      <c r="E171" s="199" t="s">
        <v>1</v>
      </c>
      <c r="F171" s="200" t="s">
        <v>3865</v>
      </c>
      <c r="H171" s="201">
        <v>2700</v>
      </c>
      <c r="I171" s="202"/>
      <c r="L171" s="198"/>
      <c r="M171" s="203"/>
      <c r="N171" s="204"/>
      <c r="O171" s="204"/>
      <c r="P171" s="204"/>
      <c r="Q171" s="204"/>
      <c r="R171" s="204"/>
      <c r="S171" s="204"/>
      <c r="T171" s="205"/>
      <c r="AT171" s="199" t="s">
        <v>200</v>
      </c>
      <c r="AU171" s="199" t="s">
        <v>83</v>
      </c>
      <c r="AV171" s="13" t="s">
        <v>83</v>
      </c>
      <c r="AW171" s="13" t="s">
        <v>30</v>
      </c>
      <c r="AX171" s="13" t="s">
        <v>73</v>
      </c>
      <c r="AY171" s="199" t="s">
        <v>191</v>
      </c>
    </row>
    <row r="172" s="14" customFormat="1">
      <c r="B172" s="206"/>
      <c r="D172" s="191" t="s">
        <v>200</v>
      </c>
      <c r="E172" s="207" t="s">
        <v>1</v>
      </c>
      <c r="F172" s="208" t="s">
        <v>204</v>
      </c>
      <c r="H172" s="209">
        <v>2700</v>
      </c>
      <c r="I172" s="210"/>
      <c r="L172" s="206"/>
      <c r="M172" s="211"/>
      <c r="N172" s="212"/>
      <c r="O172" s="212"/>
      <c r="P172" s="212"/>
      <c r="Q172" s="212"/>
      <c r="R172" s="212"/>
      <c r="S172" s="212"/>
      <c r="T172" s="213"/>
      <c r="AT172" s="207" t="s">
        <v>200</v>
      </c>
      <c r="AU172" s="207" t="s">
        <v>83</v>
      </c>
      <c r="AV172" s="14" t="s">
        <v>198</v>
      </c>
      <c r="AW172" s="14" t="s">
        <v>30</v>
      </c>
      <c r="AX172" s="14" t="s">
        <v>81</v>
      </c>
      <c r="AY172" s="207" t="s">
        <v>191</v>
      </c>
    </row>
    <row r="173" s="11" customFormat="1" ht="25.92" customHeight="1">
      <c r="B173" s="164"/>
      <c r="D173" s="165" t="s">
        <v>72</v>
      </c>
      <c r="E173" s="166" t="s">
        <v>3866</v>
      </c>
      <c r="F173" s="166" t="s">
        <v>1848</v>
      </c>
      <c r="I173" s="167"/>
      <c r="J173" s="168">
        <f>BK173</f>
        <v>0</v>
      </c>
      <c r="L173" s="164"/>
      <c r="M173" s="169"/>
      <c r="N173" s="170"/>
      <c r="O173" s="170"/>
      <c r="P173" s="171">
        <f>SUM(P174:P179)</f>
        <v>0</v>
      </c>
      <c r="Q173" s="170"/>
      <c r="R173" s="171">
        <f>SUM(R174:R179)</f>
        <v>0</v>
      </c>
      <c r="S173" s="170"/>
      <c r="T173" s="172">
        <f>SUM(T174:T179)</f>
        <v>0</v>
      </c>
      <c r="AR173" s="165" t="s">
        <v>198</v>
      </c>
      <c r="AT173" s="173" t="s">
        <v>72</v>
      </c>
      <c r="AU173" s="173" t="s">
        <v>73</v>
      </c>
      <c r="AY173" s="165" t="s">
        <v>191</v>
      </c>
      <c r="BK173" s="174">
        <f>SUM(BK174:BK179)</f>
        <v>0</v>
      </c>
    </row>
    <row r="174" s="1" customFormat="1" ht="48" customHeight="1">
      <c r="B174" s="177"/>
      <c r="C174" s="178" t="s">
        <v>271</v>
      </c>
      <c r="D174" s="178" t="s">
        <v>194</v>
      </c>
      <c r="E174" s="179" t="s">
        <v>3867</v>
      </c>
      <c r="F174" s="180" t="s">
        <v>3868</v>
      </c>
      <c r="G174" s="181" t="s">
        <v>615</v>
      </c>
      <c r="H174" s="182">
        <v>2</v>
      </c>
      <c r="I174" s="183"/>
      <c r="J174" s="182">
        <f>ROUND(I174*H174,2)</f>
        <v>0</v>
      </c>
      <c r="K174" s="180" t="s">
        <v>1</v>
      </c>
      <c r="L174" s="37"/>
      <c r="M174" s="184" t="s">
        <v>1</v>
      </c>
      <c r="N174" s="185" t="s">
        <v>38</v>
      </c>
      <c r="O174" s="73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AR174" s="188" t="s">
        <v>766</v>
      </c>
      <c r="AT174" s="188" t="s">
        <v>194</v>
      </c>
      <c r="AU174" s="188" t="s">
        <v>81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766</v>
      </c>
      <c r="BM174" s="188" t="s">
        <v>3869</v>
      </c>
    </row>
    <row r="175" s="13" customFormat="1">
      <c r="B175" s="198"/>
      <c r="D175" s="191" t="s">
        <v>200</v>
      </c>
      <c r="E175" s="199" t="s">
        <v>1</v>
      </c>
      <c r="F175" s="200" t="s">
        <v>981</v>
      </c>
      <c r="H175" s="201">
        <v>2</v>
      </c>
      <c r="I175" s="202"/>
      <c r="L175" s="198"/>
      <c r="M175" s="203"/>
      <c r="N175" s="204"/>
      <c r="O175" s="204"/>
      <c r="P175" s="204"/>
      <c r="Q175" s="204"/>
      <c r="R175" s="204"/>
      <c r="S175" s="204"/>
      <c r="T175" s="205"/>
      <c r="AT175" s="199" t="s">
        <v>200</v>
      </c>
      <c r="AU175" s="199" t="s">
        <v>81</v>
      </c>
      <c r="AV175" s="13" t="s">
        <v>83</v>
      </c>
      <c r="AW175" s="13" t="s">
        <v>30</v>
      </c>
      <c r="AX175" s="13" t="s">
        <v>73</v>
      </c>
      <c r="AY175" s="199" t="s">
        <v>191</v>
      </c>
    </row>
    <row r="176" s="14" customFormat="1">
      <c r="B176" s="206"/>
      <c r="D176" s="191" t="s">
        <v>200</v>
      </c>
      <c r="E176" s="207" t="s">
        <v>1</v>
      </c>
      <c r="F176" s="208" t="s">
        <v>204</v>
      </c>
      <c r="H176" s="209">
        <v>2</v>
      </c>
      <c r="I176" s="210"/>
      <c r="L176" s="206"/>
      <c r="M176" s="211"/>
      <c r="N176" s="212"/>
      <c r="O176" s="212"/>
      <c r="P176" s="212"/>
      <c r="Q176" s="212"/>
      <c r="R176" s="212"/>
      <c r="S176" s="212"/>
      <c r="T176" s="213"/>
      <c r="AT176" s="207" t="s">
        <v>200</v>
      </c>
      <c r="AU176" s="207" t="s">
        <v>81</v>
      </c>
      <c r="AV176" s="14" t="s">
        <v>198</v>
      </c>
      <c r="AW176" s="14" t="s">
        <v>30</v>
      </c>
      <c r="AX176" s="14" t="s">
        <v>81</v>
      </c>
      <c r="AY176" s="207" t="s">
        <v>191</v>
      </c>
    </row>
    <row r="177" s="1" customFormat="1" ht="36" customHeight="1">
      <c r="B177" s="177"/>
      <c r="C177" s="178" t="s">
        <v>277</v>
      </c>
      <c r="D177" s="178" t="s">
        <v>194</v>
      </c>
      <c r="E177" s="179" t="s">
        <v>3870</v>
      </c>
      <c r="F177" s="180" t="s">
        <v>3871</v>
      </c>
      <c r="G177" s="181" t="s">
        <v>615</v>
      </c>
      <c r="H177" s="182">
        <v>2</v>
      </c>
      <c r="I177" s="183"/>
      <c r="J177" s="182">
        <f>ROUND(I177*H177,2)</f>
        <v>0</v>
      </c>
      <c r="K177" s="180" t="s">
        <v>1</v>
      </c>
      <c r="L177" s="37"/>
      <c r="M177" s="184" t="s">
        <v>1</v>
      </c>
      <c r="N177" s="185" t="s">
        <v>38</v>
      </c>
      <c r="O177" s="73"/>
      <c r="P177" s="186">
        <f>O177*H177</f>
        <v>0</v>
      </c>
      <c r="Q177" s="186">
        <v>0</v>
      </c>
      <c r="R177" s="186">
        <f>Q177*H177</f>
        <v>0</v>
      </c>
      <c r="S177" s="186">
        <v>0</v>
      </c>
      <c r="T177" s="187">
        <f>S177*H177</f>
        <v>0</v>
      </c>
      <c r="AR177" s="188" t="s">
        <v>766</v>
      </c>
      <c r="AT177" s="188" t="s">
        <v>194</v>
      </c>
      <c r="AU177" s="188" t="s">
        <v>81</v>
      </c>
      <c r="AY177" s="18" t="s">
        <v>191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81</v>
      </c>
      <c r="BK177" s="189">
        <f>ROUND(I177*H177,2)</f>
        <v>0</v>
      </c>
      <c r="BL177" s="18" t="s">
        <v>766</v>
      </c>
      <c r="BM177" s="188" t="s">
        <v>3872</v>
      </c>
    </row>
    <row r="178" s="13" customFormat="1">
      <c r="B178" s="198"/>
      <c r="D178" s="191" t="s">
        <v>200</v>
      </c>
      <c r="E178" s="199" t="s">
        <v>1</v>
      </c>
      <c r="F178" s="200" t="s">
        <v>981</v>
      </c>
      <c r="H178" s="201">
        <v>2</v>
      </c>
      <c r="I178" s="202"/>
      <c r="L178" s="198"/>
      <c r="M178" s="203"/>
      <c r="N178" s="204"/>
      <c r="O178" s="204"/>
      <c r="P178" s="204"/>
      <c r="Q178" s="204"/>
      <c r="R178" s="204"/>
      <c r="S178" s="204"/>
      <c r="T178" s="205"/>
      <c r="AT178" s="199" t="s">
        <v>200</v>
      </c>
      <c r="AU178" s="199" t="s">
        <v>81</v>
      </c>
      <c r="AV178" s="13" t="s">
        <v>83</v>
      </c>
      <c r="AW178" s="13" t="s">
        <v>30</v>
      </c>
      <c r="AX178" s="13" t="s">
        <v>81</v>
      </c>
      <c r="AY178" s="199" t="s">
        <v>191</v>
      </c>
    </row>
    <row r="179" s="14" customFormat="1">
      <c r="B179" s="206"/>
      <c r="D179" s="191" t="s">
        <v>200</v>
      </c>
      <c r="E179" s="207" t="s">
        <v>1</v>
      </c>
      <c r="F179" s="208" t="s">
        <v>204</v>
      </c>
      <c r="H179" s="209">
        <v>2</v>
      </c>
      <c r="I179" s="210"/>
      <c r="L179" s="206"/>
      <c r="M179" s="223"/>
      <c r="N179" s="224"/>
      <c r="O179" s="224"/>
      <c r="P179" s="224"/>
      <c r="Q179" s="224"/>
      <c r="R179" s="224"/>
      <c r="S179" s="224"/>
      <c r="T179" s="225"/>
      <c r="AT179" s="207" t="s">
        <v>200</v>
      </c>
      <c r="AU179" s="207" t="s">
        <v>81</v>
      </c>
      <c r="AV179" s="14" t="s">
        <v>198</v>
      </c>
      <c r="AW179" s="14" t="s">
        <v>30</v>
      </c>
      <c r="AX179" s="14" t="s">
        <v>73</v>
      </c>
      <c r="AY179" s="207" t="s">
        <v>191</v>
      </c>
    </row>
    <row r="180" s="1" customFormat="1" ht="6.96" customHeight="1">
      <c r="B180" s="56"/>
      <c r="C180" s="57"/>
      <c r="D180" s="57"/>
      <c r="E180" s="57"/>
      <c r="F180" s="57"/>
      <c r="G180" s="57"/>
      <c r="H180" s="57"/>
      <c r="I180" s="139"/>
      <c r="J180" s="57"/>
      <c r="K180" s="57"/>
      <c r="L180" s="37"/>
    </row>
  </sheetData>
  <autoFilter ref="C118:K17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149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3873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ROUND(J125,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ROUND((SUM(BE125:BE558)),  2)</f>
        <v>0</v>
      </c>
      <c r="I33" s="127">
        <v>0.20999999999999999</v>
      </c>
      <c r="J33" s="126">
        <f>ROUND(((SUM(BE125:BE558))*I33),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ROUND((SUM(BF125:BF558)),  2)</f>
        <v>0</v>
      </c>
      <c r="I34" s="127">
        <v>0.14999999999999999</v>
      </c>
      <c r="J34" s="126">
        <f>ROUND(((SUM(BF125:BF558))*I34),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ROUND((SUM(BG125:BG558)),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ROUND((SUM(BH125:BH558)),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ROUND((SUM(BI125:BI558)),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26-01 - Oplocení areálu (THERM)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J125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J126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J127</f>
        <v>0</v>
      </c>
      <c r="L98" s="150"/>
    </row>
    <row r="99" s="9" customFormat="1" ht="19.92" customHeight="1">
      <c r="B99" s="150"/>
      <c r="D99" s="151" t="s">
        <v>850</v>
      </c>
      <c r="E99" s="152"/>
      <c r="F99" s="152"/>
      <c r="G99" s="152"/>
      <c r="H99" s="152"/>
      <c r="I99" s="153"/>
      <c r="J99" s="154">
        <f>J363</f>
        <v>0</v>
      </c>
      <c r="L99" s="150"/>
    </row>
    <row r="100" s="9" customFormat="1" ht="19.92" customHeight="1">
      <c r="B100" s="150"/>
      <c r="D100" s="151" t="s">
        <v>169</v>
      </c>
      <c r="E100" s="152"/>
      <c r="F100" s="152"/>
      <c r="G100" s="152"/>
      <c r="H100" s="152"/>
      <c r="I100" s="153"/>
      <c r="J100" s="154">
        <f>J376</f>
        <v>0</v>
      </c>
      <c r="L100" s="150"/>
    </row>
    <row r="101" s="9" customFormat="1" ht="14.88" customHeight="1">
      <c r="B101" s="150"/>
      <c r="D101" s="151" t="s">
        <v>170</v>
      </c>
      <c r="E101" s="152"/>
      <c r="F101" s="152"/>
      <c r="G101" s="152"/>
      <c r="H101" s="152"/>
      <c r="I101" s="153"/>
      <c r="J101" s="154">
        <f>J377</f>
        <v>0</v>
      </c>
      <c r="L101" s="150"/>
    </row>
    <row r="102" s="9" customFormat="1" ht="14.88" customHeight="1">
      <c r="B102" s="150"/>
      <c r="D102" s="151" t="s">
        <v>171</v>
      </c>
      <c r="E102" s="152"/>
      <c r="F102" s="152"/>
      <c r="G102" s="152"/>
      <c r="H102" s="152"/>
      <c r="I102" s="153"/>
      <c r="J102" s="154">
        <f>J412</f>
        <v>0</v>
      </c>
      <c r="L102" s="150"/>
    </row>
    <row r="103" s="9" customFormat="1" ht="19.92" customHeight="1">
      <c r="B103" s="150"/>
      <c r="D103" s="151" t="s">
        <v>173</v>
      </c>
      <c r="E103" s="152"/>
      <c r="F103" s="152"/>
      <c r="G103" s="152"/>
      <c r="H103" s="152"/>
      <c r="I103" s="153"/>
      <c r="J103" s="154">
        <f>J446</f>
        <v>0</v>
      </c>
      <c r="L103" s="150"/>
    </row>
    <row r="104" s="9" customFormat="1" ht="14.88" customHeight="1">
      <c r="B104" s="150"/>
      <c r="D104" s="151" t="s">
        <v>174</v>
      </c>
      <c r="E104" s="152"/>
      <c r="F104" s="152"/>
      <c r="G104" s="152"/>
      <c r="H104" s="152"/>
      <c r="I104" s="153"/>
      <c r="J104" s="154">
        <f>J447</f>
        <v>0</v>
      </c>
      <c r="L104" s="150"/>
    </row>
    <row r="105" s="9" customFormat="1" ht="19.92" customHeight="1">
      <c r="B105" s="150"/>
      <c r="D105" s="151" t="s">
        <v>3874</v>
      </c>
      <c r="E105" s="152"/>
      <c r="F105" s="152"/>
      <c r="G105" s="152"/>
      <c r="H105" s="152"/>
      <c r="I105" s="153"/>
      <c r="J105" s="154">
        <f>J554</f>
        <v>0</v>
      </c>
      <c r="L105" s="150"/>
    </row>
    <row r="106" s="1" customFormat="1" ht="21.84" customHeight="1">
      <c r="B106" s="37"/>
      <c r="I106" s="118"/>
      <c r="L106" s="37"/>
    </row>
    <row r="107" s="1" customFormat="1" ht="6.96" customHeight="1">
      <c r="B107" s="56"/>
      <c r="C107" s="57"/>
      <c r="D107" s="57"/>
      <c r="E107" s="57"/>
      <c r="F107" s="57"/>
      <c r="G107" s="57"/>
      <c r="H107" s="57"/>
      <c r="I107" s="139"/>
      <c r="J107" s="57"/>
      <c r="K107" s="57"/>
      <c r="L107" s="37"/>
    </row>
    <row r="111" s="1" customFormat="1" ht="6.96" customHeight="1">
      <c r="B111" s="58"/>
      <c r="C111" s="59"/>
      <c r="D111" s="59"/>
      <c r="E111" s="59"/>
      <c r="F111" s="59"/>
      <c r="G111" s="59"/>
      <c r="H111" s="59"/>
      <c r="I111" s="140"/>
      <c r="J111" s="59"/>
      <c r="K111" s="59"/>
      <c r="L111" s="37"/>
    </row>
    <row r="112" s="1" customFormat="1" ht="24.96" customHeight="1">
      <c r="B112" s="37"/>
      <c r="C112" s="22" t="s">
        <v>176</v>
      </c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15</v>
      </c>
      <c r="I114" s="118"/>
      <c r="L114" s="37"/>
    </row>
    <row r="115" s="1" customFormat="1" ht="16.5" customHeight="1">
      <c r="B115" s="37"/>
      <c r="E115" s="117" t="str">
        <f>E7</f>
        <v>Rekonstrukce TT na ul. PAvlova vč. zastávky Rodimcevova</v>
      </c>
      <c r="F115" s="31"/>
      <c r="G115" s="31"/>
      <c r="H115" s="31"/>
      <c r="I115" s="118"/>
      <c r="L115" s="37"/>
    </row>
    <row r="116" s="1" customFormat="1" ht="12" customHeight="1">
      <c r="B116" s="37"/>
      <c r="C116" s="31" t="s">
        <v>160</v>
      </c>
      <c r="I116" s="118"/>
      <c r="L116" s="37"/>
    </row>
    <row r="117" s="1" customFormat="1" ht="16.5" customHeight="1">
      <c r="B117" s="37"/>
      <c r="E117" s="63" t="str">
        <f>E9</f>
        <v>SO 26-01 - Oplocení areálu (THERM)</v>
      </c>
      <c r="F117" s="1"/>
      <c r="G117" s="1"/>
      <c r="H117" s="1"/>
      <c r="I117" s="118"/>
      <c r="L117" s="37"/>
    </row>
    <row r="118" s="1" customFormat="1" ht="6.96" customHeight="1">
      <c r="B118" s="37"/>
      <c r="I118" s="118"/>
      <c r="L118" s="37"/>
    </row>
    <row r="119" s="1" customFormat="1" ht="12" customHeight="1">
      <c r="B119" s="37"/>
      <c r="C119" s="31" t="s">
        <v>19</v>
      </c>
      <c r="F119" s="26" t="str">
        <f>F12</f>
        <v>Ostrava</v>
      </c>
      <c r="I119" s="119" t="s">
        <v>21</v>
      </c>
      <c r="J119" s="65" t="str">
        <f>IF(J12="","",J12)</f>
        <v>19. 11. 2019</v>
      </c>
      <c r="L119" s="37"/>
    </row>
    <row r="120" s="1" customFormat="1" ht="6.96" customHeight="1">
      <c r="B120" s="37"/>
      <c r="I120" s="118"/>
      <c r="L120" s="37"/>
    </row>
    <row r="121" s="1" customFormat="1" ht="15.15" customHeight="1">
      <c r="B121" s="37"/>
      <c r="C121" s="31" t="s">
        <v>23</v>
      </c>
      <c r="F121" s="26" t="str">
        <f>E15</f>
        <v xml:space="preserve"> </v>
      </c>
      <c r="I121" s="119" t="s">
        <v>29</v>
      </c>
      <c r="J121" s="35" t="str">
        <f>E21</f>
        <v xml:space="preserve"> </v>
      </c>
      <c r="L121" s="37"/>
    </row>
    <row r="122" s="1" customFormat="1" ht="15.15" customHeight="1">
      <c r="B122" s="37"/>
      <c r="C122" s="31" t="s">
        <v>27</v>
      </c>
      <c r="F122" s="26" t="str">
        <f>IF(E18="","",E18)</f>
        <v>Vyplň údaj</v>
      </c>
      <c r="I122" s="119" t="s">
        <v>31</v>
      </c>
      <c r="J122" s="35" t="str">
        <f>E24</f>
        <v xml:space="preserve"> </v>
      </c>
      <c r="L122" s="37"/>
    </row>
    <row r="123" s="1" customFormat="1" ht="10.32" customHeight="1">
      <c r="B123" s="37"/>
      <c r="I123" s="118"/>
      <c r="L123" s="37"/>
    </row>
    <row r="124" s="10" customFormat="1" ht="29.28" customHeight="1">
      <c r="B124" s="155"/>
      <c r="C124" s="156" t="s">
        <v>177</v>
      </c>
      <c r="D124" s="157" t="s">
        <v>58</v>
      </c>
      <c r="E124" s="157" t="s">
        <v>54</v>
      </c>
      <c r="F124" s="157" t="s">
        <v>55</v>
      </c>
      <c r="G124" s="157" t="s">
        <v>178</v>
      </c>
      <c r="H124" s="157" t="s">
        <v>179</v>
      </c>
      <c r="I124" s="158" t="s">
        <v>180</v>
      </c>
      <c r="J124" s="157" t="s">
        <v>164</v>
      </c>
      <c r="K124" s="159" t="s">
        <v>181</v>
      </c>
      <c r="L124" s="155"/>
      <c r="M124" s="82" t="s">
        <v>1</v>
      </c>
      <c r="N124" s="83" t="s">
        <v>37</v>
      </c>
      <c r="O124" s="83" t="s">
        <v>182</v>
      </c>
      <c r="P124" s="83" t="s">
        <v>183</v>
      </c>
      <c r="Q124" s="83" t="s">
        <v>184</v>
      </c>
      <c r="R124" s="83" t="s">
        <v>185</v>
      </c>
      <c r="S124" s="83" t="s">
        <v>186</v>
      </c>
      <c r="T124" s="84" t="s">
        <v>187</v>
      </c>
    </row>
    <row r="125" s="1" customFormat="1" ht="22.8" customHeight="1">
      <c r="B125" s="37"/>
      <c r="C125" s="87" t="s">
        <v>188</v>
      </c>
      <c r="I125" s="118"/>
      <c r="J125" s="160">
        <f>BK125</f>
        <v>0</v>
      </c>
      <c r="L125" s="37"/>
      <c r="M125" s="85"/>
      <c r="N125" s="69"/>
      <c r="O125" s="69"/>
      <c r="P125" s="161">
        <f>P126</f>
        <v>0</v>
      </c>
      <c r="Q125" s="69"/>
      <c r="R125" s="161">
        <f>R126</f>
        <v>127.89832149999998</v>
      </c>
      <c r="S125" s="69"/>
      <c r="T125" s="162">
        <f>T126</f>
        <v>21.588439999999999</v>
      </c>
      <c r="AT125" s="18" t="s">
        <v>72</v>
      </c>
      <c r="AU125" s="18" t="s">
        <v>166</v>
      </c>
      <c r="BK125" s="163">
        <f>BK126</f>
        <v>0</v>
      </c>
    </row>
    <row r="126" s="11" customFormat="1" ht="25.92" customHeight="1">
      <c r="B126" s="164"/>
      <c r="D126" s="165" t="s">
        <v>72</v>
      </c>
      <c r="E126" s="166" t="s">
        <v>189</v>
      </c>
      <c r="F126" s="166" t="s">
        <v>190</v>
      </c>
      <c r="I126" s="167"/>
      <c r="J126" s="168">
        <f>BK126</f>
        <v>0</v>
      </c>
      <c r="L126" s="164"/>
      <c r="M126" s="169"/>
      <c r="N126" s="170"/>
      <c r="O126" s="170"/>
      <c r="P126" s="171">
        <f>P127+P363+P376+P446+P554</f>
        <v>0</v>
      </c>
      <c r="Q126" s="170"/>
      <c r="R126" s="171">
        <f>R127+R363+R376+R446+R554</f>
        <v>127.89832149999998</v>
      </c>
      <c r="S126" s="170"/>
      <c r="T126" s="172">
        <f>T127+T363+T376+T446+T554</f>
        <v>21.588439999999999</v>
      </c>
      <c r="AR126" s="165" t="s">
        <v>81</v>
      </c>
      <c r="AT126" s="173" t="s">
        <v>72</v>
      </c>
      <c r="AU126" s="173" t="s">
        <v>73</v>
      </c>
      <c r="AY126" s="165" t="s">
        <v>191</v>
      </c>
      <c r="BK126" s="174">
        <f>BK127+BK363+BK376+BK446+BK554</f>
        <v>0</v>
      </c>
    </row>
    <row r="127" s="11" customFormat="1" ht="22.8" customHeight="1">
      <c r="B127" s="164"/>
      <c r="D127" s="165" t="s">
        <v>72</v>
      </c>
      <c r="E127" s="175" t="s">
        <v>192</v>
      </c>
      <c r="F127" s="175" t="s">
        <v>193</v>
      </c>
      <c r="I127" s="167"/>
      <c r="J127" s="176">
        <f>BK127</f>
        <v>0</v>
      </c>
      <c r="L127" s="164"/>
      <c r="M127" s="169"/>
      <c r="N127" s="170"/>
      <c r="O127" s="170"/>
      <c r="P127" s="171">
        <f>SUM(P128:P362)</f>
        <v>0</v>
      </c>
      <c r="Q127" s="170"/>
      <c r="R127" s="171">
        <f>SUM(R128:R362)</f>
        <v>70.06558299999999</v>
      </c>
      <c r="S127" s="170"/>
      <c r="T127" s="172">
        <f>SUM(T128:T362)</f>
        <v>20.963299999999997</v>
      </c>
      <c r="AR127" s="165" t="s">
        <v>81</v>
      </c>
      <c r="AT127" s="173" t="s">
        <v>72</v>
      </c>
      <c r="AU127" s="173" t="s">
        <v>81</v>
      </c>
      <c r="AY127" s="165" t="s">
        <v>191</v>
      </c>
      <c r="BK127" s="174">
        <f>SUM(BK128:BK362)</f>
        <v>0</v>
      </c>
    </row>
    <row r="128" s="1" customFormat="1" ht="24" customHeight="1">
      <c r="B128" s="177"/>
      <c r="C128" s="178" t="s">
        <v>81</v>
      </c>
      <c r="D128" s="178" t="s">
        <v>194</v>
      </c>
      <c r="E128" s="179" t="s">
        <v>2954</v>
      </c>
      <c r="F128" s="180" t="s">
        <v>2955</v>
      </c>
      <c r="G128" s="181" t="s">
        <v>197</v>
      </c>
      <c r="H128" s="182">
        <v>5.2000000000000002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3875</v>
      </c>
    </row>
    <row r="129" s="12" customFormat="1">
      <c r="B129" s="190"/>
      <c r="D129" s="191" t="s">
        <v>200</v>
      </c>
      <c r="E129" s="192" t="s">
        <v>1</v>
      </c>
      <c r="F129" s="193" t="s">
        <v>3876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83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248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3" customFormat="1">
      <c r="B131" s="198"/>
      <c r="D131" s="191" t="s">
        <v>200</v>
      </c>
      <c r="E131" s="199" t="s">
        <v>1</v>
      </c>
      <c r="F131" s="200" t="s">
        <v>3877</v>
      </c>
      <c r="H131" s="201">
        <v>5.2000000000000002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200</v>
      </c>
      <c r="AU131" s="199" t="s">
        <v>83</v>
      </c>
      <c r="AV131" s="13" t="s">
        <v>83</v>
      </c>
      <c r="AW131" s="13" t="s">
        <v>30</v>
      </c>
      <c r="AX131" s="13" t="s">
        <v>73</v>
      </c>
      <c r="AY131" s="199" t="s">
        <v>191</v>
      </c>
    </row>
    <row r="132" s="14" customFormat="1">
      <c r="B132" s="206"/>
      <c r="D132" s="191" t="s">
        <v>200</v>
      </c>
      <c r="E132" s="207" t="s">
        <v>1</v>
      </c>
      <c r="F132" s="208" t="s">
        <v>204</v>
      </c>
      <c r="H132" s="209">
        <v>5.2000000000000002</v>
      </c>
      <c r="I132" s="210"/>
      <c r="L132" s="206"/>
      <c r="M132" s="211"/>
      <c r="N132" s="212"/>
      <c r="O132" s="212"/>
      <c r="P132" s="212"/>
      <c r="Q132" s="212"/>
      <c r="R132" s="212"/>
      <c r="S132" s="212"/>
      <c r="T132" s="213"/>
      <c r="AT132" s="207" t="s">
        <v>200</v>
      </c>
      <c r="AU132" s="207" t="s">
        <v>83</v>
      </c>
      <c r="AV132" s="14" t="s">
        <v>198</v>
      </c>
      <c r="AW132" s="14" t="s">
        <v>30</v>
      </c>
      <c r="AX132" s="14" t="s">
        <v>81</v>
      </c>
      <c r="AY132" s="207" t="s">
        <v>191</v>
      </c>
    </row>
    <row r="133" s="1" customFormat="1" ht="24" customHeight="1">
      <c r="B133" s="177"/>
      <c r="C133" s="178" t="s">
        <v>83</v>
      </c>
      <c r="D133" s="178" t="s">
        <v>194</v>
      </c>
      <c r="E133" s="179" t="s">
        <v>2958</v>
      </c>
      <c r="F133" s="180" t="s">
        <v>3878</v>
      </c>
      <c r="G133" s="181" t="s">
        <v>362</v>
      </c>
      <c r="H133" s="182">
        <v>2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3879</v>
      </c>
    </row>
    <row r="134" s="12" customFormat="1">
      <c r="B134" s="190"/>
      <c r="D134" s="191" t="s">
        <v>200</v>
      </c>
      <c r="E134" s="192" t="s">
        <v>1</v>
      </c>
      <c r="F134" s="193" t="s">
        <v>3880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83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2" customFormat="1">
      <c r="B135" s="190"/>
      <c r="D135" s="191" t="s">
        <v>200</v>
      </c>
      <c r="E135" s="192" t="s">
        <v>1</v>
      </c>
      <c r="F135" s="193" t="s">
        <v>259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83</v>
      </c>
      <c r="H136" s="201">
        <v>2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73</v>
      </c>
      <c r="AY136" s="199" t="s">
        <v>191</v>
      </c>
    </row>
    <row r="137" s="14" customFormat="1">
      <c r="B137" s="206"/>
      <c r="D137" s="191" t="s">
        <v>200</v>
      </c>
      <c r="E137" s="207" t="s">
        <v>1</v>
      </c>
      <c r="F137" s="208" t="s">
        <v>204</v>
      </c>
      <c r="H137" s="209">
        <v>2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200</v>
      </c>
      <c r="AU137" s="207" t="s">
        <v>83</v>
      </c>
      <c r="AV137" s="14" t="s">
        <v>198</v>
      </c>
      <c r="AW137" s="14" t="s">
        <v>30</v>
      </c>
      <c r="AX137" s="14" t="s">
        <v>81</v>
      </c>
      <c r="AY137" s="207" t="s">
        <v>191</v>
      </c>
    </row>
    <row r="138" s="1" customFormat="1" ht="24" customHeight="1">
      <c r="B138" s="177"/>
      <c r="C138" s="178" t="s">
        <v>211</v>
      </c>
      <c r="D138" s="178" t="s">
        <v>194</v>
      </c>
      <c r="E138" s="179" t="s">
        <v>2962</v>
      </c>
      <c r="F138" s="180" t="s">
        <v>2963</v>
      </c>
      <c r="G138" s="181" t="s">
        <v>362</v>
      </c>
      <c r="H138" s="182">
        <v>7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3881</v>
      </c>
    </row>
    <row r="139" s="12" customFormat="1">
      <c r="B139" s="190"/>
      <c r="D139" s="191" t="s">
        <v>200</v>
      </c>
      <c r="E139" s="192" t="s">
        <v>1</v>
      </c>
      <c r="F139" s="193" t="s">
        <v>3882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2" customFormat="1">
      <c r="B140" s="190"/>
      <c r="D140" s="191" t="s">
        <v>200</v>
      </c>
      <c r="E140" s="192" t="s">
        <v>1</v>
      </c>
      <c r="F140" s="193" t="s">
        <v>3883</v>
      </c>
      <c r="H140" s="192" t="s">
        <v>1</v>
      </c>
      <c r="I140" s="194"/>
      <c r="L140" s="190"/>
      <c r="M140" s="195"/>
      <c r="N140" s="196"/>
      <c r="O140" s="196"/>
      <c r="P140" s="196"/>
      <c r="Q140" s="196"/>
      <c r="R140" s="196"/>
      <c r="S140" s="196"/>
      <c r="T140" s="197"/>
      <c r="AT140" s="192" t="s">
        <v>200</v>
      </c>
      <c r="AU140" s="192" t="s">
        <v>83</v>
      </c>
      <c r="AV140" s="12" t="s">
        <v>81</v>
      </c>
      <c r="AW140" s="12" t="s">
        <v>30</v>
      </c>
      <c r="AX140" s="12" t="s">
        <v>73</v>
      </c>
      <c r="AY140" s="192" t="s">
        <v>191</v>
      </c>
    </row>
    <row r="141" s="13" customFormat="1">
      <c r="B141" s="198"/>
      <c r="D141" s="191" t="s">
        <v>200</v>
      </c>
      <c r="E141" s="199" t="s">
        <v>1</v>
      </c>
      <c r="F141" s="200" t="s">
        <v>243</v>
      </c>
      <c r="H141" s="201">
        <v>7</v>
      </c>
      <c r="I141" s="202"/>
      <c r="L141" s="198"/>
      <c r="M141" s="203"/>
      <c r="N141" s="204"/>
      <c r="O141" s="204"/>
      <c r="P141" s="204"/>
      <c r="Q141" s="204"/>
      <c r="R141" s="204"/>
      <c r="S141" s="204"/>
      <c r="T141" s="205"/>
      <c r="AT141" s="199" t="s">
        <v>200</v>
      </c>
      <c r="AU141" s="199" t="s">
        <v>83</v>
      </c>
      <c r="AV141" s="13" t="s">
        <v>83</v>
      </c>
      <c r="AW141" s="13" t="s">
        <v>30</v>
      </c>
      <c r="AX141" s="13" t="s">
        <v>73</v>
      </c>
      <c r="AY141" s="199" t="s">
        <v>191</v>
      </c>
    </row>
    <row r="142" s="14" customFormat="1">
      <c r="B142" s="206"/>
      <c r="D142" s="191" t="s">
        <v>200</v>
      </c>
      <c r="E142" s="207" t="s">
        <v>1</v>
      </c>
      <c r="F142" s="208" t="s">
        <v>204</v>
      </c>
      <c r="H142" s="209">
        <v>7</v>
      </c>
      <c r="I142" s="210"/>
      <c r="L142" s="206"/>
      <c r="M142" s="211"/>
      <c r="N142" s="212"/>
      <c r="O142" s="212"/>
      <c r="P142" s="212"/>
      <c r="Q142" s="212"/>
      <c r="R142" s="212"/>
      <c r="S142" s="212"/>
      <c r="T142" s="213"/>
      <c r="AT142" s="207" t="s">
        <v>200</v>
      </c>
      <c r="AU142" s="207" t="s">
        <v>83</v>
      </c>
      <c r="AV142" s="14" t="s">
        <v>198</v>
      </c>
      <c r="AW142" s="14" t="s">
        <v>30</v>
      </c>
      <c r="AX142" s="14" t="s">
        <v>81</v>
      </c>
      <c r="AY142" s="207" t="s">
        <v>191</v>
      </c>
    </row>
    <row r="143" s="1" customFormat="1" ht="24" customHeight="1">
      <c r="B143" s="177"/>
      <c r="C143" s="178" t="s">
        <v>198</v>
      </c>
      <c r="D143" s="178" t="s">
        <v>194</v>
      </c>
      <c r="E143" s="179" t="s">
        <v>2533</v>
      </c>
      <c r="F143" s="180" t="s">
        <v>2534</v>
      </c>
      <c r="G143" s="181" t="s">
        <v>197</v>
      </c>
      <c r="H143" s="182">
        <v>44.399999999999999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0.29499999999999998</v>
      </c>
      <c r="T143" s="187">
        <f>S143*H143</f>
        <v>13.097999999999999</v>
      </c>
      <c r="AR143" s="188" t="s">
        <v>198</v>
      </c>
      <c r="AT143" s="188" t="s">
        <v>194</v>
      </c>
      <c r="AU143" s="188" t="s">
        <v>83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3884</v>
      </c>
    </row>
    <row r="144" s="12" customFormat="1">
      <c r="B144" s="190"/>
      <c r="D144" s="191" t="s">
        <v>200</v>
      </c>
      <c r="E144" s="192" t="s">
        <v>1</v>
      </c>
      <c r="F144" s="193" t="s">
        <v>3885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83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2" customFormat="1">
      <c r="B145" s="190"/>
      <c r="D145" s="191" t="s">
        <v>200</v>
      </c>
      <c r="E145" s="192" t="s">
        <v>1</v>
      </c>
      <c r="F145" s="193" t="s">
        <v>248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200</v>
      </c>
      <c r="AU145" s="192" t="s">
        <v>83</v>
      </c>
      <c r="AV145" s="12" t="s">
        <v>81</v>
      </c>
      <c r="AW145" s="12" t="s">
        <v>30</v>
      </c>
      <c r="AX145" s="12" t="s">
        <v>73</v>
      </c>
      <c r="AY145" s="192" t="s">
        <v>191</v>
      </c>
    </row>
    <row r="146" s="13" customFormat="1">
      <c r="B146" s="198"/>
      <c r="D146" s="191" t="s">
        <v>200</v>
      </c>
      <c r="E146" s="199" t="s">
        <v>1</v>
      </c>
      <c r="F146" s="200" t="s">
        <v>3886</v>
      </c>
      <c r="H146" s="201">
        <v>4.5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200</v>
      </c>
      <c r="AU146" s="199" t="s">
        <v>83</v>
      </c>
      <c r="AV146" s="13" t="s">
        <v>83</v>
      </c>
      <c r="AW146" s="13" t="s">
        <v>30</v>
      </c>
      <c r="AX146" s="13" t="s">
        <v>73</v>
      </c>
      <c r="AY146" s="199" t="s">
        <v>191</v>
      </c>
    </row>
    <row r="147" s="12" customFormat="1">
      <c r="B147" s="190"/>
      <c r="D147" s="191" t="s">
        <v>200</v>
      </c>
      <c r="E147" s="192" t="s">
        <v>1</v>
      </c>
      <c r="F147" s="193" t="s">
        <v>3887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200</v>
      </c>
      <c r="AU147" s="192" t="s">
        <v>83</v>
      </c>
      <c r="AV147" s="12" t="s">
        <v>81</v>
      </c>
      <c r="AW147" s="12" t="s">
        <v>30</v>
      </c>
      <c r="AX147" s="12" t="s">
        <v>73</v>
      </c>
      <c r="AY147" s="192" t="s">
        <v>191</v>
      </c>
    </row>
    <row r="148" s="12" customFormat="1">
      <c r="B148" s="190"/>
      <c r="D148" s="191" t="s">
        <v>200</v>
      </c>
      <c r="E148" s="192" t="s">
        <v>1</v>
      </c>
      <c r="F148" s="193" t="s">
        <v>259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83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3888</v>
      </c>
      <c r="H149" s="201">
        <v>39.899999999999999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83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4" customFormat="1">
      <c r="B150" s="206"/>
      <c r="D150" s="191" t="s">
        <v>200</v>
      </c>
      <c r="E150" s="207" t="s">
        <v>1</v>
      </c>
      <c r="F150" s="208" t="s">
        <v>204</v>
      </c>
      <c r="H150" s="209">
        <v>44.399999999999999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200</v>
      </c>
      <c r="AU150" s="207" t="s">
        <v>83</v>
      </c>
      <c r="AV150" s="14" t="s">
        <v>198</v>
      </c>
      <c r="AW150" s="14" t="s">
        <v>30</v>
      </c>
      <c r="AX150" s="14" t="s">
        <v>81</v>
      </c>
      <c r="AY150" s="207" t="s">
        <v>191</v>
      </c>
    </row>
    <row r="151" s="1" customFormat="1" ht="16.5" customHeight="1">
      <c r="B151" s="177"/>
      <c r="C151" s="178" t="s">
        <v>228</v>
      </c>
      <c r="D151" s="178" t="s">
        <v>194</v>
      </c>
      <c r="E151" s="179" t="s">
        <v>212</v>
      </c>
      <c r="F151" s="180" t="s">
        <v>213</v>
      </c>
      <c r="G151" s="181" t="s">
        <v>214</v>
      </c>
      <c r="H151" s="182">
        <v>1.3100000000000001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0.22</v>
      </c>
      <c r="T151" s="187">
        <f>S151*H151</f>
        <v>0.28820000000000001</v>
      </c>
      <c r="AR151" s="188" t="s">
        <v>198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3889</v>
      </c>
    </row>
    <row r="152" s="12" customFormat="1">
      <c r="B152" s="190"/>
      <c r="D152" s="191" t="s">
        <v>200</v>
      </c>
      <c r="E152" s="192" t="s">
        <v>1</v>
      </c>
      <c r="F152" s="193" t="s">
        <v>3890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248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3" customFormat="1">
      <c r="B154" s="198"/>
      <c r="D154" s="191" t="s">
        <v>200</v>
      </c>
      <c r="E154" s="199" t="s">
        <v>1</v>
      </c>
      <c r="F154" s="200" t="s">
        <v>3891</v>
      </c>
      <c r="H154" s="201">
        <v>1.3100000000000001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200</v>
      </c>
      <c r="AU154" s="199" t="s">
        <v>83</v>
      </c>
      <c r="AV154" s="13" t="s">
        <v>83</v>
      </c>
      <c r="AW154" s="13" t="s">
        <v>30</v>
      </c>
      <c r="AX154" s="13" t="s">
        <v>73</v>
      </c>
      <c r="AY154" s="199" t="s">
        <v>191</v>
      </c>
    </row>
    <row r="155" s="14" customFormat="1">
      <c r="B155" s="206"/>
      <c r="D155" s="191" t="s">
        <v>200</v>
      </c>
      <c r="E155" s="207" t="s">
        <v>1</v>
      </c>
      <c r="F155" s="208" t="s">
        <v>204</v>
      </c>
      <c r="H155" s="209">
        <v>1.3100000000000001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200</v>
      </c>
      <c r="AU155" s="207" t="s">
        <v>83</v>
      </c>
      <c r="AV155" s="14" t="s">
        <v>198</v>
      </c>
      <c r="AW155" s="14" t="s">
        <v>30</v>
      </c>
      <c r="AX155" s="14" t="s">
        <v>81</v>
      </c>
      <c r="AY155" s="207" t="s">
        <v>191</v>
      </c>
    </row>
    <row r="156" s="1" customFormat="1" ht="16.5" customHeight="1">
      <c r="B156" s="177"/>
      <c r="C156" s="178" t="s">
        <v>237</v>
      </c>
      <c r="D156" s="178" t="s">
        <v>194</v>
      </c>
      <c r="E156" s="179" t="s">
        <v>856</v>
      </c>
      <c r="F156" s="180" t="s">
        <v>219</v>
      </c>
      <c r="G156" s="181" t="s">
        <v>214</v>
      </c>
      <c r="H156" s="182">
        <v>4.2599999999999998</v>
      </c>
      <c r="I156" s="183"/>
      <c r="J156" s="182">
        <f>ROUND(I156*H156,2)</f>
        <v>0</v>
      </c>
      <c r="K156" s="180" t="s">
        <v>1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0.5</v>
      </c>
      <c r="T156" s="187">
        <f>S156*H156</f>
        <v>2.1299999999999999</v>
      </c>
      <c r="AR156" s="188" t="s">
        <v>198</v>
      </c>
      <c r="AT156" s="188" t="s">
        <v>194</v>
      </c>
      <c r="AU156" s="188" t="s">
        <v>83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198</v>
      </c>
      <c r="BM156" s="188" t="s">
        <v>3892</v>
      </c>
    </row>
    <row r="157" s="12" customFormat="1">
      <c r="B157" s="190"/>
      <c r="D157" s="191" t="s">
        <v>200</v>
      </c>
      <c r="E157" s="192" t="s">
        <v>1</v>
      </c>
      <c r="F157" s="193" t="s">
        <v>3893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200</v>
      </c>
      <c r="AU157" s="192" t="s">
        <v>83</v>
      </c>
      <c r="AV157" s="12" t="s">
        <v>81</v>
      </c>
      <c r="AW157" s="12" t="s">
        <v>30</v>
      </c>
      <c r="AX157" s="12" t="s">
        <v>73</v>
      </c>
      <c r="AY157" s="192" t="s">
        <v>191</v>
      </c>
    </row>
    <row r="158" s="12" customFormat="1">
      <c r="B158" s="190"/>
      <c r="D158" s="191" t="s">
        <v>200</v>
      </c>
      <c r="E158" s="192" t="s">
        <v>1</v>
      </c>
      <c r="F158" s="193" t="s">
        <v>259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200</v>
      </c>
      <c r="AU158" s="192" t="s">
        <v>83</v>
      </c>
      <c r="AV158" s="12" t="s">
        <v>81</v>
      </c>
      <c r="AW158" s="12" t="s">
        <v>30</v>
      </c>
      <c r="AX158" s="12" t="s">
        <v>73</v>
      </c>
      <c r="AY158" s="192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3894</v>
      </c>
      <c r="H159" s="201">
        <v>0.14000000000000001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73</v>
      </c>
      <c r="AY159" s="199" t="s">
        <v>191</v>
      </c>
    </row>
    <row r="160" s="12" customFormat="1">
      <c r="B160" s="190"/>
      <c r="D160" s="191" t="s">
        <v>200</v>
      </c>
      <c r="E160" s="192" t="s">
        <v>1</v>
      </c>
      <c r="F160" s="193" t="s">
        <v>3895</v>
      </c>
      <c r="H160" s="192" t="s">
        <v>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2" t="s">
        <v>200</v>
      </c>
      <c r="AU160" s="192" t="s">
        <v>83</v>
      </c>
      <c r="AV160" s="12" t="s">
        <v>81</v>
      </c>
      <c r="AW160" s="12" t="s">
        <v>30</v>
      </c>
      <c r="AX160" s="12" t="s">
        <v>73</v>
      </c>
      <c r="AY160" s="192" t="s">
        <v>191</v>
      </c>
    </row>
    <row r="161" s="12" customFormat="1">
      <c r="B161" s="190"/>
      <c r="D161" s="191" t="s">
        <v>200</v>
      </c>
      <c r="E161" s="192" t="s">
        <v>1</v>
      </c>
      <c r="F161" s="193" t="s">
        <v>259</v>
      </c>
      <c r="H161" s="192" t="s">
        <v>1</v>
      </c>
      <c r="I161" s="194"/>
      <c r="L161" s="190"/>
      <c r="M161" s="195"/>
      <c r="N161" s="196"/>
      <c r="O161" s="196"/>
      <c r="P161" s="196"/>
      <c r="Q161" s="196"/>
      <c r="R161" s="196"/>
      <c r="S161" s="196"/>
      <c r="T161" s="197"/>
      <c r="AT161" s="192" t="s">
        <v>200</v>
      </c>
      <c r="AU161" s="192" t="s">
        <v>83</v>
      </c>
      <c r="AV161" s="12" t="s">
        <v>81</v>
      </c>
      <c r="AW161" s="12" t="s">
        <v>30</v>
      </c>
      <c r="AX161" s="12" t="s">
        <v>73</v>
      </c>
      <c r="AY161" s="192" t="s">
        <v>191</v>
      </c>
    </row>
    <row r="162" s="13" customFormat="1">
      <c r="B162" s="198"/>
      <c r="D162" s="191" t="s">
        <v>200</v>
      </c>
      <c r="E162" s="199" t="s">
        <v>1</v>
      </c>
      <c r="F162" s="200" t="s">
        <v>3896</v>
      </c>
      <c r="H162" s="201">
        <v>0.90000000000000002</v>
      </c>
      <c r="I162" s="202"/>
      <c r="L162" s="198"/>
      <c r="M162" s="203"/>
      <c r="N162" s="204"/>
      <c r="O162" s="204"/>
      <c r="P162" s="204"/>
      <c r="Q162" s="204"/>
      <c r="R162" s="204"/>
      <c r="S162" s="204"/>
      <c r="T162" s="205"/>
      <c r="AT162" s="199" t="s">
        <v>200</v>
      </c>
      <c r="AU162" s="199" t="s">
        <v>83</v>
      </c>
      <c r="AV162" s="13" t="s">
        <v>83</v>
      </c>
      <c r="AW162" s="13" t="s">
        <v>30</v>
      </c>
      <c r="AX162" s="13" t="s">
        <v>73</v>
      </c>
      <c r="AY162" s="199" t="s">
        <v>191</v>
      </c>
    </row>
    <row r="163" s="12" customFormat="1">
      <c r="B163" s="190"/>
      <c r="D163" s="191" t="s">
        <v>200</v>
      </c>
      <c r="E163" s="192" t="s">
        <v>1</v>
      </c>
      <c r="F163" s="193" t="s">
        <v>3897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2" customFormat="1">
      <c r="B164" s="190"/>
      <c r="D164" s="191" t="s">
        <v>200</v>
      </c>
      <c r="E164" s="192" t="s">
        <v>1</v>
      </c>
      <c r="F164" s="193" t="s">
        <v>259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200</v>
      </c>
      <c r="AU164" s="192" t="s">
        <v>83</v>
      </c>
      <c r="AV164" s="12" t="s">
        <v>81</v>
      </c>
      <c r="AW164" s="12" t="s">
        <v>30</v>
      </c>
      <c r="AX164" s="12" t="s">
        <v>73</v>
      </c>
      <c r="AY164" s="192" t="s">
        <v>191</v>
      </c>
    </row>
    <row r="165" s="13" customFormat="1">
      <c r="B165" s="198"/>
      <c r="D165" s="191" t="s">
        <v>200</v>
      </c>
      <c r="E165" s="199" t="s">
        <v>1</v>
      </c>
      <c r="F165" s="200" t="s">
        <v>3898</v>
      </c>
      <c r="H165" s="201">
        <v>3.2200000000000002</v>
      </c>
      <c r="I165" s="202"/>
      <c r="L165" s="198"/>
      <c r="M165" s="203"/>
      <c r="N165" s="204"/>
      <c r="O165" s="204"/>
      <c r="P165" s="204"/>
      <c r="Q165" s="204"/>
      <c r="R165" s="204"/>
      <c r="S165" s="204"/>
      <c r="T165" s="205"/>
      <c r="AT165" s="199" t="s">
        <v>200</v>
      </c>
      <c r="AU165" s="199" t="s">
        <v>83</v>
      </c>
      <c r="AV165" s="13" t="s">
        <v>83</v>
      </c>
      <c r="AW165" s="13" t="s">
        <v>30</v>
      </c>
      <c r="AX165" s="13" t="s">
        <v>73</v>
      </c>
      <c r="AY165" s="199" t="s">
        <v>191</v>
      </c>
    </row>
    <row r="166" s="14" customFormat="1">
      <c r="B166" s="206"/>
      <c r="D166" s="191" t="s">
        <v>200</v>
      </c>
      <c r="E166" s="207" t="s">
        <v>1</v>
      </c>
      <c r="F166" s="208" t="s">
        <v>204</v>
      </c>
      <c r="H166" s="209">
        <v>4.2599999999999998</v>
      </c>
      <c r="I166" s="210"/>
      <c r="L166" s="206"/>
      <c r="M166" s="211"/>
      <c r="N166" s="212"/>
      <c r="O166" s="212"/>
      <c r="P166" s="212"/>
      <c r="Q166" s="212"/>
      <c r="R166" s="212"/>
      <c r="S166" s="212"/>
      <c r="T166" s="213"/>
      <c r="AT166" s="207" t="s">
        <v>200</v>
      </c>
      <c r="AU166" s="207" t="s">
        <v>83</v>
      </c>
      <c r="AV166" s="14" t="s">
        <v>198</v>
      </c>
      <c r="AW166" s="14" t="s">
        <v>30</v>
      </c>
      <c r="AX166" s="14" t="s">
        <v>81</v>
      </c>
      <c r="AY166" s="207" t="s">
        <v>191</v>
      </c>
    </row>
    <row r="167" s="1" customFormat="1" ht="24" customHeight="1">
      <c r="B167" s="177"/>
      <c r="C167" s="178" t="s">
        <v>243</v>
      </c>
      <c r="D167" s="178" t="s">
        <v>194</v>
      </c>
      <c r="E167" s="179" t="s">
        <v>2561</v>
      </c>
      <c r="F167" s="180" t="s">
        <v>2562</v>
      </c>
      <c r="G167" s="181" t="s">
        <v>197</v>
      </c>
      <c r="H167" s="182">
        <v>8.6999999999999993</v>
      </c>
      <c r="I167" s="183"/>
      <c r="J167" s="182">
        <f>ROUND(I167*H167,2)</f>
        <v>0</v>
      </c>
      <c r="K167" s="180" t="s">
        <v>1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4.0000000000000003E-05</v>
      </c>
      <c r="R167" s="186">
        <f>Q167*H167</f>
        <v>0.000348</v>
      </c>
      <c r="S167" s="186">
        <v>0.10299999999999999</v>
      </c>
      <c r="T167" s="187">
        <f>S167*H167</f>
        <v>0.8960999999999999</v>
      </c>
      <c r="AR167" s="188" t="s">
        <v>198</v>
      </c>
      <c r="AT167" s="188" t="s">
        <v>194</v>
      </c>
      <c r="AU167" s="188" t="s">
        <v>83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3899</v>
      </c>
    </row>
    <row r="168" s="12" customFormat="1">
      <c r="B168" s="190"/>
      <c r="D168" s="191" t="s">
        <v>200</v>
      </c>
      <c r="E168" s="192" t="s">
        <v>1</v>
      </c>
      <c r="F168" s="193" t="s">
        <v>3900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3" customFormat="1">
      <c r="B169" s="198"/>
      <c r="D169" s="191" t="s">
        <v>200</v>
      </c>
      <c r="E169" s="199" t="s">
        <v>1</v>
      </c>
      <c r="F169" s="200" t="s">
        <v>3901</v>
      </c>
      <c r="H169" s="201">
        <v>8.6999999999999993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200</v>
      </c>
      <c r="AU169" s="199" t="s">
        <v>83</v>
      </c>
      <c r="AV169" s="13" t="s">
        <v>83</v>
      </c>
      <c r="AW169" s="13" t="s">
        <v>30</v>
      </c>
      <c r="AX169" s="13" t="s">
        <v>73</v>
      </c>
      <c r="AY169" s="199" t="s">
        <v>191</v>
      </c>
    </row>
    <row r="170" s="14" customFormat="1">
      <c r="B170" s="206"/>
      <c r="D170" s="191" t="s">
        <v>200</v>
      </c>
      <c r="E170" s="207" t="s">
        <v>1</v>
      </c>
      <c r="F170" s="208" t="s">
        <v>204</v>
      </c>
      <c r="H170" s="209">
        <v>8.6999999999999993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200</v>
      </c>
      <c r="AU170" s="207" t="s">
        <v>83</v>
      </c>
      <c r="AV170" s="14" t="s">
        <v>198</v>
      </c>
      <c r="AW170" s="14" t="s">
        <v>30</v>
      </c>
      <c r="AX170" s="14" t="s">
        <v>81</v>
      </c>
      <c r="AY170" s="207" t="s">
        <v>191</v>
      </c>
    </row>
    <row r="171" s="1" customFormat="1" ht="16.5" customHeight="1">
      <c r="B171" s="177"/>
      <c r="C171" s="178" t="s">
        <v>254</v>
      </c>
      <c r="D171" s="178" t="s">
        <v>194</v>
      </c>
      <c r="E171" s="179" t="s">
        <v>3015</v>
      </c>
      <c r="F171" s="180" t="s">
        <v>3016</v>
      </c>
      <c r="G171" s="181" t="s">
        <v>310</v>
      </c>
      <c r="H171" s="182">
        <v>6.5999999999999996</v>
      </c>
      <c r="I171" s="183"/>
      <c r="J171" s="182">
        <f>ROUND(I171*H171,2)</f>
        <v>0</v>
      </c>
      <c r="K171" s="180" t="s">
        <v>1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0.20499999999999999</v>
      </c>
      <c r="T171" s="187">
        <f>S171*H171</f>
        <v>1.3529999999999998</v>
      </c>
      <c r="AR171" s="188" t="s">
        <v>198</v>
      </c>
      <c r="AT171" s="188" t="s">
        <v>194</v>
      </c>
      <c r="AU171" s="188" t="s">
        <v>83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198</v>
      </c>
      <c r="BM171" s="188" t="s">
        <v>3902</v>
      </c>
    </row>
    <row r="172" s="12" customFormat="1">
      <c r="B172" s="190"/>
      <c r="D172" s="191" t="s">
        <v>200</v>
      </c>
      <c r="E172" s="192" t="s">
        <v>1</v>
      </c>
      <c r="F172" s="193" t="s">
        <v>3903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200</v>
      </c>
      <c r="AU172" s="192" t="s">
        <v>83</v>
      </c>
      <c r="AV172" s="12" t="s">
        <v>81</v>
      </c>
      <c r="AW172" s="12" t="s">
        <v>30</v>
      </c>
      <c r="AX172" s="12" t="s">
        <v>73</v>
      </c>
      <c r="AY172" s="192" t="s">
        <v>191</v>
      </c>
    </row>
    <row r="173" s="12" customFormat="1">
      <c r="B173" s="190"/>
      <c r="D173" s="191" t="s">
        <v>200</v>
      </c>
      <c r="E173" s="192" t="s">
        <v>1</v>
      </c>
      <c r="F173" s="193" t="s">
        <v>2966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200</v>
      </c>
      <c r="AU173" s="192" t="s">
        <v>83</v>
      </c>
      <c r="AV173" s="12" t="s">
        <v>81</v>
      </c>
      <c r="AW173" s="12" t="s">
        <v>30</v>
      </c>
      <c r="AX173" s="12" t="s">
        <v>73</v>
      </c>
      <c r="AY173" s="192" t="s">
        <v>191</v>
      </c>
    </row>
    <row r="174" s="13" customFormat="1">
      <c r="B174" s="198"/>
      <c r="D174" s="191" t="s">
        <v>200</v>
      </c>
      <c r="E174" s="199" t="s">
        <v>1</v>
      </c>
      <c r="F174" s="200" t="s">
        <v>3904</v>
      </c>
      <c r="H174" s="201">
        <v>6.5999999999999996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200</v>
      </c>
      <c r="AU174" s="199" t="s">
        <v>83</v>
      </c>
      <c r="AV174" s="13" t="s">
        <v>83</v>
      </c>
      <c r="AW174" s="13" t="s">
        <v>30</v>
      </c>
      <c r="AX174" s="13" t="s">
        <v>73</v>
      </c>
      <c r="AY174" s="199" t="s">
        <v>191</v>
      </c>
    </row>
    <row r="175" s="14" customFormat="1">
      <c r="B175" s="206"/>
      <c r="D175" s="191" t="s">
        <v>200</v>
      </c>
      <c r="E175" s="207" t="s">
        <v>1</v>
      </c>
      <c r="F175" s="208" t="s">
        <v>204</v>
      </c>
      <c r="H175" s="209">
        <v>6.5999999999999996</v>
      </c>
      <c r="I175" s="210"/>
      <c r="L175" s="206"/>
      <c r="M175" s="211"/>
      <c r="N175" s="212"/>
      <c r="O175" s="212"/>
      <c r="P175" s="212"/>
      <c r="Q175" s="212"/>
      <c r="R175" s="212"/>
      <c r="S175" s="212"/>
      <c r="T175" s="213"/>
      <c r="AT175" s="207" t="s">
        <v>200</v>
      </c>
      <c r="AU175" s="207" t="s">
        <v>83</v>
      </c>
      <c r="AV175" s="14" t="s">
        <v>198</v>
      </c>
      <c r="AW175" s="14" t="s">
        <v>30</v>
      </c>
      <c r="AX175" s="14" t="s">
        <v>81</v>
      </c>
      <c r="AY175" s="207" t="s">
        <v>191</v>
      </c>
    </row>
    <row r="176" s="1" customFormat="1" ht="24" customHeight="1">
      <c r="B176" s="177"/>
      <c r="C176" s="178" t="s">
        <v>271</v>
      </c>
      <c r="D176" s="178" t="s">
        <v>194</v>
      </c>
      <c r="E176" s="179" t="s">
        <v>3905</v>
      </c>
      <c r="F176" s="180" t="s">
        <v>3906</v>
      </c>
      <c r="G176" s="181" t="s">
        <v>310</v>
      </c>
      <c r="H176" s="182">
        <v>141</v>
      </c>
      <c r="I176" s="183"/>
      <c r="J176" s="182">
        <f>ROUND(I176*H176,2)</f>
        <v>0</v>
      </c>
      <c r="K176" s="180" t="s">
        <v>1</v>
      </c>
      <c r="L176" s="37"/>
      <c r="M176" s="184" t="s">
        <v>1</v>
      </c>
      <c r="N176" s="185" t="s">
        <v>38</v>
      </c>
      <c r="O176" s="73"/>
      <c r="P176" s="186">
        <f>O176*H176</f>
        <v>0</v>
      </c>
      <c r="Q176" s="186">
        <v>0.00029999999999999997</v>
      </c>
      <c r="R176" s="186">
        <f>Q176*H176</f>
        <v>0.042299999999999997</v>
      </c>
      <c r="S176" s="186">
        <v>0</v>
      </c>
      <c r="T176" s="187">
        <f>S176*H176</f>
        <v>0</v>
      </c>
      <c r="AR176" s="188" t="s">
        <v>198</v>
      </c>
      <c r="AT176" s="188" t="s">
        <v>194</v>
      </c>
      <c r="AU176" s="188" t="s">
        <v>83</v>
      </c>
      <c r="AY176" s="18" t="s">
        <v>191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81</v>
      </c>
      <c r="BK176" s="189">
        <f>ROUND(I176*H176,2)</f>
        <v>0</v>
      </c>
      <c r="BL176" s="18" t="s">
        <v>198</v>
      </c>
      <c r="BM176" s="188" t="s">
        <v>3907</v>
      </c>
    </row>
    <row r="177" s="12" customFormat="1">
      <c r="B177" s="190"/>
      <c r="D177" s="191" t="s">
        <v>200</v>
      </c>
      <c r="E177" s="192" t="s">
        <v>1</v>
      </c>
      <c r="F177" s="193" t="s">
        <v>3908</v>
      </c>
      <c r="H177" s="192" t="s">
        <v>1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2" t="s">
        <v>200</v>
      </c>
      <c r="AU177" s="192" t="s">
        <v>83</v>
      </c>
      <c r="AV177" s="12" t="s">
        <v>81</v>
      </c>
      <c r="AW177" s="12" t="s">
        <v>30</v>
      </c>
      <c r="AX177" s="12" t="s">
        <v>73</v>
      </c>
      <c r="AY177" s="192" t="s">
        <v>191</v>
      </c>
    </row>
    <row r="178" s="12" customFormat="1">
      <c r="B178" s="190"/>
      <c r="D178" s="191" t="s">
        <v>200</v>
      </c>
      <c r="E178" s="192" t="s">
        <v>1</v>
      </c>
      <c r="F178" s="193" t="s">
        <v>3909</v>
      </c>
      <c r="H178" s="192" t="s">
        <v>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2" t="s">
        <v>200</v>
      </c>
      <c r="AU178" s="192" t="s">
        <v>83</v>
      </c>
      <c r="AV178" s="12" t="s">
        <v>81</v>
      </c>
      <c r="AW178" s="12" t="s">
        <v>30</v>
      </c>
      <c r="AX178" s="12" t="s">
        <v>73</v>
      </c>
      <c r="AY178" s="192" t="s">
        <v>191</v>
      </c>
    </row>
    <row r="179" s="12" customFormat="1">
      <c r="B179" s="190"/>
      <c r="D179" s="191" t="s">
        <v>200</v>
      </c>
      <c r="E179" s="192" t="s">
        <v>1</v>
      </c>
      <c r="F179" s="193" t="s">
        <v>3910</v>
      </c>
      <c r="H179" s="192" t="s">
        <v>1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2" t="s">
        <v>200</v>
      </c>
      <c r="AU179" s="192" t="s">
        <v>83</v>
      </c>
      <c r="AV179" s="12" t="s">
        <v>81</v>
      </c>
      <c r="AW179" s="12" t="s">
        <v>30</v>
      </c>
      <c r="AX179" s="12" t="s">
        <v>73</v>
      </c>
      <c r="AY179" s="192" t="s">
        <v>191</v>
      </c>
    </row>
    <row r="180" s="12" customFormat="1">
      <c r="B180" s="190"/>
      <c r="D180" s="191" t="s">
        <v>200</v>
      </c>
      <c r="E180" s="192" t="s">
        <v>1</v>
      </c>
      <c r="F180" s="193" t="s">
        <v>3911</v>
      </c>
      <c r="H180" s="192" t="s">
        <v>1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2" t="s">
        <v>200</v>
      </c>
      <c r="AU180" s="192" t="s">
        <v>83</v>
      </c>
      <c r="AV180" s="12" t="s">
        <v>81</v>
      </c>
      <c r="AW180" s="12" t="s">
        <v>30</v>
      </c>
      <c r="AX180" s="12" t="s">
        <v>73</v>
      </c>
      <c r="AY180" s="192" t="s">
        <v>191</v>
      </c>
    </row>
    <row r="181" s="13" customFormat="1">
      <c r="B181" s="198"/>
      <c r="D181" s="191" t="s">
        <v>200</v>
      </c>
      <c r="E181" s="199" t="s">
        <v>1</v>
      </c>
      <c r="F181" s="200" t="s">
        <v>3912</v>
      </c>
      <c r="H181" s="201">
        <v>141</v>
      </c>
      <c r="I181" s="202"/>
      <c r="L181" s="198"/>
      <c r="M181" s="203"/>
      <c r="N181" s="204"/>
      <c r="O181" s="204"/>
      <c r="P181" s="204"/>
      <c r="Q181" s="204"/>
      <c r="R181" s="204"/>
      <c r="S181" s="204"/>
      <c r="T181" s="205"/>
      <c r="AT181" s="199" t="s">
        <v>200</v>
      </c>
      <c r="AU181" s="199" t="s">
        <v>83</v>
      </c>
      <c r="AV181" s="13" t="s">
        <v>83</v>
      </c>
      <c r="AW181" s="13" t="s">
        <v>30</v>
      </c>
      <c r="AX181" s="13" t="s">
        <v>73</v>
      </c>
      <c r="AY181" s="199" t="s">
        <v>191</v>
      </c>
    </row>
    <row r="182" s="14" customFormat="1">
      <c r="B182" s="206"/>
      <c r="D182" s="191" t="s">
        <v>200</v>
      </c>
      <c r="E182" s="207" t="s">
        <v>1</v>
      </c>
      <c r="F182" s="208" t="s">
        <v>204</v>
      </c>
      <c r="H182" s="209">
        <v>141</v>
      </c>
      <c r="I182" s="210"/>
      <c r="L182" s="206"/>
      <c r="M182" s="211"/>
      <c r="N182" s="212"/>
      <c r="O182" s="212"/>
      <c r="P182" s="212"/>
      <c r="Q182" s="212"/>
      <c r="R182" s="212"/>
      <c r="S182" s="212"/>
      <c r="T182" s="213"/>
      <c r="AT182" s="207" t="s">
        <v>200</v>
      </c>
      <c r="AU182" s="207" t="s">
        <v>83</v>
      </c>
      <c r="AV182" s="14" t="s">
        <v>198</v>
      </c>
      <c r="AW182" s="14" t="s">
        <v>30</v>
      </c>
      <c r="AX182" s="14" t="s">
        <v>81</v>
      </c>
      <c r="AY182" s="207" t="s">
        <v>191</v>
      </c>
    </row>
    <row r="183" s="1" customFormat="1" ht="24" customHeight="1">
      <c r="B183" s="177"/>
      <c r="C183" s="178" t="s">
        <v>277</v>
      </c>
      <c r="D183" s="178" t="s">
        <v>194</v>
      </c>
      <c r="E183" s="179" t="s">
        <v>3913</v>
      </c>
      <c r="F183" s="180" t="s">
        <v>3914</v>
      </c>
      <c r="G183" s="181" t="s">
        <v>310</v>
      </c>
      <c r="H183" s="182">
        <v>141</v>
      </c>
      <c r="I183" s="183"/>
      <c r="J183" s="182">
        <f>ROUND(I183*H183,2)</f>
        <v>0</v>
      </c>
      <c r="K183" s="180" t="s">
        <v>274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AR183" s="188" t="s">
        <v>198</v>
      </c>
      <c r="AT183" s="188" t="s">
        <v>194</v>
      </c>
      <c r="AU183" s="188" t="s">
        <v>83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198</v>
      </c>
      <c r="BM183" s="188" t="s">
        <v>3915</v>
      </c>
    </row>
    <row r="184" s="12" customFormat="1">
      <c r="B184" s="190"/>
      <c r="D184" s="191" t="s">
        <v>200</v>
      </c>
      <c r="E184" s="192" t="s">
        <v>1</v>
      </c>
      <c r="F184" s="193" t="s">
        <v>3908</v>
      </c>
      <c r="H184" s="192" t="s">
        <v>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2" t="s">
        <v>200</v>
      </c>
      <c r="AU184" s="192" t="s">
        <v>83</v>
      </c>
      <c r="AV184" s="12" t="s">
        <v>81</v>
      </c>
      <c r="AW184" s="12" t="s">
        <v>30</v>
      </c>
      <c r="AX184" s="12" t="s">
        <v>73</v>
      </c>
      <c r="AY184" s="192" t="s">
        <v>191</v>
      </c>
    </row>
    <row r="185" s="12" customFormat="1">
      <c r="B185" s="190"/>
      <c r="D185" s="191" t="s">
        <v>200</v>
      </c>
      <c r="E185" s="192" t="s">
        <v>1</v>
      </c>
      <c r="F185" s="193" t="s">
        <v>3909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200</v>
      </c>
      <c r="AU185" s="192" t="s">
        <v>83</v>
      </c>
      <c r="AV185" s="12" t="s">
        <v>81</v>
      </c>
      <c r="AW185" s="12" t="s">
        <v>30</v>
      </c>
      <c r="AX185" s="12" t="s">
        <v>73</v>
      </c>
      <c r="AY185" s="192" t="s">
        <v>191</v>
      </c>
    </row>
    <row r="186" s="12" customFormat="1">
      <c r="B186" s="190"/>
      <c r="D186" s="191" t="s">
        <v>200</v>
      </c>
      <c r="E186" s="192" t="s">
        <v>1</v>
      </c>
      <c r="F186" s="193" t="s">
        <v>3916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200</v>
      </c>
      <c r="AU186" s="192" t="s">
        <v>83</v>
      </c>
      <c r="AV186" s="12" t="s">
        <v>81</v>
      </c>
      <c r="AW186" s="12" t="s">
        <v>30</v>
      </c>
      <c r="AX186" s="12" t="s">
        <v>73</v>
      </c>
      <c r="AY186" s="192" t="s">
        <v>191</v>
      </c>
    </row>
    <row r="187" s="13" customFormat="1">
      <c r="B187" s="198"/>
      <c r="D187" s="191" t="s">
        <v>200</v>
      </c>
      <c r="E187" s="199" t="s">
        <v>1</v>
      </c>
      <c r="F187" s="200" t="s">
        <v>3912</v>
      </c>
      <c r="H187" s="201">
        <v>141</v>
      </c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199" t="s">
        <v>200</v>
      </c>
      <c r="AU187" s="199" t="s">
        <v>83</v>
      </c>
      <c r="AV187" s="13" t="s">
        <v>83</v>
      </c>
      <c r="AW187" s="13" t="s">
        <v>30</v>
      </c>
      <c r="AX187" s="13" t="s">
        <v>73</v>
      </c>
      <c r="AY187" s="199" t="s">
        <v>191</v>
      </c>
    </row>
    <row r="188" s="14" customFormat="1">
      <c r="B188" s="206"/>
      <c r="D188" s="191" t="s">
        <v>200</v>
      </c>
      <c r="E188" s="207" t="s">
        <v>1</v>
      </c>
      <c r="F188" s="208" t="s">
        <v>204</v>
      </c>
      <c r="H188" s="209">
        <v>141</v>
      </c>
      <c r="I188" s="210"/>
      <c r="L188" s="206"/>
      <c r="M188" s="211"/>
      <c r="N188" s="212"/>
      <c r="O188" s="212"/>
      <c r="P188" s="212"/>
      <c r="Q188" s="212"/>
      <c r="R188" s="212"/>
      <c r="S188" s="212"/>
      <c r="T188" s="213"/>
      <c r="AT188" s="207" t="s">
        <v>200</v>
      </c>
      <c r="AU188" s="207" t="s">
        <v>83</v>
      </c>
      <c r="AV188" s="14" t="s">
        <v>198</v>
      </c>
      <c r="AW188" s="14" t="s">
        <v>30</v>
      </c>
      <c r="AX188" s="14" t="s">
        <v>81</v>
      </c>
      <c r="AY188" s="207" t="s">
        <v>191</v>
      </c>
    </row>
    <row r="189" s="1" customFormat="1" ht="24" customHeight="1">
      <c r="B189" s="177"/>
      <c r="C189" s="178" t="s">
        <v>192</v>
      </c>
      <c r="D189" s="178" t="s">
        <v>194</v>
      </c>
      <c r="E189" s="179" t="s">
        <v>244</v>
      </c>
      <c r="F189" s="180" t="s">
        <v>245</v>
      </c>
      <c r="G189" s="181" t="s">
        <v>214</v>
      </c>
      <c r="H189" s="182">
        <v>11.109999999999999</v>
      </c>
      <c r="I189" s="183"/>
      <c r="J189" s="182">
        <f>ROUND(I189*H189,2)</f>
        <v>0</v>
      </c>
      <c r="K189" s="180" t="s">
        <v>1</v>
      </c>
      <c r="L189" s="37"/>
      <c r="M189" s="184" t="s">
        <v>1</v>
      </c>
      <c r="N189" s="185" t="s">
        <v>38</v>
      </c>
      <c r="O189" s="73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AR189" s="188" t="s">
        <v>198</v>
      </c>
      <c r="AT189" s="188" t="s">
        <v>194</v>
      </c>
      <c r="AU189" s="188" t="s">
        <v>83</v>
      </c>
      <c r="AY189" s="18" t="s">
        <v>191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81</v>
      </c>
      <c r="BK189" s="189">
        <f>ROUND(I189*H189,2)</f>
        <v>0</v>
      </c>
      <c r="BL189" s="18" t="s">
        <v>198</v>
      </c>
      <c r="BM189" s="188" t="s">
        <v>3917</v>
      </c>
    </row>
    <row r="190" s="12" customFormat="1">
      <c r="B190" s="190"/>
      <c r="D190" s="191" t="s">
        <v>200</v>
      </c>
      <c r="E190" s="192" t="s">
        <v>1</v>
      </c>
      <c r="F190" s="193" t="s">
        <v>3918</v>
      </c>
      <c r="H190" s="192" t="s">
        <v>1</v>
      </c>
      <c r="I190" s="194"/>
      <c r="L190" s="190"/>
      <c r="M190" s="195"/>
      <c r="N190" s="196"/>
      <c r="O190" s="196"/>
      <c r="P190" s="196"/>
      <c r="Q190" s="196"/>
      <c r="R190" s="196"/>
      <c r="S190" s="196"/>
      <c r="T190" s="197"/>
      <c r="AT190" s="192" t="s">
        <v>200</v>
      </c>
      <c r="AU190" s="192" t="s">
        <v>83</v>
      </c>
      <c r="AV190" s="12" t="s">
        <v>81</v>
      </c>
      <c r="AW190" s="12" t="s">
        <v>30</v>
      </c>
      <c r="AX190" s="12" t="s">
        <v>73</v>
      </c>
      <c r="AY190" s="192" t="s">
        <v>191</v>
      </c>
    </row>
    <row r="191" s="13" customFormat="1">
      <c r="B191" s="198"/>
      <c r="D191" s="191" t="s">
        <v>200</v>
      </c>
      <c r="E191" s="199" t="s">
        <v>1</v>
      </c>
      <c r="F191" s="200" t="s">
        <v>3919</v>
      </c>
      <c r="H191" s="201">
        <v>4.0499999999999998</v>
      </c>
      <c r="I191" s="202"/>
      <c r="L191" s="198"/>
      <c r="M191" s="203"/>
      <c r="N191" s="204"/>
      <c r="O191" s="204"/>
      <c r="P191" s="204"/>
      <c r="Q191" s="204"/>
      <c r="R191" s="204"/>
      <c r="S191" s="204"/>
      <c r="T191" s="205"/>
      <c r="AT191" s="199" t="s">
        <v>200</v>
      </c>
      <c r="AU191" s="199" t="s">
        <v>83</v>
      </c>
      <c r="AV191" s="13" t="s">
        <v>83</v>
      </c>
      <c r="AW191" s="13" t="s">
        <v>30</v>
      </c>
      <c r="AX191" s="13" t="s">
        <v>73</v>
      </c>
      <c r="AY191" s="199" t="s">
        <v>191</v>
      </c>
    </row>
    <row r="192" s="12" customFormat="1">
      <c r="B192" s="190"/>
      <c r="D192" s="191" t="s">
        <v>200</v>
      </c>
      <c r="E192" s="192" t="s">
        <v>1</v>
      </c>
      <c r="F192" s="193" t="s">
        <v>3920</v>
      </c>
      <c r="H192" s="192" t="s">
        <v>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2" t="s">
        <v>200</v>
      </c>
      <c r="AU192" s="192" t="s">
        <v>83</v>
      </c>
      <c r="AV192" s="12" t="s">
        <v>81</v>
      </c>
      <c r="AW192" s="12" t="s">
        <v>30</v>
      </c>
      <c r="AX192" s="12" t="s">
        <v>73</v>
      </c>
      <c r="AY192" s="192" t="s">
        <v>191</v>
      </c>
    </row>
    <row r="193" s="12" customFormat="1">
      <c r="B193" s="190"/>
      <c r="D193" s="191" t="s">
        <v>200</v>
      </c>
      <c r="E193" s="192" t="s">
        <v>1</v>
      </c>
      <c r="F193" s="193" t="s">
        <v>259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83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3921</v>
      </c>
      <c r="H194" s="201">
        <v>7.0599999999999996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83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1</v>
      </c>
      <c r="F195" s="208" t="s">
        <v>204</v>
      </c>
      <c r="H195" s="209">
        <v>11.109999999999999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83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24" customHeight="1">
      <c r="B196" s="177"/>
      <c r="C196" s="178" t="s">
        <v>287</v>
      </c>
      <c r="D196" s="178" t="s">
        <v>194</v>
      </c>
      <c r="E196" s="179" t="s">
        <v>3033</v>
      </c>
      <c r="F196" s="180" t="s">
        <v>3034</v>
      </c>
      <c r="G196" s="181" t="s">
        <v>214</v>
      </c>
      <c r="H196" s="182">
        <v>20</v>
      </c>
      <c r="I196" s="183"/>
      <c r="J196" s="182">
        <f>ROUND(I196*H196,2)</f>
        <v>0</v>
      </c>
      <c r="K196" s="180" t="s">
        <v>1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83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3922</v>
      </c>
    </row>
    <row r="197" s="12" customFormat="1">
      <c r="B197" s="190"/>
      <c r="D197" s="191" t="s">
        <v>200</v>
      </c>
      <c r="E197" s="192" t="s">
        <v>1</v>
      </c>
      <c r="F197" s="193" t="s">
        <v>3923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83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2" customFormat="1">
      <c r="B198" s="190"/>
      <c r="D198" s="191" t="s">
        <v>200</v>
      </c>
      <c r="E198" s="192" t="s">
        <v>1</v>
      </c>
      <c r="F198" s="193" t="s">
        <v>3924</v>
      </c>
      <c r="H198" s="192" t="s">
        <v>1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2" t="s">
        <v>200</v>
      </c>
      <c r="AU198" s="192" t="s">
        <v>83</v>
      </c>
      <c r="AV198" s="12" t="s">
        <v>81</v>
      </c>
      <c r="AW198" s="12" t="s">
        <v>30</v>
      </c>
      <c r="AX198" s="12" t="s">
        <v>73</v>
      </c>
      <c r="AY198" s="192" t="s">
        <v>191</v>
      </c>
    </row>
    <row r="199" s="12" customFormat="1">
      <c r="B199" s="190"/>
      <c r="D199" s="191" t="s">
        <v>200</v>
      </c>
      <c r="E199" s="192" t="s">
        <v>1</v>
      </c>
      <c r="F199" s="193" t="s">
        <v>3038</v>
      </c>
      <c r="H199" s="192" t="s">
        <v>1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2" t="s">
        <v>200</v>
      </c>
      <c r="AU199" s="192" t="s">
        <v>83</v>
      </c>
      <c r="AV199" s="12" t="s">
        <v>81</v>
      </c>
      <c r="AW199" s="12" t="s">
        <v>30</v>
      </c>
      <c r="AX199" s="12" t="s">
        <v>73</v>
      </c>
      <c r="AY199" s="192" t="s">
        <v>191</v>
      </c>
    </row>
    <row r="200" s="13" customFormat="1">
      <c r="B200" s="198"/>
      <c r="D200" s="191" t="s">
        <v>200</v>
      </c>
      <c r="E200" s="199" t="s">
        <v>1</v>
      </c>
      <c r="F200" s="200" t="s">
        <v>3925</v>
      </c>
      <c r="H200" s="201">
        <v>20</v>
      </c>
      <c r="I200" s="202"/>
      <c r="L200" s="198"/>
      <c r="M200" s="203"/>
      <c r="N200" s="204"/>
      <c r="O200" s="204"/>
      <c r="P200" s="204"/>
      <c r="Q200" s="204"/>
      <c r="R200" s="204"/>
      <c r="S200" s="204"/>
      <c r="T200" s="205"/>
      <c r="AT200" s="199" t="s">
        <v>200</v>
      </c>
      <c r="AU200" s="199" t="s">
        <v>83</v>
      </c>
      <c r="AV200" s="13" t="s">
        <v>83</v>
      </c>
      <c r="AW200" s="13" t="s">
        <v>30</v>
      </c>
      <c r="AX200" s="13" t="s">
        <v>73</v>
      </c>
      <c r="AY200" s="199" t="s">
        <v>191</v>
      </c>
    </row>
    <row r="201" s="14" customFormat="1">
      <c r="B201" s="206"/>
      <c r="D201" s="191" t="s">
        <v>200</v>
      </c>
      <c r="E201" s="207" t="s">
        <v>1</v>
      </c>
      <c r="F201" s="208" t="s">
        <v>204</v>
      </c>
      <c r="H201" s="209">
        <v>20</v>
      </c>
      <c r="I201" s="210"/>
      <c r="L201" s="206"/>
      <c r="M201" s="211"/>
      <c r="N201" s="212"/>
      <c r="O201" s="212"/>
      <c r="P201" s="212"/>
      <c r="Q201" s="212"/>
      <c r="R201" s="212"/>
      <c r="S201" s="212"/>
      <c r="T201" s="213"/>
      <c r="AT201" s="207" t="s">
        <v>200</v>
      </c>
      <c r="AU201" s="207" t="s">
        <v>83</v>
      </c>
      <c r="AV201" s="14" t="s">
        <v>198</v>
      </c>
      <c r="AW201" s="14" t="s">
        <v>30</v>
      </c>
      <c r="AX201" s="14" t="s">
        <v>81</v>
      </c>
      <c r="AY201" s="207" t="s">
        <v>191</v>
      </c>
    </row>
    <row r="202" s="1" customFormat="1" ht="16.5" customHeight="1">
      <c r="B202" s="177"/>
      <c r="C202" s="178" t="s">
        <v>295</v>
      </c>
      <c r="D202" s="178" t="s">
        <v>194</v>
      </c>
      <c r="E202" s="179" t="s">
        <v>3040</v>
      </c>
      <c r="F202" s="180" t="s">
        <v>3041</v>
      </c>
      <c r="G202" s="181" t="s">
        <v>214</v>
      </c>
      <c r="H202" s="182">
        <v>47.5</v>
      </c>
      <c r="I202" s="183"/>
      <c r="J202" s="182">
        <f>ROUND(I202*H202,2)</f>
        <v>0</v>
      </c>
      <c r="K202" s="180" t="s">
        <v>1</v>
      </c>
      <c r="L202" s="37"/>
      <c r="M202" s="184" t="s">
        <v>1</v>
      </c>
      <c r="N202" s="185" t="s">
        <v>38</v>
      </c>
      <c r="O202" s="73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AR202" s="188" t="s">
        <v>198</v>
      </c>
      <c r="AT202" s="188" t="s">
        <v>194</v>
      </c>
      <c r="AU202" s="188" t="s">
        <v>83</v>
      </c>
      <c r="AY202" s="18" t="s">
        <v>191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8" t="s">
        <v>81</v>
      </c>
      <c r="BK202" s="189">
        <f>ROUND(I202*H202,2)</f>
        <v>0</v>
      </c>
      <c r="BL202" s="18" t="s">
        <v>198</v>
      </c>
      <c r="BM202" s="188" t="s">
        <v>3926</v>
      </c>
    </row>
    <row r="203" s="12" customFormat="1">
      <c r="B203" s="190"/>
      <c r="D203" s="191" t="s">
        <v>200</v>
      </c>
      <c r="E203" s="192" t="s">
        <v>1</v>
      </c>
      <c r="F203" s="193" t="s">
        <v>3927</v>
      </c>
      <c r="H203" s="192" t="s">
        <v>1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2" t="s">
        <v>200</v>
      </c>
      <c r="AU203" s="192" t="s">
        <v>83</v>
      </c>
      <c r="AV203" s="12" t="s">
        <v>81</v>
      </c>
      <c r="AW203" s="12" t="s">
        <v>30</v>
      </c>
      <c r="AX203" s="12" t="s">
        <v>73</v>
      </c>
      <c r="AY203" s="192" t="s">
        <v>191</v>
      </c>
    </row>
    <row r="204" s="12" customFormat="1">
      <c r="B204" s="190"/>
      <c r="D204" s="191" t="s">
        <v>200</v>
      </c>
      <c r="E204" s="192" t="s">
        <v>1</v>
      </c>
      <c r="F204" s="193" t="s">
        <v>3928</v>
      </c>
      <c r="H204" s="192" t="s">
        <v>1</v>
      </c>
      <c r="I204" s="194"/>
      <c r="L204" s="190"/>
      <c r="M204" s="195"/>
      <c r="N204" s="196"/>
      <c r="O204" s="196"/>
      <c r="P204" s="196"/>
      <c r="Q204" s="196"/>
      <c r="R204" s="196"/>
      <c r="S204" s="196"/>
      <c r="T204" s="197"/>
      <c r="AT204" s="192" t="s">
        <v>200</v>
      </c>
      <c r="AU204" s="192" t="s">
        <v>83</v>
      </c>
      <c r="AV204" s="12" t="s">
        <v>81</v>
      </c>
      <c r="AW204" s="12" t="s">
        <v>30</v>
      </c>
      <c r="AX204" s="12" t="s">
        <v>73</v>
      </c>
      <c r="AY204" s="192" t="s">
        <v>191</v>
      </c>
    </row>
    <row r="205" s="13" customFormat="1">
      <c r="B205" s="198"/>
      <c r="D205" s="191" t="s">
        <v>200</v>
      </c>
      <c r="E205" s="199" t="s">
        <v>1</v>
      </c>
      <c r="F205" s="200" t="s">
        <v>3929</v>
      </c>
      <c r="H205" s="201">
        <v>47.5</v>
      </c>
      <c r="I205" s="202"/>
      <c r="L205" s="198"/>
      <c r="M205" s="203"/>
      <c r="N205" s="204"/>
      <c r="O205" s="204"/>
      <c r="P205" s="204"/>
      <c r="Q205" s="204"/>
      <c r="R205" s="204"/>
      <c r="S205" s="204"/>
      <c r="T205" s="205"/>
      <c r="AT205" s="199" t="s">
        <v>200</v>
      </c>
      <c r="AU205" s="199" t="s">
        <v>83</v>
      </c>
      <c r="AV205" s="13" t="s">
        <v>83</v>
      </c>
      <c r="AW205" s="13" t="s">
        <v>30</v>
      </c>
      <c r="AX205" s="13" t="s">
        <v>73</v>
      </c>
      <c r="AY205" s="199" t="s">
        <v>191</v>
      </c>
    </row>
    <row r="206" s="14" customFormat="1">
      <c r="B206" s="206"/>
      <c r="D206" s="191" t="s">
        <v>200</v>
      </c>
      <c r="E206" s="207" t="s">
        <v>1</v>
      </c>
      <c r="F206" s="208" t="s">
        <v>204</v>
      </c>
      <c r="H206" s="209">
        <v>47.5</v>
      </c>
      <c r="I206" s="210"/>
      <c r="L206" s="206"/>
      <c r="M206" s="211"/>
      <c r="N206" s="212"/>
      <c r="O206" s="212"/>
      <c r="P206" s="212"/>
      <c r="Q206" s="212"/>
      <c r="R206" s="212"/>
      <c r="S206" s="212"/>
      <c r="T206" s="213"/>
      <c r="AT206" s="207" t="s">
        <v>200</v>
      </c>
      <c r="AU206" s="207" t="s">
        <v>83</v>
      </c>
      <c r="AV206" s="14" t="s">
        <v>198</v>
      </c>
      <c r="AW206" s="14" t="s">
        <v>30</v>
      </c>
      <c r="AX206" s="14" t="s">
        <v>81</v>
      </c>
      <c r="AY206" s="207" t="s">
        <v>191</v>
      </c>
    </row>
    <row r="207" s="1" customFormat="1" ht="24" customHeight="1">
      <c r="B207" s="177"/>
      <c r="C207" s="178" t="s">
        <v>301</v>
      </c>
      <c r="D207" s="178" t="s">
        <v>194</v>
      </c>
      <c r="E207" s="179" t="s">
        <v>3045</v>
      </c>
      <c r="F207" s="180" t="s">
        <v>861</v>
      </c>
      <c r="G207" s="181" t="s">
        <v>214</v>
      </c>
      <c r="H207" s="182">
        <v>13.44</v>
      </c>
      <c r="I207" s="183"/>
      <c r="J207" s="182">
        <f>ROUND(I207*H207,2)</f>
        <v>0</v>
      </c>
      <c r="K207" s="180" t="s">
        <v>1</v>
      </c>
      <c r="L207" s="37"/>
      <c r="M207" s="184" t="s">
        <v>1</v>
      </c>
      <c r="N207" s="185" t="s">
        <v>38</v>
      </c>
      <c r="O207" s="73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AR207" s="188" t="s">
        <v>198</v>
      </c>
      <c r="AT207" s="188" t="s">
        <v>194</v>
      </c>
      <c r="AU207" s="188" t="s">
        <v>83</v>
      </c>
      <c r="AY207" s="18" t="s">
        <v>191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8" t="s">
        <v>81</v>
      </c>
      <c r="BK207" s="189">
        <f>ROUND(I207*H207,2)</f>
        <v>0</v>
      </c>
      <c r="BL207" s="18" t="s">
        <v>198</v>
      </c>
      <c r="BM207" s="188" t="s">
        <v>3930</v>
      </c>
    </row>
    <row r="208" s="12" customFormat="1">
      <c r="B208" s="190"/>
      <c r="D208" s="191" t="s">
        <v>200</v>
      </c>
      <c r="E208" s="192" t="s">
        <v>1</v>
      </c>
      <c r="F208" s="193" t="s">
        <v>3931</v>
      </c>
      <c r="H208" s="192" t="s">
        <v>1</v>
      </c>
      <c r="I208" s="194"/>
      <c r="L208" s="190"/>
      <c r="M208" s="195"/>
      <c r="N208" s="196"/>
      <c r="O208" s="196"/>
      <c r="P208" s="196"/>
      <c r="Q208" s="196"/>
      <c r="R208" s="196"/>
      <c r="S208" s="196"/>
      <c r="T208" s="197"/>
      <c r="AT208" s="192" t="s">
        <v>200</v>
      </c>
      <c r="AU208" s="192" t="s">
        <v>83</v>
      </c>
      <c r="AV208" s="12" t="s">
        <v>81</v>
      </c>
      <c r="AW208" s="12" t="s">
        <v>30</v>
      </c>
      <c r="AX208" s="12" t="s">
        <v>73</v>
      </c>
      <c r="AY208" s="192" t="s">
        <v>191</v>
      </c>
    </row>
    <row r="209" s="12" customFormat="1">
      <c r="B209" s="190"/>
      <c r="D209" s="191" t="s">
        <v>200</v>
      </c>
      <c r="E209" s="192" t="s">
        <v>1</v>
      </c>
      <c r="F209" s="193" t="s">
        <v>3932</v>
      </c>
      <c r="H209" s="192" t="s">
        <v>1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2" t="s">
        <v>200</v>
      </c>
      <c r="AU209" s="192" t="s">
        <v>83</v>
      </c>
      <c r="AV209" s="12" t="s">
        <v>81</v>
      </c>
      <c r="AW209" s="12" t="s">
        <v>30</v>
      </c>
      <c r="AX209" s="12" t="s">
        <v>73</v>
      </c>
      <c r="AY209" s="192" t="s">
        <v>191</v>
      </c>
    </row>
    <row r="210" s="13" customFormat="1">
      <c r="B210" s="198"/>
      <c r="D210" s="191" t="s">
        <v>200</v>
      </c>
      <c r="E210" s="199" t="s">
        <v>1</v>
      </c>
      <c r="F210" s="200" t="s">
        <v>3933</v>
      </c>
      <c r="H210" s="201">
        <v>5.7999999999999998</v>
      </c>
      <c r="I210" s="202"/>
      <c r="L210" s="198"/>
      <c r="M210" s="203"/>
      <c r="N210" s="204"/>
      <c r="O210" s="204"/>
      <c r="P210" s="204"/>
      <c r="Q210" s="204"/>
      <c r="R210" s="204"/>
      <c r="S210" s="204"/>
      <c r="T210" s="205"/>
      <c r="AT210" s="199" t="s">
        <v>200</v>
      </c>
      <c r="AU210" s="199" t="s">
        <v>83</v>
      </c>
      <c r="AV210" s="13" t="s">
        <v>83</v>
      </c>
      <c r="AW210" s="13" t="s">
        <v>30</v>
      </c>
      <c r="AX210" s="13" t="s">
        <v>73</v>
      </c>
      <c r="AY210" s="199" t="s">
        <v>191</v>
      </c>
    </row>
    <row r="211" s="12" customFormat="1">
      <c r="B211" s="190"/>
      <c r="D211" s="191" t="s">
        <v>200</v>
      </c>
      <c r="E211" s="192" t="s">
        <v>1</v>
      </c>
      <c r="F211" s="193" t="s">
        <v>3934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200</v>
      </c>
      <c r="AU211" s="192" t="s">
        <v>83</v>
      </c>
      <c r="AV211" s="12" t="s">
        <v>81</v>
      </c>
      <c r="AW211" s="12" t="s">
        <v>30</v>
      </c>
      <c r="AX211" s="12" t="s">
        <v>73</v>
      </c>
      <c r="AY211" s="192" t="s">
        <v>191</v>
      </c>
    </row>
    <row r="212" s="12" customFormat="1">
      <c r="B212" s="190"/>
      <c r="D212" s="191" t="s">
        <v>200</v>
      </c>
      <c r="E212" s="192" t="s">
        <v>1</v>
      </c>
      <c r="F212" s="193" t="s">
        <v>248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200</v>
      </c>
      <c r="AU212" s="192" t="s">
        <v>83</v>
      </c>
      <c r="AV212" s="12" t="s">
        <v>81</v>
      </c>
      <c r="AW212" s="12" t="s">
        <v>30</v>
      </c>
      <c r="AX212" s="12" t="s">
        <v>73</v>
      </c>
      <c r="AY212" s="192" t="s">
        <v>191</v>
      </c>
    </row>
    <row r="213" s="13" customFormat="1">
      <c r="B213" s="198"/>
      <c r="D213" s="191" t="s">
        <v>200</v>
      </c>
      <c r="E213" s="199" t="s">
        <v>1</v>
      </c>
      <c r="F213" s="200" t="s">
        <v>3935</v>
      </c>
      <c r="H213" s="201">
        <v>7.6399999999999997</v>
      </c>
      <c r="I213" s="202"/>
      <c r="L213" s="198"/>
      <c r="M213" s="203"/>
      <c r="N213" s="204"/>
      <c r="O213" s="204"/>
      <c r="P213" s="204"/>
      <c r="Q213" s="204"/>
      <c r="R213" s="204"/>
      <c r="S213" s="204"/>
      <c r="T213" s="205"/>
      <c r="AT213" s="199" t="s">
        <v>200</v>
      </c>
      <c r="AU213" s="199" t="s">
        <v>83</v>
      </c>
      <c r="AV213" s="13" t="s">
        <v>83</v>
      </c>
      <c r="AW213" s="13" t="s">
        <v>30</v>
      </c>
      <c r="AX213" s="13" t="s">
        <v>73</v>
      </c>
      <c r="AY213" s="199" t="s">
        <v>191</v>
      </c>
    </row>
    <row r="214" s="14" customFormat="1">
      <c r="B214" s="206"/>
      <c r="D214" s="191" t="s">
        <v>200</v>
      </c>
      <c r="E214" s="207" t="s">
        <v>1</v>
      </c>
      <c r="F214" s="208" t="s">
        <v>204</v>
      </c>
      <c r="H214" s="209">
        <v>13.44</v>
      </c>
      <c r="I214" s="210"/>
      <c r="L214" s="206"/>
      <c r="M214" s="211"/>
      <c r="N214" s="212"/>
      <c r="O214" s="212"/>
      <c r="P214" s="212"/>
      <c r="Q214" s="212"/>
      <c r="R214" s="212"/>
      <c r="S214" s="212"/>
      <c r="T214" s="213"/>
      <c r="AT214" s="207" t="s">
        <v>200</v>
      </c>
      <c r="AU214" s="207" t="s">
        <v>83</v>
      </c>
      <c r="AV214" s="14" t="s">
        <v>198</v>
      </c>
      <c r="AW214" s="14" t="s">
        <v>30</v>
      </c>
      <c r="AX214" s="14" t="s">
        <v>81</v>
      </c>
      <c r="AY214" s="207" t="s">
        <v>191</v>
      </c>
    </row>
    <row r="215" s="1" customFormat="1" ht="24" customHeight="1">
      <c r="B215" s="177"/>
      <c r="C215" s="178" t="s">
        <v>8</v>
      </c>
      <c r="D215" s="178" t="s">
        <v>194</v>
      </c>
      <c r="E215" s="179" t="s">
        <v>3066</v>
      </c>
      <c r="F215" s="180" t="s">
        <v>3067</v>
      </c>
      <c r="G215" s="181" t="s">
        <v>214</v>
      </c>
      <c r="H215" s="182">
        <v>15</v>
      </c>
      <c r="I215" s="183"/>
      <c r="J215" s="182">
        <f>ROUND(I215*H215,2)</f>
        <v>0</v>
      </c>
      <c r="K215" s="180" t="s">
        <v>274</v>
      </c>
      <c r="L215" s="37"/>
      <c r="M215" s="184" t="s">
        <v>1</v>
      </c>
      <c r="N215" s="185" t="s">
        <v>38</v>
      </c>
      <c r="O215" s="73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AR215" s="188" t="s">
        <v>198</v>
      </c>
      <c r="AT215" s="188" t="s">
        <v>194</v>
      </c>
      <c r="AU215" s="188" t="s">
        <v>83</v>
      </c>
      <c r="AY215" s="18" t="s">
        <v>191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8" t="s">
        <v>81</v>
      </c>
      <c r="BK215" s="189">
        <f>ROUND(I215*H215,2)</f>
        <v>0</v>
      </c>
      <c r="BL215" s="18" t="s">
        <v>198</v>
      </c>
      <c r="BM215" s="188" t="s">
        <v>3936</v>
      </c>
    </row>
    <row r="216" s="12" customFormat="1">
      <c r="B216" s="190"/>
      <c r="D216" s="191" t="s">
        <v>200</v>
      </c>
      <c r="E216" s="192" t="s">
        <v>1</v>
      </c>
      <c r="F216" s="193" t="s">
        <v>3069</v>
      </c>
      <c r="H216" s="192" t="s">
        <v>1</v>
      </c>
      <c r="I216" s="194"/>
      <c r="L216" s="190"/>
      <c r="M216" s="195"/>
      <c r="N216" s="196"/>
      <c r="O216" s="196"/>
      <c r="P216" s="196"/>
      <c r="Q216" s="196"/>
      <c r="R216" s="196"/>
      <c r="S216" s="196"/>
      <c r="T216" s="197"/>
      <c r="AT216" s="192" t="s">
        <v>200</v>
      </c>
      <c r="AU216" s="192" t="s">
        <v>83</v>
      </c>
      <c r="AV216" s="12" t="s">
        <v>81</v>
      </c>
      <c r="AW216" s="12" t="s">
        <v>30</v>
      </c>
      <c r="AX216" s="12" t="s">
        <v>73</v>
      </c>
      <c r="AY216" s="192" t="s">
        <v>191</v>
      </c>
    </row>
    <row r="217" s="13" customFormat="1">
      <c r="B217" s="198"/>
      <c r="D217" s="191" t="s">
        <v>200</v>
      </c>
      <c r="E217" s="199" t="s">
        <v>1</v>
      </c>
      <c r="F217" s="200" t="s">
        <v>3937</v>
      </c>
      <c r="H217" s="201">
        <v>15</v>
      </c>
      <c r="I217" s="202"/>
      <c r="L217" s="198"/>
      <c r="M217" s="203"/>
      <c r="N217" s="204"/>
      <c r="O217" s="204"/>
      <c r="P217" s="204"/>
      <c r="Q217" s="204"/>
      <c r="R217" s="204"/>
      <c r="S217" s="204"/>
      <c r="T217" s="205"/>
      <c r="AT217" s="199" t="s">
        <v>200</v>
      </c>
      <c r="AU217" s="199" t="s">
        <v>83</v>
      </c>
      <c r="AV217" s="13" t="s">
        <v>83</v>
      </c>
      <c r="AW217" s="13" t="s">
        <v>30</v>
      </c>
      <c r="AX217" s="13" t="s">
        <v>73</v>
      </c>
      <c r="AY217" s="199" t="s">
        <v>191</v>
      </c>
    </row>
    <row r="218" s="14" customFormat="1">
      <c r="B218" s="206"/>
      <c r="D218" s="191" t="s">
        <v>200</v>
      </c>
      <c r="E218" s="207" t="s">
        <v>1</v>
      </c>
      <c r="F218" s="208" t="s">
        <v>204</v>
      </c>
      <c r="H218" s="209">
        <v>15</v>
      </c>
      <c r="I218" s="210"/>
      <c r="L218" s="206"/>
      <c r="M218" s="211"/>
      <c r="N218" s="212"/>
      <c r="O218" s="212"/>
      <c r="P218" s="212"/>
      <c r="Q218" s="212"/>
      <c r="R218" s="212"/>
      <c r="S218" s="212"/>
      <c r="T218" s="213"/>
      <c r="AT218" s="207" t="s">
        <v>200</v>
      </c>
      <c r="AU218" s="207" t="s">
        <v>83</v>
      </c>
      <c r="AV218" s="14" t="s">
        <v>198</v>
      </c>
      <c r="AW218" s="14" t="s">
        <v>30</v>
      </c>
      <c r="AX218" s="14" t="s">
        <v>81</v>
      </c>
      <c r="AY218" s="207" t="s">
        <v>191</v>
      </c>
    </row>
    <row r="219" s="1" customFormat="1" ht="24" customHeight="1">
      <c r="B219" s="177"/>
      <c r="C219" s="178" t="s">
        <v>314</v>
      </c>
      <c r="D219" s="178" t="s">
        <v>194</v>
      </c>
      <c r="E219" s="179" t="s">
        <v>2596</v>
      </c>
      <c r="F219" s="180" t="s">
        <v>2597</v>
      </c>
      <c r="G219" s="181" t="s">
        <v>214</v>
      </c>
      <c r="H219" s="182">
        <v>11.109999999999999</v>
      </c>
      <c r="I219" s="183"/>
      <c r="J219" s="182">
        <f>ROUND(I219*H219,2)</f>
        <v>0</v>
      </c>
      <c r="K219" s="180" t="s">
        <v>1</v>
      </c>
      <c r="L219" s="37"/>
      <c r="M219" s="184" t="s">
        <v>1</v>
      </c>
      <c r="N219" s="185" t="s">
        <v>38</v>
      </c>
      <c r="O219" s="73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AR219" s="188" t="s">
        <v>198</v>
      </c>
      <c r="AT219" s="188" t="s">
        <v>194</v>
      </c>
      <c r="AU219" s="188" t="s">
        <v>83</v>
      </c>
      <c r="AY219" s="18" t="s">
        <v>191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8" t="s">
        <v>81</v>
      </c>
      <c r="BK219" s="189">
        <f>ROUND(I219*H219,2)</f>
        <v>0</v>
      </c>
      <c r="BL219" s="18" t="s">
        <v>198</v>
      </c>
      <c r="BM219" s="188" t="s">
        <v>3938</v>
      </c>
    </row>
    <row r="220" s="12" customFormat="1">
      <c r="B220" s="190"/>
      <c r="D220" s="191" t="s">
        <v>200</v>
      </c>
      <c r="E220" s="192" t="s">
        <v>1</v>
      </c>
      <c r="F220" s="193" t="s">
        <v>3939</v>
      </c>
      <c r="H220" s="192" t="s">
        <v>1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2" t="s">
        <v>200</v>
      </c>
      <c r="AU220" s="192" t="s">
        <v>83</v>
      </c>
      <c r="AV220" s="12" t="s">
        <v>81</v>
      </c>
      <c r="AW220" s="12" t="s">
        <v>30</v>
      </c>
      <c r="AX220" s="12" t="s">
        <v>73</v>
      </c>
      <c r="AY220" s="192" t="s">
        <v>191</v>
      </c>
    </row>
    <row r="221" s="12" customFormat="1">
      <c r="B221" s="190"/>
      <c r="D221" s="191" t="s">
        <v>200</v>
      </c>
      <c r="E221" s="192" t="s">
        <v>1</v>
      </c>
      <c r="F221" s="193" t="s">
        <v>3940</v>
      </c>
      <c r="H221" s="192" t="s">
        <v>1</v>
      </c>
      <c r="I221" s="194"/>
      <c r="L221" s="190"/>
      <c r="M221" s="195"/>
      <c r="N221" s="196"/>
      <c r="O221" s="196"/>
      <c r="P221" s="196"/>
      <c r="Q221" s="196"/>
      <c r="R221" s="196"/>
      <c r="S221" s="196"/>
      <c r="T221" s="197"/>
      <c r="AT221" s="192" t="s">
        <v>200</v>
      </c>
      <c r="AU221" s="192" t="s">
        <v>83</v>
      </c>
      <c r="AV221" s="12" t="s">
        <v>81</v>
      </c>
      <c r="AW221" s="12" t="s">
        <v>30</v>
      </c>
      <c r="AX221" s="12" t="s">
        <v>73</v>
      </c>
      <c r="AY221" s="192" t="s">
        <v>191</v>
      </c>
    </row>
    <row r="222" s="13" customFormat="1">
      <c r="B222" s="198"/>
      <c r="D222" s="191" t="s">
        <v>200</v>
      </c>
      <c r="E222" s="199" t="s">
        <v>1</v>
      </c>
      <c r="F222" s="200" t="s">
        <v>3919</v>
      </c>
      <c r="H222" s="201">
        <v>4.0499999999999998</v>
      </c>
      <c r="I222" s="202"/>
      <c r="L222" s="198"/>
      <c r="M222" s="203"/>
      <c r="N222" s="204"/>
      <c r="O222" s="204"/>
      <c r="P222" s="204"/>
      <c r="Q222" s="204"/>
      <c r="R222" s="204"/>
      <c r="S222" s="204"/>
      <c r="T222" s="205"/>
      <c r="AT222" s="199" t="s">
        <v>200</v>
      </c>
      <c r="AU222" s="199" t="s">
        <v>83</v>
      </c>
      <c r="AV222" s="13" t="s">
        <v>83</v>
      </c>
      <c r="AW222" s="13" t="s">
        <v>30</v>
      </c>
      <c r="AX222" s="13" t="s">
        <v>73</v>
      </c>
      <c r="AY222" s="199" t="s">
        <v>191</v>
      </c>
    </row>
    <row r="223" s="12" customFormat="1">
      <c r="B223" s="190"/>
      <c r="D223" s="191" t="s">
        <v>200</v>
      </c>
      <c r="E223" s="192" t="s">
        <v>1</v>
      </c>
      <c r="F223" s="193" t="s">
        <v>3941</v>
      </c>
      <c r="H223" s="192" t="s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2" t="s">
        <v>200</v>
      </c>
      <c r="AU223" s="192" t="s">
        <v>83</v>
      </c>
      <c r="AV223" s="12" t="s">
        <v>81</v>
      </c>
      <c r="AW223" s="12" t="s">
        <v>30</v>
      </c>
      <c r="AX223" s="12" t="s">
        <v>73</v>
      </c>
      <c r="AY223" s="192" t="s">
        <v>191</v>
      </c>
    </row>
    <row r="224" s="12" customFormat="1">
      <c r="B224" s="190"/>
      <c r="D224" s="191" t="s">
        <v>200</v>
      </c>
      <c r="E224" s="192" t="s">
        <v>1</v>
      </c>
      <c r="F224" s="193" t="s">
        <v>3940</v>
      </c>
      <c r="H224" s="192" t="s">
        <v>1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2" t="s">
        <v>200</v>
      </c>
      <c r="AU224" s="192" t="s">
        <v>83</v>
      </c>
      <c r="AV224" s="12" t="s">
        <v>81</v>
      </c>
      <c r="AW224" s="12" t="s">
        <v>30</v>
      </c>
      <c r="AX224" s="12" t="s">
        <v>73</v>
      </c>
      <c r="AY224" s="192" t="s">
        <v>191</v>
      </c>
    </row>
    <row r="225" s="13" customFormat="1">
      <c r="B225" s="198"/>
      <c r="D225" s="191" t="s">
        <v>200</v>
      </c>
      <c r="E225" s="199" t="s">
        <v>1</v>
      </c>
      <c r="F225" s="200" t="s">
        <v>3921</v>
      </c>
      <c r="H225" s="201">
        <v>7.0599999999999996</v>
      </c>
      <c r="I225" s="202"/>
      <c r="L225" s="198"/>
      <c r="M225" s="203"/>
      <c r="N225" s="204"/>
      <c r="O225" s="204"/>
      <c r="P225" s="204"/>
      <c r="Q225" s="204"/>
      <c r="R225" s="204"/>
      <c r="S225" s="204"/>
      <c r="T225" s="205"/>
      <c r="AT225" s="199" t="s">
        <v>200</v>
      </c>
      <c r="AU225" s="199" t="s">
        <v>83</v>
      </c>
      <c r="AV225" s="13" t="s">
        <v>83</v>
      </c>
      <c r="AW225" s="13" t="s">
        <v>30</v>
      </c>
      <c r="AX225" s="13" t="s">
        <v>73</v>
      </c>
      <c r="AY225" s="199" t="s">
        <v>191</v>
      </c>
    </row>
    <row r="226" s="14" customFormat="1">
      <c r="B226" s="206"/>
      <c r="D226" s="191" t="s">
        <v>200</v>
      </c>
      <c r="E226" s="207" t="s">
        <v>1</v>
      </c>
      <c r="F226" s="208" t="s">
        <v>204</v>
      </c>
      <c r="H226" s="209">
        <v>11.109999999999999</v>
      </c>
      <c r="I226" s="210"/>
      <c r="L226" s="206"/>
      <c r="M226" s="211"/>
      <c r="N226" s="212"/>
      <c r="O226" s="212"/>
      <c r="P226" s="212"/>
      <c r="Q226" s="212"/>
      <c r="R226" s="212"/>
      <c r="S226" s="212"/>
      <c r="T226" s="213"/>
      <c r="AT226" s="207" t="s">
        <v>200</v>
      </c>
      <c r="AU226" s="207" t="s">
        <v>83</v>
      </c>
      <c r="AV226" s="14" t="s">
        <v>198</v>
      </c>
      <c r="AW226" s="14" t="s">
        <v>30</v>
      </c>
      <c r="AX226" s="14" t="s">
        <v>81</v>
      </c>
      <c r="AY226" s="207" t="s">
        <v>191</v>
      </c>
    </row>
    <row r="227" s="1" customFormat="1" ht="16.5" customHeight="1">
      <c r="B227" s="177"/>
      <c r="C227" s="178" t="s">
        <v>322</v>
      </c>
      <c r="D227" s="178" t="s">
        <v>194</v>
      </c>
      <c r="E227" s="179" t="s">
        <v>288</v>
      </c>
      <c r="F227" s="180" t="s">
        <v>289</v>
      </c>
      <c r="G227" s="181" t="s">
        <v>197</v>
      </c>
      <c r="H227" s="182">
        <v>15.4</v>
      </c>
      <c r="I227" s="183"/>
      <c r="J227" s="182">
        <f>ROUND(I227*H227,2)</f>
        <v>0</v>
      </c>
      <c r="K227" s="180" t="s">
        <v>1</v>
      </c>
      <c r="L227" s="37"/>
      <c r="M227" s="184" t="s">
        <v>1</v>
      </c>
      <c r="N227" s="185" t="s">
        <v>38</v>
      </c>
      <c r="O227" s="73"/>
      <c r="P227" s="186">
        <f>O227*H227</f>
        <v>0</v>
      </c>
      <c r="Q227" s="186">
        <v>0</v>
      </c>
      <c r="R227" s="186">
        <f>Q227*H227</f>
        <v>0</v>
      </c>
      <c r="S227" s="186">
        <v>0</v>
      </c>
      <c r="T227" s="187">
        <f>S227*H227</f>
        <v>0</v>
      </c>
      <c r="AR227" s="188" t="s">
        <v>198</v>
      </c>
      <c r="AT227" s="188" t="s">
        <v>194</v>
      </c>
      <c r="AU227" s="188" t="s">
        <v>83</v>
      </c>
      <c r="AY227" s="18" t="s">
        <v>191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8" t="s">
        <v>81</v>
      </c>
      <c r="BK227" s="189">
        <f>ROUND(I227*H227,2)</f>
        <v>0</v>
      </c>
      <c r="BL227" s="18" t="s">
        <v>198</v>
      </c>
      <c r="BM227" s="188" t="s">
        <v>3942</v>
      </c>
    </row>
    <row r="228" s="12" customFormat="1">
      <c r="B228" s="190"/>
      <c r="D228" s="191" t="s">
        <v>200</v>
      </c>
      <c r="E228" s="192" t="s">
        <v>1</v>
      </c>
      <c r="F228" s="193" t="s">
        <v>3943</v>
      </c>
      <c r="H228" s="192" t="s">
        <v>1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2" t="s">
        <v>200</v>
      </c>
      <c r="AU228" s="192" t="s">
        <v>83</v>
      </c>
      <c r="AV228" s="12" t="s">
        <v>81</v>
      </c>
      <c r="AW228" s="12" t="s">
        <v>30</v>
      </c>
      <c r="AX228" s="12" t="s">
        <v>73</v>
      </c>
      <c r="AY228" s="192" t="s">
        <v>191</v>
      </c>
    </row>
    <row r="229" s="13" customFormat="1">
      <c r="B229" s="198"/>
      <c r="D229" s="191" t="s">
        <v>200</v>
      </c>
      <c r="E229" s="199" t="s">
        <v>1</v>
      </c>
      <c r="F229" s="200" t="s">
        <v>3944</v>
      </c>
      <c r="H229" s="201">
        <v>4.2000000000000002</v>
      </c>
      <c r="I229" s="202"/>
      <c r="L229" s="198"/>
      <c r="M229" s="203"/>
      <c r="N229" s="204"/>
      <c r="O229" s="204"/>
      <c r="P229" s="204"/>
      <c r="Q229" s="204"/>
      <c r="R229" s="204"/>
      <c r="S229" s="204"/>
      <c r="T229" s="205"/>
      <c r="AT229" s="199" t="s">
        <v>200</v>
      </c>
      <c r="AU229" s="199" t="s">
        <v>83</v>
      </c>
      <c r="AV229" s="13" t="s">
        <v>83</v>
      </c>
      <c r="AW229" s="13" t="s">
        <v>30</v>
      </c>
      <c r="AX229" s="13" t="s">
        <v>73</v>
      </c>
      <c r="AY229" s="199" t="s">
        <v>191</v>
      </c>
    </row>
    <row r="230" s="12" customFormat="1">
      <c r="B230" s="190"/>
      <c r="D230" s="191" t="s">
        <v>200</v>
      </c>
      <c r="E230" s="192" t="s">
        <v>1</v>
      </c>
      <c r="F230" s="193" t="s">
        <v>3945</v>
      </c>
      <c r="H230" s="192" t="s">
        <v>1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2" t="s">
        <v>200</v>
      </c>
      <c r="AU230" s="192" t="s">
        <v>83</v>
      </c>
      <c r="AV230" s="12" t="s">
        <v>81</v>
      </c>
      <c r="AW230" s="12" t="s">
        <v>30</v>
      </c>
      <c r="AX230" s="12" t="s">
        <v>73</v>
      </c>
      <c r="AY230" s="192" t="s">
        <v>191</v>
      </c>
    </row>
    <row r="231" s="13" customFormat="1">
      <c r="B231" s="198"/>
      <c r="D231" s="191" t="s">
        <v>200</v>
      </c>
      <c r="E231" s="199" t="s">
        <v>1</v>
      </c>
      <c r="F231" s="200" t="s">
        <v>3946</v>
      </c>
      <c r="H231" s="201">
        <v>11.199999999999999</v>
      </c>
      <c r="I231" s="202"/>
      <c r="L231" s="198"/>
      <c r="M231" s="203"/>
      <c r="N231" s="204"/>
      <c r="O231" s="204"/>
      <c r="P231" s="204"/>
      <c r="Q231" s="204"/>
      <c r="R231" s="204"/>
      <c r="S231" s="204"/>
      <c r="T231" s="205"/>
      <c r="AT231" s="199" t="s">
        <v>200</v>
      </c>
      <c r="AU231" s="199" t="s">
        <v>83</v>
      </c>
      <c r="AV231" s="13" t="s">
        <v>83</v>
      </c>
      <c r="AW231" s="13" t="s">
        <v>30</v>
      </c>
      <c r="AX231" s="13" t="s">
        <v>73</v>
      </c>
      <c r="AY231" s="199" t="s">
        <v>191</v>
      </c>
    </row>
    <row r="232" s="14" customFormat="1">
      <c r="B232" s="206"/>
      <c r="D232" s="191" t="s">
        <v>200</v>
      </c>
      <c r="E232" s="207" t="s">
        <v>1</v>
      </c>
      <c r="F232" s="208" t="s">
        <v>204</v>
      </c>
      <c r="H232" s="209">
        <v>15.399999999999999</v>
      </c>
      <c r="I232" s="210"/>
      <c r="L232" s="206"/>
      <c r="M232" s="211"/>
      <c r="N232" s="212"/>
      <c r="O232" s="212"/>
      <c r="P232" s="212"/>
      <c r="Q232" s="212"/>
      <c r="R232" s="212"/>
      <c r="S232" s="212"/>
      <c r="T232" s="213"/>
      <c r="AT232" s="207" t="s">
        <v>200</v>
      </c>
      <c r="AU232" s="207" t="s">
        <v>83</v>
      </c>
      <c r="AV232" s="14" t="s">
        <v>198</v>
      </c>
      <c r="AW232" s="14" t="s">
        <v>30</v>
      </c>
      <c r="AX232" s="14" t="s">
        <v>81</v>
      </c>
      <c r="AY232" s="207" t="s">
        <v>191</v>
      </c>
    </row>
    <row r="233" s="1" customFormat="1" ht="24" customHeight="1">
      <c r="B233" s="177"/>
      <c r="C233" s="178" t="s">
        <v>328</v>
      </c>
      <c r="D233" s="178" t="s">
        <v>194</v>
      </c>
      <c r="E233" s="179" t="s">
        <v>3947</v>
      </c>
      <c r="F233" s="180" t="s">
        <v>3948</v>
      </c>
      <c r="G233" s="181" t="s">
        <v>197</v>
      </c>
      <c r="H233" s="182">
        <v>455</v>
      </c>
      <c r="I233" s="183"/>
      <c r="J233" s="182">
        <f>ROUND(I233*H233,2)</f>
        <v>0</v>
      </c>
      <c r="K233" s="180" t="s">
        <v>274</v>
      </c>
      <c r="L233" s="37"/>
      <c r="M233" s="184" t="s">
        <v>1</v>
      </c>
      <c r="N233" s="185" t="s">
        <v>38</v>
      </c>
      <c r="O233" s="73"/>
      <c r="P233" s="186">
        <f>O233*H233</f>
        <v>0</v>
      </c>
      <c r="Q233" s="186">
        <v>0</v>
      </c>
      <c r="R233" s="186">
        <f>Q233*H233</f>
        <v>0</v>
      </c>
      <c r="S233" s="186">
        <v>0</v>
      </c>
      <c r="T233" s="187">
        <f>S233*H233</f>
        <v>0</v>
      </c>
      <c r="AR233" s="188" t="s">
        <v>198</v>
      </c>
      <c r="AT233" s="188" t="s">
        <v>194</v>
      </c>
      <c r="AU233" s="188" t="s">
        <v>83</v>
      </c>
      <c r="AY233" s="18" t="s">
        <v>191</v>
      </c>
      <c r="BE233" s="189">
        <f>IF(N233="základní",J233,0)</f>
        <v>0</v>
      </c>
      <c r="BF233" s="189">
        <f>IF(N233="snížená",J233,0)</f>
        <v>0</v>
      </c>
      <c r="BG233" s="189">
        <f>IF(N233="zákl. přenesená",J233,0)</f>
        <v>0</v>
      </c>
      <c r="BH233" s="189">
        <f>IF(N233="sníž. přenesená",J233,0)</f>
        <v>0</v>
      </c>
      <c r="BI233" s="189">
        <f>IF(N233="nulová",J233,0)</f>
        <v>0</v>
      </c>
      <c r="BJ233" s="18" t="s">
        <v>81</v>
      </c>
      <c r="BK233" s="189">
        <f>ROUND(I233*H233,2)</f>
        <v>0</v>
      </c>
      <c r="BL233" s="18" t="s">
        <v>198</v>
      </c>
      <c r="BM233" s="188" t="s">
        <v>3949</v>
      </c>
    </row>
    <row r="234" s="12" customFormat="1">
      <c r="B234" s="190"/>
      <c r="D234" s="191" t="s">
        <v>200</v>
      </c>
      <c r="E234" s="192" t="s">
        <v>1</v>
      </c>
      <c r="F234" s="193" t="s">
        <v>3092</v>
      </c>
      <c r="H234" s="192" t="s">
        <v>1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2" t="s">
        <v>200</v>
      </c>
      <c r="AU234" s="192" t="s">
        <v>83</v>
      </c>
      <c r="AV234" s="12" t="s">
        <v>81</v>
      </c>
      <c r="AW234" s="12" t="s">
        <v>30</v>
      </c>
      <c r="AX234" s="12" t="s">
        <v>73</v>
      </c>
      <c r="AY234" s="192" t="s">
        <v>191</v>
      </c>
    </row>
    <row r="235" s="13" customFormat="1">
      <c r="B235" s="198"/>
      <c r="D235" s="191" t="s">
        <v>200</v>
      </c>
      <c r="E235" s="199" t="s">
        <v>1</v>
      </c>
      <c r="F235" s="200" t="s">
        <v>3950</v>
      </c>
      <c r="H235" s="201">
        <v>455</v>
      </c>
      <c r="I235" s="202"/>
      <c r="L235" s="198"/>
      <c r="M235" s="203"/>
      <c r="N235" s="204"/>
      <c r="O235" s="204"/>
      <c r="P235" s="204"/>
      <c r="Q235" s="204"/>
      <c r="R235" s="204"/>
      <c r="S235" s="204"/>
      <c r="T235" s="205"/>
      <c r="AT235" s="199" t="s">
        <v>200</v>
      </c>
      <c r="AU235" s="199" t="s">
        <v>83</v>
      </c>
      <c r="AV235" s="13" t="s">
        <v>83</v>
      </c>
      <c r="AW235" s="13" t="s">
        <v>30</v>
      </c>
      <c r="AX235" s="13" t="s">
        <v>73</v>
      </c>
      <c r="AY235" s="199" t="s">
        <v>191</v>
      </c>
    </row>
    <row r="236" s="14" customFormat="1">
      <c r="B236" s="206"/>
      <c r="D236" s="191" t="s">
        <v>200</v>
      </c>
      <c r="E236" s="207" t="s">
        <v>1</v>
      </c>
      <c r="F236" s="208" t="s">
        <v>204</v>
      </c>
      <c r="H236" s="209">
        <v>455</v>
      </c>
      <c r="I236" s="210"/>
      <c r="L236" s="206"/>
      <c r="M236" s="211"/>
      <c r="N236" s="212"/>
      <c r="O236" s="212"/>
      <c r="P236" s="212"/>
      <c r="Q236" s="212"/>
      <c r="R236" s="212"/>
      <c r="S236" s="212"/>
      <c r="T236" s="213"/>
      <c r="AT236" s="207" t="s">
        <v>200</v>
      </c>
      <c r="AU236" s="207" t="s">
        <v>83</v>
      </c>
      <c r="AV236" s="14" t="s">
        <v>198</v>
      </c>
      <c r="AW236" s="14" t="s">
        <v>30</v>
      </c>
      <c r="AX236" s="14" t="s">
        <v>81</v>
      </c>
      <c r="AY236" s="207" t="s">
        <v>191</v>
      </c>
    </row>
    <row r="237" s="1" customFormat="1" ht="24" customHeight="1">
      <c r="B237" s="177"/>
      <c r="C237" s="178" t="s">
        <v>334</v>
      </c>
      <c r="D237" s="178" t="s">
        <v>194</v>
      </c>
      <c r="E237" s="179" t="s">
        <v>2362</v>
      </c>
      <c r="F237" s="180" t="s">
        <v>2363</v>
      </c>
      <c r="G237" s="181" t="s">
        <v>197</v>
      </c>
      <c r="H237" s="182">
        <v>455</v>
      </c>
      <c r="I237" s="183"/>
      <c r="J237" s="182">
        <f>ROUND(I237*H237,2)</f>
        <v>0</v>
      </c>
      <c r="K237" s="180" t="s">
        <v>274</v>
      </c>
      <c r="L237" s="37"/>
      <c r="M237" s="184" t="s">
        <v>1</v>
      </c>
      <c r="N237" s="185" t="s">
        <v>38</v>
      </c>
      <c r="O237" s="73"/>
      <c r="P237" s="186">
        <f>O237*H237</f>
        <v>0</v>
      </c>
      <c r="Q237" s="186">
        <v>0</v>
      </c>
      <c r="R237" s="186">
        <f>Q237*H237</f>
        <v>0</v>
      </c>
      <c r="S237" s="186">
        <v>0</v>
      </c>
      <c r="T237" s="187">
        <f>S237*H237</f>
        <v>0</v>
      </c>
      <c r="AR237" s="188" t="s">
        <v>198</v>
      </c>
      <c r="AT237" s="188" t="s">
        <v>194</v>
      </c>
      <c r="AU237" s="188" t="s">
        <v>83</v>
      </c>
      <c r="AY237" s="18" t="s">
        <v>191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8" t="s">
        <v>81</v>
      </c>
      <c r="BK237" s="189">
        <f>ROUND(I237*H237,2)</f>
        <v>0</v>
      </c>
      <c r="BL237" s="18" t="s">
        <v>198</v>
      </c>
      <c r="BM237" s="188" t="s">
        <v>3951</v>
      </c>
    </row>
    <row r="238" s="12" customFormat="1">
      <c r="B238" s="190"/>
      <c r="D238" s="191" t="s">
        <v>200</v>
      </c>
      <c r="E238" s="192" t="s">
        <v>1</v>
      </c>
      <c r="F238" s="193" t="s">
        <v>3952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200</v>
      </c>
      <c r="AU238" s="192" t="s">
        <v>83</v>
      </c>
      <c r="AV238" s="12" t="s">
        <v>81</v>
      </c>
      <c r="AW238" s="12" t="s">
        <v>30</v>
      </c>
      <c r="AX238" s="12" t="s">
        <v>73</v>
      </c>
      <c r="AY238" s="192" t="s">
        <v>191</v>
      </c>
    </row>
    <row r="239" s="13" customFormat="1">
      <c r="B239" s="198"/>
      <c r="D239" s="191" t="s">
        <v>200</v>
      </c>
      <c r="E239" s="199" t="s">
        <v>1</v>
      </c>
      <c r="F239" s="200" t="s">
        <v>3950</v>
      </c>
      <c r="H239" s="201">
        <v>455</v>
      </c>
      <c r="I239" s="202"/>
      <c r="L239" s="198"/>
      <c r="M239" s="203"/>
      <c r="N239" s="204"/>
      <c r="O239" s="204"/>
      <c r="P239" s="204"/>
      <c r="Q239" s="204"/>
      <c r="R239" s="204"/>
      <c r="S239" s="204"/>
      <c r="T239" s="205"/>
      <c r="AT239" s="199" t="s">
        <v>200</v>
      </c>
      <c r="AU239" s="199" t="s">
        <v>83</v>
      </c>
      <c r="AV239" s="13" t="s">
        <v>83</v>
      </c>
      <c r="AW239" s="13" t="s">
        <v>30</v>
      </c>
      <c r="AX239" s="13" t="s">
        <v>73</v>
      </c>
      <c r="AY239" s="199" t="s">
        <v>191</v>
      </c>
    </row>
    <row r="240" s="14" customFormat="1">
      <c r="B240" s="206"/>
      <c r="D240" s="191" t="s">
        <v>200</v>
      </c>
      <c r="E240" s="207" t="s">
        <v>1</v>
      </c>
      <c r="F240" s="208" t="s">
        <v>204</v>
      </c>
      <c r="H240" s="209">
        <v>455</v>
      </c>
      <c r="I240" s="210"/>
      <c r="L240" s="206"/>
      <c r="M240" s="211"/>
      <c r="N240" s="212"/>
      <c r="O240" s="212"/>
      <c r="P240" s="212"/>
      <c r="Q240" s="212"/>
      <c r="R240" s="212"/>
      <c r="S240" s="212"/>
      <c r="T240" s="213"/>
      <c r="AT240" s="207" t="s">
        <v>200</v>
      </c>
      <c r="AU240" s="207" t="s">
        <v>83</v>
      </c>
      <c r="AV240" s="14" t="s">
        <v>198</v>
      </c>
      <c r="AW240" s="14" t="s">
        <v>30</v>
      </c>
      <c r="AX240" s="14" t="s">
        <v>81</v>
      </c>
      <c r="AY240" s="207" t="s">
        <v>191</v>
      </c>
    </row>
    <row r="241" s="1" customFormat="1" ht="24" customHeight="1">
      <c r="B241" s="177"/>
      <c r="C241" s="178" t="s">
        <v>340</v>
      </c>
      <c r="D241" s="178" t="s">
        <v>194</v>
      </c>
      <c r="E241" s="179" t="s">
        <v>3079</v>
      </c>
      <c r="F241" s="180" t="s">
        <v>3080</v>
      </c>
      <c r="G241" s="181" t="s">
        <v>197</v>
      </c>
      <c r="H241" s="182">
        <v>455</v>
      </c>
      <c r="I241" s="183"/>
      <c r="J241" s="182">
        <f>ROUND(I241*H241,2)</f>
        <v>0</v>
      </c>
      <c r="K241" s="180" t="s">
        <v>1</v>
      </c>
      <c r="L241" s="37"/>
      <c r="M241" s="184" t="s">
        <v>1</v>
      </c>
      <c r="N241" s="185" t="s">
        <v>38</v>
      </c>
      <c r="O241" s="73"/>
      <c r="P241" s="186">
        <f>O241*H241</f>
        <v>0</v>
      </c>
      <c r="Q241" s="186">
        <v>0</v>
      </c>
      <c r="R241" s="186">
        <f>Q241*H241</f>
        <v>0</v>
      </c>
      <c r="S241" s="186">
        <v>0</v>
      </c>
      <c r="T241" s="187">
        <f>S241*H241</f>
        <v>0</v>
      </c>
      <c r="AR241" s="188" t="s">
        <v>198</v>
      </c>
      <c r="AT241" s="188" t="s">
        <v>194</v>
      </c>
      <c r="AU241" s="188" t="s">
        <v>83</v>
      </c>
      <c r="AY241" s="18" t="s">
        <v>191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8" t="s">
        <v>81</v>
      </c>
      <c r="BK241" s="189">
        <f>ROUND(I241*H241,2)</f>
        <v>0</v>
      </c>
      <c r="BL241" s="18" t="s">
        <v>198</v>
      </c>
      <c r="BM241" s="188" t="s">
        <v>3953</v>
      </c>
    </row>
    <row r="242" s="12" customFormat="1">
      <c r="B242" s="190"/>
      <c r="D242" s="191" t="s">
        <v>200</v>
      </c>
      <c r="E242" s="192" t="s">
        <v>1</v>
      </c>
      <c r="F242" s="193" t="s">
        <v>3954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200</v>
      </c>
      <c r="AU242" s="192" t="s">
        <v>83</v>
      </c>
      <c r="AV242" s="12" t="s">
        <v>81</v>
      </c>
      <c r="AW242" s="12" t="s">
        <v>30</v>
      </c>
      <c r="AX242" s="12" t="s">
        <v>73</v>
      </c>
      <c r="AY242" s="192" t="s">
        <v>191</v>
      </c>
    </row>
    <row r="243" s="12" customFormat="1">
      <c r="B243" s="190"/>
      <c r="D243" s="191" t="s">
        <v>200</v>
      </c>
      <c r="E243" s="192" t="s">
        <v>1</v>
      </c>
      <c r="F243" s="193" t="s">
        <v>3955</v>
      </c>
      <c r="H243" s="192" t="s">
        <v>1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2" t="s">
        <v>200</v>
      </c>
      <c r="AU243" s="192" t="s">
        <v>83</v>
      </c>
      <c r="AV243" s="12" t="s">
        <v>81</v>
      </c>
      <c r="AW243" s="12" t="s">
        <v>30</v>
      </c>
      <c r="AX243" s="12" t="s">
        <v>73</v>
      </c>
      <c r="AY243" s="192" t="s">
        <v>191</v>
      </c>
    </row>
    <row r="244" s="13" customFormat="1">
      <c r="B244" s="198"/>
      <c r="D244" s="191" t="s">
        <v>200</v>
      </c>
      <c r="E244" s="199" t="s">
        <v>1</v>
      </c>
      <c r="F244" s="200" t="s">
        <v>3950</v>
      </c>
      <c r="H244" s="201">
        <v>455</v>
      </c>
      <c r="I244" s="202"/>
      <c r="L244" s="198"/>
      <c r="M244" s="203"/>
      <c r="N244" s="204"/>
      <c r="O244" s="204"/>
      <c r="P244" s="204"/>
      <c r="Q244" s="204"/>
      <c r="R244" s="204"/>
      <c r="S244" s="204"/>
      <c r="T244" s="205"/>
      <c r="AT244" s="199" t="s">
        <v>200</v>
      </c>
      <c r="AU244" s="199" t="s">
        <v>83</v>
      </c>
      <c r="AV244" s="13" t="s">
        <v>83</v>
      </c>
      <c r="AW244" s="13" t="s">
        <v>30</v>
      </c>
      <c r="AX244" s="13" t="s">
        <v>73</v>
      </c>
      <c r="AY244" s="199" t="s">
        <v>191</v>
      </c>
    </row>
    <row r="245" s="14" customFormat="1">
      <c r="B245" s="206"/>
      <c r="D245" s="191" t="s">
        <v>200</v>
      </c>
      <c r="E245" s="207" t="s">
        <v>1</v>
      </c>
      <c r="F245" s="208" t="s">
        <v>204</v>
      </c>
      <c r="H245" s="209">
        <v>455</v>
      </c>
      <c r="I245" s="210"/>
      <c r="L245" s="206"/>
      <c r="M245" s="211"/>
      <c r="N245" s="212"/>
      <c r="O245" s="212"/>
      <c r="P245" s="212"/>
      <c r="Q245" s="212"/>
      <c r="R245" s="212"/>
      <c r="S245" s="212"/>
      <c r="T245" s="213"/>
      <c r="AT245" s="207" t="s">
        <v>200</v>
      </c>
      <c r="AU245" s="207" t="s">
        <v>83</v>
      </c>
      <c r="AV245" s="14" t="s">
        <v>198</v>
      </c>
      <c r="AW245" s="14" t="s">
        <v>30</v>
      </c>
      <c r="AX245" s="14" t="s">
        <v>81</v>
      </c>
      <c r="AY245" s="207" t="s">
        <v>191</v>
      </c>
    </row>
    <row r="246" s="1" customFormat="1" ht="16.5" customHeight="1">
      <c r="B246" s="177"/>
      <c r="C246" s="214" t="s">
        <v>7</v>
      </c>
      <c r="D246" s="214" t="s">
        <v>335</v>
      </c>
      <c r="E246" s="215" t="s">
        <v>3097</v>
      </c>
      <c r="F246" s="216" t="s">
        <v>3098</v>
      </c>
      <c r="G246" s="217" t="s">
        <v>1007</v>
      </c>
      <c r="H246" s="218">
        <v>13.65</v>
      </c>
      <c r="I246" s="219"/>
      <c r="J246" s="218">
        <f>ROUND(I246*H246,2)</f>
        <v>0</v>
      </c>
      <c r="K246" s="216" t="s">
        <v>274</v>
      </c>
      <c r="L246" s="220"/>
      <c r="M246" s="221" t="s">
        <v>1</v>
      </c>
      <c r="N246" s="222" t="s">
        <v>38</v>
      </c>
      <c r="O246" s="73"/>
      <c r="P246" s="186">
        <f>O246*H246</f>
        <v>0</v>
      </c>
      <c r="Q246" s="186">
        <v>0.001</v>
      </c>
      <c r="R246" s="186">
        <f>Q246*H246</f>
        <v>0.013650000000000001</v>
      </c>
      <c r="S246" s="186">
        <v>0</v>
      </c>
      <c r="T246" s="187">
        <f>S246*H246</f>
        <v>0</v>
      </c>
      <c r="AR246" s="188" t="s">
        <v>254</v>
      </c>
      <c r="AT246" s="188" t="s">
        <v>335</v>
      </c>
      <c r="AU246" s="188" t="s">
        <v>83</v>
      </c>
      <c r="AY246" s="18" t="s">
        <v>191</v>
      </c>
      <c r="BE246" s="189">
        <f>IF(N246="základní",J246,0)</f>
        <v>0</v>
      </c>
      <c r="BF246" s="189">
        <f>IF(N246="snížená",J246,0)</f>
        <v>0</v>
      </c>
      <c r="BG246" s="189">
        <f>IF(N246="zákl. přenesená",J246,0)</f>
        <v>0</v>
      </c>
      <c r="BH246" s="189">
        <f>IF(N246="sníž. přenesená",J246,0)</f>
        <v>0</v>
      </c>
      <c r="BI246" s="189">
        <f>IF(N246="nulová",J246,0)</f>
        <v>0</v>
      </c>
      <c r="BJ246" s="18" t="s">
        <v>81</v>
      </c>
      <c r="BK246" s="189">
        <f>ROUND(I246*H246,2)</f>
        <v>0</v>
      </c>
      <c r="BL246" s="18" t="s">
        <v>198</v>
      </c>
      <c r="BM246" s="188" t="s">
        <v>3956</v>
      </c>
    </row>
    <row r="247" s="12" customFormat="1">
      <c r="B247" s="190"/>
      <c r="D247" s="191" t="s">
        <v>200</v>
      </c>
      <c r="E247" s="192" t="s">
        <v>1</v>
      </c>
      <c r="F247" s="193" t="s">
        <v>3957</v>
      </c>
      <c r="H247" s="192" t="s">
        <v>1</v>
      </c>
      <c r="I247" s="194"/>
      <c r="L247" s="190"/>
      <c r="M247" s="195"/>
      <c r="N247" s="196"/>
      <c r="O247" s="196"/>
      <c r="P247" s="196"/>
      <c r="Q247" s="196"/>
      <c r="R247" s="196"/>
      <c r="S247" s="196"/>
      <c r="T247" s="197"/>
      <c r="AT247" s="192" t="s">
        <v>200</v>
      </c>
      <c r="AU247" s="192" t="s">
        <v>83</v>
      </c>
      <c r="AV247" s="12" t="s">
        <v>81</v>
      </c>
      <c r="AW247" s="12" t="s">
        <v>30</v>
      </c>
      <c r="AX247" s="12" t="s">
        <v>73</v>
      </c>
      <c r="AY247" s="192" t="s">
        <v>191</v>
      </c>
    </row>
    <row r="248" s="13" customFormat="1">
      <c r="B248" s="198"/>
      <c r="D248" s="191" t="s">
        <v>200</v>
      </c>
      <c r="E248" s="199" t="s">
        <v>1</v>
      </c>
      <c r="F248" s="200" t="s">
        <v>3958</v>
      </c>
      <c r="H248" s="201">
        <v>13.65</v>
      </c>
      <c r="I248" s="202"/>
      <c r="L248" s="198"/>
      <c r="M248" s="203"/>
      <c r="N248" s="204"/>
      <c r="O248" s="204"/>
      <c r="P248" s="204"/>
      <c r="Q248" s="204"/>
      <c r="R248" s="204"/>
      <c r="S248" s="204"/>
      <c r="T248" s="205"/>
      <c r="AT248" s="199" t="s">
        <v>200</v>
      </c>
      <c r="AU248" s="199" t="s">
        <v>83</v>
      </c>
      <c r="AV248" s="13" t="s">
        <v>83</v>
      </c>
      <c r="AW248" s="13" t="s">
        <v>30</v>
      </c>
      <c r="AX248" s="13" t="s">
        <v>73</v>
      </c>
      <c r="AY248" s="199" t="s">
        <v>191</v>
      </c>
    </row>
    <row r="249" s="14" customFormat="1">
      <c r="B249" s="206"/>
      <c r="D249" s="191" t="s">
        <v>200</v>
      </c>
      <c r="E249" s="207" t="s">
        <v>1</v>
      </c>
      <c r="F249" s="208" t="s">
        <v>204</v>
      </c>
      <c r="H249" s="209">
        <v>13.65</v>
      </c>
      <c r="I249" s="210"/>
      <c r="L249" s="206"/>
      <c r="M249" s="211"/>
      <c r="N249" s="212"/>
      <c r="O249" s="212"/>
      <c r="P249" s="212"/>
      <c r="Q249" s="212"/>
      <c r="R249" s="212"/>
      <c r="S249" s="212"/>
      <c r="T249" s="213"/>
      <c r="AT249" s="207" t="s">
        <v>200</v>
      </c>
      <c r="AU249" s="207" t="s">
        <v>83</v>
      </c>
      <c r="AV249" s="14" t="s">
        <v>198</v>
      </c>
      <c r="AW249" s="14" t="s">
        <v>30</v>
      </c>
      <c r="AX249" s="14" t="s">
        <v>81</v>
      </c>
      <c r="AY249" s="207" t="s">
        <v>191</v>
      </c>
    </row>
    <row r="250" s="1" customFormat="1" ht="16.5" customHeight="1">
      <c r="B250" s="177"/>
      <c r="C250" s="214" t="s">
        <v>359</v>
      </c>
      <c r="D250" s="214" t="s">
        <v>335</v>
      </c>
      <c r="E250" s="215" t="s">
        <v>3102</v>
      </c>
      <c r="F250" s="216" t="s">
        <v>3103</v>
      </c>
      <c r="G250" s="217" t="s">
        <v>214</v>
      </c>
      <c r="H250" s="218">
        <v>68.25</v>
      </c>
      <c r="I250" s="219"/>
      <c r="J250" s="218">
        <f>ROUND(I250*H250,2)</f>
        <v>0</v>
      </c>
      <c r="K250" s="216" t="s">
        <v>1</v>
      </c>
      <c r="L250" s="220"/>
      <c r="M250" s="221" t="s">
        <v>1</v>
      </c>
      <c r="N250" s="222" t="s">
        <v>38</v>
      </c>
      <c r="O250" s="73"/>
      <c r="P250" s="186">
        <f>O250*H250</f>
        <v>0</v>
      </c>
      <c r="Q250" s="186">
        <v>1</v>
      </c>
      <c r="R250" s="186">
        <f>Q250*H250</f>
        <v>68.25</v>
      </c>
      <c r="S250" s="186">
        <v>0</v>
      </c>
      <c r="T250" s="187">
        <f>S250*H250</f>
        <v>0</v>
      </c>
      <c r="AR250" s="188" t="s">
        <v>254</v>
      </c>
      <c r="AT250" s="188" t="s">
        <v>335</v>
      </c>
      <c r="AU250" s="188" t="s">
        <v>83</v>
      </c>
      <c r="AY250" s="18" t="s">
        <v>191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8" t="s">
        <v>81</v>
      </c>
      <c r="BK250" s="189">
        <f>ROUND(I250*H250,2)</f>
        <v>0</v>
      </c>
      <c r="BL250" s="18" t="s">
        <v>198</v>
      </c>
      <c r="BM250" s="188" t="s">
        <v>3959</v>
      </c>
    </row>
    <row r="251" s="12" customFormat="1">
      <c r="B251" s="190"/>
      <c r="D251" s="191" t="s">
        <v>200</v>
      </c>
      <c r="E251" s="192" t="s">
        <v>1</v>
      </c>
      <c r="F251" s="193" t="s">
        <v>3105</v>
      </c>
      <c r="H251" s="192" t="s">
        <v>1</v>
      </c>
      <c r="I251" s="194"/>
      <c r="L251" s="190"/>
      <c r="M251" s="195"/>
      <c r="N251" s="196"/>
      <c r="O251" s="196"/>
      <c r="P251" s="196"/>
      <c r="Q251" s="196"/>
      <c r="R251" s="196"/>
      <c r="S251" s="196"/>
      <c r="T251" s="197"/>
      <c r="AT251" s="192" t="s">
        <v>200</v>
      </c>
      <c r="AU251" s="192" t="s">
        <v>83</v>
      </c>
      <c r="AV251" s="12" t="s">
        <v>81</v>
      </c>
      <c r="AW251" s="12" t="s">
        <v>30</v>
      </c>
      <c r="AX251" s="12" t="s">
        <v>73</v>
      </c>
      <c r="AY251" s="192" t="s">
        <v>191</v>
      </c>
    </row>
    <row r="252" s="13" customFormat="1">
      <c r="B252" s="198"/>
      <c r="D252" s="191" t="s">
        <v>200</v>
      </c>
      <c r="E252" s="199" t="s">
        <v>1</v>
      </c>
      <c r="F252" s="200" t="s">
        <v>3960</v>
      </c>
      <c r="H252" s="201">
        <v>68.25</v>
      </c>
      <c r="I252" s="202"/>
      <c r="L252" s="198"/>
      <c r="M252" s="203"/>
      <c r="N252" s="204"/>
      <c r="O252" s="204"/>
      <c r="P252" s="204"/>
      <c r="Q252" s="204"/>
      <c r="R252" s="204"/>
      <c r="S252" s="204"/>
      <c r="T252" s="205"/>
      <c r="AT252" s="199" t="s">
        <v>200</v>
      </c>
      <c r="AU252" s="199" t="s">
        <v>83</v>
      </c>
      <c r="AV252" s="13" t="s">
        <v>83</v>
      </c>
      <c r="AW252" s="13" t="s">
        <v>30</v>
      </c>
      <c r="AX252" s="13" t="s">
        <v>73</v>
      </c>
      <c r="AY252" s="199" t="s">
        <v>191</v>
      </c>
    </row>
    <row r="253" s="14" customFormat="1">
      <c r="B253" s="206"/>
      <c r="D253" s="191" t="s">
        <v>200</v>
      </c>
      <c r="E253" s="207" t="s">
        <v>1</v>
      </c>
      <c r="F253" s="208" t="s">
        <v>204</v>
      </c>
      <c r="H253" s="209">
        <v>68.25</v>
      </c>
      <c r="I253" s="210"/>
      <c r="L253" s="206"/>
      <c r="M253" s="211"/>
      <c r="N253" s="212"/>
      <c r="O253" s="212"/>
      <c r="P253" s="212"/>
      <c r="Q253" s="212"/>
      <c r="R253" s="212"/>
      <c r="S253" s="212"/>
      <c r="T253" s="213"/>
      <c r="AT253" s="207" t="s">
        <v>200</v>
      </c>
      <c r="AU253" s="207" t="s">
        <v>83</v>
      </c>
      <c r="AV253" s="14" t="s">
        <v>198</v>
      </c>
      <c r="AW253" s="14" t="s">
        <v>30</v>
      </c>
      <c r="AX253" s="14" t="s">
        <v>81</v>
      </c>
      <c r="AY253" s="207" t="s">
        <v>191</v>
      </c>
    </row>
    <row r="254" s="1" customFormat="1" ht="36" customHeight="1">
      <c r="B254" s="177"/>
      <c r="C254" s="214" t="s">
        <v>368</v>
      </c>
      <c r="D254" s="214" t="s">
        <v>335</v>
      </c>
      <c r="E254" s="215" t="s">
        <v>3107</v>
      </c>
      <c r="F254" s="216" t="s">
        <v>3961</v>
      </c>
      <c r="G254" s="217" t="s">
        <v>362</v>
      </c>
      <c r="H254" s="218">
        <v>6</v>
      </c>
      <c r="I254" s="219"/>
      <c r="J254" s="218">
        <f>ROUND(I254*H254,2)</f>
        <v>0</v>
      </c>
      <c r="K254" s="216" t="s">
        <v>1</v>
      </c>
      <c r="L254" s="220"/>
      <c r="M254" s="221" t="s">
        <v>1</v>
      </c>
      <c r="N254" s="222" t="s">
        <v>38</v>
      </c>
      <c r="O254" s="73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AR254" s="188" t="s">
        <v>254</v>
      </c>
      <c r="AT254" s="188" t="s">
        <v>335</v>
      </c>
      <c r="AU254" s="188" t="s">
        <v>83</v>
      </c>
      <c r="AY254" s="18" t="s">
        <v>191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8" t="s">
        <v>81</v>
      </c>
      <c r="BK254" s="189">
        <f>ROUND(I254*H254,2)</f>
        <v>0</v>
      </c>
      <c r="BL254" s="18" t="s">
        <v>198</v>
      </c>
      <c r="BM254" s="188" t="s">
        <v>3962</v>
      </c>
    </row>
    <row r="255" s="12" customFormat="1">
      <c r="B255" s="190"/>
      <c r="D255" s="191" t="s">
        <v>200</v>
      </c>
      <c r="E255" s="192" t="s">
        <v>1</v>
      </c>
      <c r="F255" s="193" t="s">
        <v>3961</v>
      </c>
      <c r="H255" s="192" t="s">
        <v>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2" t="s">
        <v>200</v>
      </c>
      <c r="AU255" s="192" t="s">
        <v>83</v>
      </c>
      <c r="AV255" s="12" t="s">
        <v>81</v>
      </c>
      <c r="AW255" s="12" t="s">
        <v>30</v>
      </c>
      <c r="AX255" s="12" t="s">
        <v>73</v>
      </c>
      <c r="AY255" s="192" t="s">
        <v>191</v>
      </c>
    </row>
    <row r="256" s="13" customFormat="1">
      <c r="B256" s="198"/>
      <c r="D256" s="191" t="s">
        <v>200</v>
      </c>
      <c r="E256" s="199" t="s">
        <v>1</v>
      </c>
      <c r="F256" s="200" t="s">
        <v>237</v>
      </c>
      <c r="H256" s="201">
        <v>6</v>
      </c>
      <c r="I256" s="202"/>
      <c r="L256" s="198"/>
      <c r="M256" s="203"/>
      <c r="N256" s="204"/>
      <c r="O256" s="204"/>
      <c r="P256" s="204"/>
      <c r="Q256" s="204"/>
      <c r="R256" s="204"/>
      <c r="S256" s="204"/>
      <c r="T256" s="205"/>
      <c r="AT256" s="199" t="s">
        <v>200</v>
      </c>
      <c r="AU256" s="199" t="s">
        <v>83</v>
      </c>
      <c r="AV256" s="13" t="s">
        <v>83</v>
      </c>
      <c r="AW256" s="13" t="s">
        <v>30</v>
      </c>
      <c r="AX256" s="13" t="s">
        <v>73</v>
      </c>
      <c r="AY256" s="199" t="s">
        <v>191</v>
      </c>
    </row>
    <row r="257" s="14" customFormat="1">
      <c r="B257" s="206"/>
      <c r="D257" s="191" t="s">
        <v>200</v>
      </c>
      <c r="E257" s="207" t="s">
        <v>1</v>
      </c>
      <c r="F257" s="208" t="s">
        <v>204</v>
      </c>
      <c r="H257" s="209">
        <v>6</v>
      </c>
      <c r="I257" s="210"/>
      <c r="L257" s="206"/>
      <c r="M257" s="211"/>
      <c r="N257" s="212"/>
      <c r="O257" s="212"/>
      <c r="P257" s="212"/>
      <c r="Q257" s="212"/>
      <c r="R257" s="212"/>
      <c r="S257" s="212"/>
      <c r="T257" s="213"/>
      <c r="AT257" s="207" t="s">
        <v>200</v>
      </c>
      <c r="AU257" s="207" t="s">
        <v>83</v>
      </c>
      <c r="AV257" s="14" t="s">
        <v>198</v>
      </c>
      <c r="AW257" s="14" t="s">
        <v>30</v>
      </c>
      <c r="AX257" s="14" t="s">
        <v>81</v>
      </c>
      <c r="AY257" s="207" t="s">
        <v>191</v>
      </c>
    </row>
    <row r="258" s="1" customFormat="1" ht="24" customHeight="1">
      <c r="B258" s="177"/>
      <c r="C258" s="214" t="s">
        <v>374</v>
      </c>
      <c r="D258" s="214" t="s">
        <v>335</v>
      </c>
      <c r="E258" s="215" t="s">
        <v>3111</v>
      </c>
      <c r="F258" s="216" t="s">
        <v>3112</v>
      </c>
      <c r="G258" s="217" t="s">
        <v>214</v>
      </c>
      <c r="H258" s="218">
        <v>7.2999999999999998</v>
      </c>
      <c r="I258" s="219"/>
      <c r="J258" s="218">
        <f>ROUND(I258*H258,2)</f>
        <v>0</v>
      </c>
      <c r="K258" s="216" t="s">
        <v>1</v>
      </c>
      <c r="L258" s="220"/>
      <c r="M258" s="221" t="s">
        <v>1</v>
      </c>
      <c r="N258" s="222" t="s">
        <v>38</v>
      </c>
      <c r="O258" s="73"/>
      <c r="P258" s="186">
        <f>O258*H258</f>
        <v>0</v>
      </c>
      <c r="Q258" s="186">
        <v>0.22</v>
      </c>
      <c r="R258" s="186">
        <f>Q258*H258</f>
        <v>1.6059999999999999</v>
      </c>
      <c r="S258" s="186">
        <v>0</v>
      </c>
      <c r="T258" s="187">
        <f>S258*H258</f>
        <v>0</v>
      </c>
      <c r="AR258" s="188" t="s">
        <v>254</v>
      </c>
      <c r="AT258" s="188" t="s">
        <v>335</v>
      </c>
      <c r="AU258" s="188" t="s">
        <v>83</v>
      </c>
      <c r="AY258" s="18" t="s">
        <v>191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18" t="s">
        <v>81</v>
      </c>
      <c r="BK258" s="189">
        <f>ROUND(I258*H258,2)</f>
        <v>0</v>
      </c>
      <c r="BL258" s="18" t="s">
        <v>198</v>
      </c>
      <c r="BM258" s="188" t="s">
        <v>3963</v>
      </c>
    </row>
    <row r="259" s="12" customFormat="1">
      <c r="B259" s="190"/>
      <c r="D259" s="191" t="s">
        <v>200</v>
      </c>
      <c r="E259" s="192" t="s">
        <v>1</v>
      </c>
      <c r="F259" s="193" t="s">
        <v>3114</v>
      </c>
      <c r="H259" s="192" t="s">
        <v>1</v>
      </c>
      <c r="I259" s="194"/>
      <c r="L259" s="190"/>
      <c r="M259" s="195"/>
      <c r="N259" s="196"/>
      <c r="O259" s="196"/>
      <c r="P259" s="196"/>
      <c r="Q259" s="196"/>
      <c r="R259" s="196"/>
      <c r="S259" s="196"/>
      <c r="T259" s="197"/>
      <c r="AT259" s="192" t="s">
        <v>200</v>
      </c>
      <c r="AU259" s="192" t="s">
        <v>83</v>
      </c>
      <c r="AV259" s="12" t="s">
        <v>81</v>
      </c>
      <c r="AW259" s="12" t="s">
        <v>30</v>
      </c>
      <c r="AX259" s="12" t="s">
        <v>73</v>
      </c>
      <c r="AY259" s="192" t="s">
        <v>191</v>
      </c>
    </row>
    <row r="260" s="13" customFormat="1">
      <c r="B260" s="198"/>
      <c r="D260" s="191" t="s">
        <v>200</v>
      </c>
      <c r="E260" s="199" t="s">
        <v>1</v>
      </c>
      <c r="F260" s="200" t="s">
        <v>3964</v>
      </c>
      <c r="H260" s="201">
        <v>7.2999999999999998</v>
      </c>
      <c r="I260" s="202"/>
      <c r="L260" s="198"/>
      <c r="M260" s="203"/>
      <c r="N260" s="204"/>
      <c r="O260" s="204"/>
      <c r="P260" s="204"/>
      <c r="Q260" s="204"/>
      <c r="R260" s="204"/>
      <c r="S260" s="204"/>
      <c r="T260" s="205"/>
      <c r="AT260" s="199" t="s">
        <v>200</v>
      </c>
      <c r="AU260" s="199" t="s">
        <v>83</v>
      </c>
      <c r="AV260" s="13" t="s">
        <v>83</v>
      </c>
      <c r="AW260" s="13" t="s">
        <v>30</v>
      </c>
      <c r="AX260" s="13" t="s">
        <v>73</v>
      </c>
      <c r="AY260" s="199" t="s">
        <v>191</v>
      </c>
    </row>
    <row r="261" s="14" customFormat="1">
      <c r="B261" s="206"/>
      <c r="D261" s="191" t="s">
        <v>200</v>
      </c>
      <c r="E261" s="207" t="s">
        <v>1</v>
      </c>
      <c r="F261" s="208" t="s">
        <v>204</v>
      </c>
      <c r="H261" s="209">
        <v>7.2999999999999998</v>
      </c>
      <c r="I261" s="210"/>
      <c r="L261" s="206"/>
      <c r="M261" s="211"/>
      <c r="N261" s="212"/>
      <c r="O261" s="212"/>
      <c r="P261" s="212"/>
      <c r="Q261" s="212"/>
      <c r="R261" s="212"/>
      <c r="S261" s="212"/>
      <c r="T261" s="213"/>
      <c r="AT261" s="207" t="s">
        <v>200</v>
      </c>
      <c r="AU261" s="207" t="s">
        <v>83</v>
      </c>
      <c r="AV261" s="14" t="s">
        <v>198</v>
      </c>
      <c r="AW261" s="14" t="s">
        <v>30</v>
      </c>
      <c r="AX261" s="14" t="s">
        <v>81</v>
      </c>
      <c r="AY261" s="207" t="s">
        <v>191</v>
      </c>
    </row>
    <row r="262" s="1" customFormat="1" ht="16.5" customHeight="1">
      <c r="B262" s="177"/>
      <c r="C262" s="178" t="s">
        <v>381</v>
      </c>
      <c r="D262" s="178" t="s">
        <v>194</v>
      </c>
      <c r="E262" s="179" t="s">
        <v>3085</v>
      </c>
      <c r="F262" s="180" t="s">
        <v>3086</v>
      </c>
      <c r="G262" s="181" t="s">
        <v>197</v>
      </c>
      <c r="H262" s="182">
        <v>455</v>
      </c>
      <c r="I262" s="183"/>
      <c r="J262" s="182">
        <f>ROUND(I262*H262,2)</f>
        <v>0</v>
      </c>
      <c r="K262" s="180" t="s">
        <v>274</v>
      </c>
      <c r="L262" s="37"/>
      <c r="M262" s="184" t="s">
        <v>1</v>
      </c>
      <c r="N262" s="185" t="s">
        <v>38</v>
      </c>
      <c r="O262" s="73"/>
      <c r="P262" s="186">
        <f>O262*H262</f>
        <v>0</v>
      </c>
      <c r="Q262" s="186">
        <v>0</v>
      </c>
      <c r="R262" s="186">
        <f>Q262*H262</f>
        <v>0</v>
      </c>
      <c r="S262" s="186">
        <v>0</v>
      </c>
      <c r="T262" s="187">
        <f>S262*H262</f>
        <v>0</v>
      </c>
      <c r="AR262" s="188" t="s">
        <v>198</v>
      </c>
      <c r="AT262" s="188" t="s">
        <v>194</v>
      </c>
      <c r="AU262" s="188" t="s">
        <v>83</v>
      </c>
      <c r="AY262" s="18" t="s">
        <v>191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8" t="s">
        <v>81</v>
      </c>
      <c r="BK262" s="189">
        <f>ROUND(I262*H262,2)</f>
        <v>0</v>
      </c>
      <c r="BL262" s="18" t="s">
        <v>198</v>
      </c>
      <c r="BM262" s="188" t="s">
        <v>3965</v>
      </c>
    </row>
    <row r="263" s="12" customFormat="1">
      <c r="B263" s="190"/>
      <c r="D263" s="191" t="s">
        <v>200</v>
      </c>
      <c r="E263" s="192" t="s">
        <v>1</v>
      </c>
      <c r="F263" s="193" t="s">
        <v>3088</v>
      </c>
      <c r="H263" s="192" t="s">
        <v>1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2" t="s">
        <v>200</v>
      </c>
      <c r="AU263" s="192" t="s">
        <v>83</v>
      </c>
      <c r="AV263" s="12" t="s">
        <v>81</v>
      </c>
      <c r="AW263" s="12" t="s">
        <v>30</v>
      </c>
      <c r="AX263" s="12" t="s">
        <v>73</v>
      </c>
      <c r="AY263" s="192" t="s">
        <v>191</v>
      </c>
    </row>
    <row r="264" s="13" customFormat="1">
      <c r="B264" s="198"/>
      <c r="D264" s="191" t="s">
        <v>200</v>
      </c>
      <c r="E264" s="199" t="s">
        <v>1</v>
      </c>
      <c r="F264" s="200" t="s">
        <v>3950</v>
      </c>
      <c r="H264" s="201">
        <v>455</v>
      </c>
      <c r="I264" s="202"/>
      <c r="L264" s="198"/>
      <c r="M264" s="203"/>
      <c r="N264" s="204"/>
      <c r="O264" s="204"/>
      <c r="P264" s="204"/>
      <c r="Q264" s="204"/>
      <c r="R264" s="204"/>
      <c r="S264" s="204"/>
      <c r="T264" s="205"/>
      <c r="AT264" s="199" t="s">
        <v>200</v>
      </c>
      <c r="AU264" s="199" t="s">
        <v>83</v>
      </c>
      <c r="AV264" s="13" t="s">
        <v>83</v>
      </c>
      <c r="AW264" s="13" t="s">
        <v>30</v>
      </c>
      <c r="AX264" s="13" t="s">
        <v>73</v>
      </c>
      <c r="AY264" s="199" t="s">
        <v>191</v>
      </c>
    </row>
    <row r="265" s="14" customFormat="1">
      <c r="B265" s="206"/>
      <c r="D265" s="191" t="s">
        <v>200</v>
      </c>
      <c r="E265" s="207" t="s">
        <v>1</v>
      </c>
      <c r="F265" s="208" t="s">
        <v>204</v>
      </c>
      <c r="H265" s="209">
        <v>455</v>
      </c>
      <c r="I265" s="210"/>
      <c r="L265" s="206"/>
      <c r="M265" s="211"/>
      <c r="N265" s="212"/>
      <c r="O265" s="212"/>
      <c r="P265" s="212"/>
      <c r="Q265" s="212"/>
      <c r="R265" s="212"/>
      <c r="S265" s="212"/>
      <c r="T265" s="213"/>
      <c r="AT265" s="207" t="s">
        <v>200</v>
      </c>
      <c r="AU265" s="207" t="s">
        <v>83</v>
      </c>
      <c r="AV265" s="14" t="s">
        <v>198</v>
      </c>
      <c r="AW265" s="14" t="s">
        <v>30</v>
      </c>
      <c r="AX265" s="14" t="s">
        <v>81</v>
      </c>
      <c r="AY265" s="207" t="s">
        <v>191</v>
      </c>
    </row>
    <row r="266" s="1" customFormat="1" ht="24" customHeight="1">
      <c r="B266" s="177"/>
      <c r="C266" s="178" t="s">
        <v>388</v>
      </c>
      <c r="D266" s="178" t="s">
        <v>194</v>
      </c>
      <c r="E266" s="179" t="s">
        <v>3116</v>
      </c>
      <c r="F266" s="180" t="s">
        <v>3117</v>
      </c>
      <c r="G266" s="181" t="s">
        <v>362</v>
      </c>
      <c r="H266" s="182">
        <v>6</v>
      </c>
      <c r="I266" s="183"/>
      <c r="J266" s="182">
        <f>ROUND(I266*H266,2)</f>
        <v>0</v>
      </c>
      <c r="K266" s="180" t="s">
        <v>274</v>
      </c>
      <c r="L266" s="37"/>
      <c r="M266" s="184" t="s">
        <v>1</v>
      </c>
      <c r="N266" s="185" t="s">
        <v>38</v>
      </c>
      <c r="O266" s="73"/>
      <c r="P266" s="186">
        <f>O266*H266</f>
        <v>0</v>
      </c>
      <c r="Q266" s="186">
        <v>0</v>
      </c>
      <c r="R266" s="186">
        <f>Q266*H266</f>
        <v>0</v>
      </c>
      <c r="S266" s="186">
        <v>0</v>
      </c>
      <c r="T266" s="187">
        <f>S266*H266</f>
        <v>0</v>
      </c>
      <c r="AR266" s="188" t="s">
        <v>198</v>
      </c>
      <c r="AT266" s="188" t="s">
        <v>194</v>
      </c>
      <c r="AU266" s="188" t="s">
        <v>83</v>
      </c>
      <c r="AY266" s="18" t="s">
        <v>191</v>
      </c>
      <c r="BE266" s="189">
        <f>IF(N266="základní",J266,0)</f>
        <v>0</v>
      </c>
      <c r="BF266" s="189">
        <f>IF(N266="snížená",J266,0)</f>
        <v>0</v>
      </c>
      <c r="BG266" s="189">
        <f>IF(N266="zákl. přenesená",J266,0)</f>
        <v>0</v>
      </c>
      <c r="BH266" s="189">
        <f>IF(N266="sníž. přenesená",J266,0)</f>
        <v>0</v>
      </c>
      <c r="BI266" s="189">
        <f>IF(N266="nulová",J266,0)</f>
        <v>0</v>
      </c>
      <c r="BJ266" s="18" t="s">
        <v>81</v>
      </c>
      <c r="BK266" s="189">
        <f>ROUND(I266*H266,2)</f>
        <v>0</v>
      </c>
      <c r="BL266" s="18" t="s">
        <v>198</v>
      </c>
      <c r="BM266" s="188" t="s">
        <v>3966</v>
      </c>
    </row>
    <row r="267" s="12" customFormat="1">
      <c r="B267" s="190"/>
      <c r="D267" s="191" t="s">
        <v>200</v>
      </c>
      <c r="E267" s="192" t="s">
        <v>1</v>
      </c>
      <c r="F267" s="193" t="s">
        <v>3119</v>
      </c>
      <c r="H267" s="192" t="s">
        <v>1</v>
      </c>
      <c r="I267" s="194"/>
      <c r="L267" s="190"/>
      <c r="M267" s="195"/>
      <c r="N267" s="196"/>
      <c r="O267" s="196"/>
      <c r="P267" s="196"/>
      <c r="Q267" s="196"/>
      <c r="R267" s="196"/>
      <c r="S267" s="196"/>
      <c r="T267" s="197"/>
      <c r="AT267" s="192" t="s">
        <v>200</v>
      </c>
      <c r="AU267" s="192" t="s">
        <v>83</v>
      </c>
      <c r="AV267" s="12" t="s">
        <v>81</v>
      </c>
      <c r="AW267" s="12" t="s">
        <v>30</v>
      </c>
      <c r="AX267" s="12" t="s">
        <v>73</v>
      </c>
      <c r="AY267" s="192" t="s">
        <v>191</v>
      </c>
    </row>
    <row r="268" s="12" customFormat="1">
      <c r="B268" s="190"/>
      <c r="D268" s="191" t="s">
        <v>200</v>
      </c>
      <c r="E268" s="192" t="s">
        <v>1</v>
      </c>
      <c r="F268" s="193" t="s">
        <v>3120</v>
      </c>
      <c r="H268" s="192" t="s">
        <v>1</v>
      </c>
      <c r="I268" s="194"/>
      <c r="L268" s="190"/>
      <c r="M268" s="195"/>
      <c r="N268" s="196"/>
      <c r="O268" s="196"/>
      <c r="P268" s="196"/>
      <c r="Q268" s="196"/>
      <c r="R268" s="196"/>
      <c r="S268" s="196"/>
      <c r="T268" s="197"/>
      <c r="AT268" s="192" t="s">
        <v>200</v>
      </c>
      <c r="AU268" s="192" t="s">
        <v>83</v>
      </c>
      <c r="AV268" s="12" t="s">
        <v>81</v>
      </c>
      <c r="AW268" s="12" t="s">
        <v>30</v>
      </c>
      <c r="AX268" s="12" t="s">
        <v>73</v>
      </c>
      <c r="AY268" s="192" t="s">
        <v>191</v>
      </c>
    </row>
    <row r="269" s="13" customFormat="1">
      <c r="B269" s="198"/>
      <c r="D269" s="191" t="s">
        <v>200</v>
      </c>
      <c r="E269" s="199" t="s">
        <v>1</v>
      </c>
      <c r="F269" s="200" t="s">
        <v>237</v>
      </c>
      <c r="H269" s="201">
        <v>6</v>
      </c>
      <c r="I269" s="202"/>
      <c r="L269" s="198"/>
      <c r="M269" s="203"/>
      <c r="N269" s="204"/>
      <c r="O269" s="204"/>
      <c r="P269" s="204"/>
      <c r="Q269" s="204"/>
      <c r="R269" s="204"/>
      <c r="S269" s="204"/>
      <c r="T269" s="205"/>
      <c r="AT269" s="199" t="s">
        <v>200</v>
      </c>
      <c r="AU269" s="199" t="s">
        <v>83</v>
      </c>
      <c r="AV269" s="13" t="s">
        <v>83</v>
      </c>
      <c r="AW269" s="13" t="s">
        <v>30</v>
      </c>
      <c r="AX269" s="13" t="s">
        <v>73</v>
      </c>
      <c r="AY269" s="199" t="s">
        <v>191</v>
      </c>
    </row>
    <row r="270" s="14" customFormat="1">
      <c r="B270" s="206"/>
      <c r="D270" s="191" t="s">
        <v>200</v>
      </c>
      <c r="E270" s="207" t="s">
        <v>1</v>
      </c>
      <c r="F270" s="208" t="s">
        <v>204</v>
      </c>
      <c r="H270" s="209">
        <v>6</v>
      </c>
      <c r="I270" s="210"/>
      <c r="L270" s="206"/>
      <c r="M270" s="211"/>
      <c r="N270" s="212"/>
      <c r="O270" s="212"/>
      <c r="P270" s="212"/>
      <c r="Q270" s="212"/>
      <c r="R270" s="212"/>
      <c r="S270" s="212"/>
      <c r="T270" s="213"/>
      <c r="AT270" s="207" t="s">
        <v>200</v>
      </c>
      <c r="AU270" s="207" t="s">
        <v>83</v>
      </c>
      <c r="AV270" s="14" t="s">
        <v>198</v>
      </c>
      <c r="AW270" s="14" t="s">
        <v>30</v>
      </c>
      <c r="AX270" s="14" t="s">
        <v>81</v>
      </c>
      <c r="AY270" s="207" t="s">
        <v>191</v>
      </c>
    </row>
    <row r="271" s="1" customFormat="1" ht="24" customHeight="1">
      <c r="B271" s="177"/>
      <c r="C271" s="178" t="s">
        <v>394</v>
      </c>
      <c r="D271" s="178" t="s">
        <v>194</v>
      </c>
      <c r="E271" s="179" t="s">
        <v>3121</v>
      </c>
      <c r="F271" s="180" t="s">
        <v>3122</v>
      </c>
      <c r="G271" s="181" t="s">
        <v>362</v>
      </c>
      <c r="H271" s="182">
        <v>6</v>
      </c>
      <c r="I271" s="183"/>
      <c r="J271" s="182">
        <f>ROUND(I271*H271,2)</f>
        <v>0</v>
      </c>
      <c r="K271" s="180" t="s">
        <v>274</v>
      </c>
      <c r="L271" s="37"/>
      <c r="M271" s="184" t="s">
        <v>1</v>
      </c>
      <c r="N271" s="185" t="s">
        <v>38</v>
      </c>
      <c r="O271" s="73"/>
      <c r="P271" s="186">
        <f>O271*H271</f>
        <v>0</v>
      </c>
      <c r="Q271" s="186">
        <v>0</v>
      </c>
      <c r="R271" s="186">
        <f>Q271*H271</f>
        <v>0</v>
      </c>
      <c r="S271" s="186">
        <v>0</v>
      </c>
      <c r="T271" s="187">
        <f>S271*H271</f>
        <v>0</v>
      </c>
      <c r="AR271" s="188" t="s">
        <v>198</v>
      </c>
      <c r="AT271" s="188" t="s">
        <v>194</v>
      </c>
      <c r="AU271" s="188" t="s">
        <v>83</v>
      </c>
      <c r="AY271" s="18" t="s">
        <v>191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81</v>
      </c>
      <c r="BK271" s="189">
        <f>ROUND(I271*H271,2)</f>
        <v>0</v>
      </c>
      <c r="BL271" s="18" t="s">
        <v>198</v>
      </c>
      <c r="BM271" s="188" t="s">
        <v>3967</v>
      </c>
    </row>
    <row r="272" s="12" customFormat="1">
      <c r="B272" s="190"/>
      <c r="D272" s="191" t="s">
        <v>200</v>
      </c>
      <c r="E272" s="192" t="s">
        <v>1</v>
      </c>
      <c r="F272" s="193" t="s">
        <v>3968</v>
      </c>
      <c r="H272" s="192" t="s">
        <v>1</v>
      </c>
      <c r="I272" s="194"/>
      <c r="L272" s="190"/>
      <c r="M272" s="195"/>
      <c r="N272" s="196"/>
      <c r="O272" s="196"/>
      <c r="P272" s="196"/>
      <c r="Q272" s="196"/>
      <c r="R272" s="196"/>
      <c r="S272" s="196"/>
      <c r="T272" s="197"/>
      <c r="AT272" s="192" t="s">
        <v>200</v>
      </c>
      <c r="AU272" s="192" t="s">
        <v>83</v>
      </c>
      <c r="AV272" s="12" t="s">
        <v>81</v>
      </c>
      <c r="AW272" s="12" t="s">
        <v>30</v>
      </c>
      <c r="AX272" s="12" t="s">
        <v>73</v>
      </c>
      <c r="AY272" s="192" t="s">
        <v>191</v>
      </c>
    </row>
    <row r="273" s="12" customFormat="1">
      <c r="B273" s="190"/>
      <c r="D273" s="191" t="s">
        <v>200</v>
      </c>
      <c r="E273" s="192" t="s">
        <v>1</v>
      </c>
      <c r="F273" s="193" t="s">
        <v>3969</v>
      </c>
      <c r="H273" s="192" t="s">
        <v>1</v>
      </c>
      <c r="I273" s="194"/>
      <c r="L273" s="190"/>
      <c r="M273" s="195"/>
      <c r="N273" s="196"/>
      <c r="O273" s="196"/>
      <c r="P273" s="196"/>
      <c r="Q273" s="196"/>
      <c r="R273" s="196"/>
      <c r="S273" s="196"/>
      <c r="T273" s="197"/>
      <c r="AT273" s="192" t="s">
        <v>200</v>
      </c>
      <c r="AU273" s="192" t="s">
        <v>83</v>
      </c>
      <c r="AV273" s="12" t="s">
        <v>81</v>
      </c>
      <c r="AW273" s="12" t="s">
        <v>30</v>
      </c>
      <c r="AX273" s="12" t="s">
        <v>73</v>
      </c>
      <c r="AY273" s="192" t="s">
        <v>191</v>
      </c>
    </row>
    <row r="274" s="13" customFormat="1">
      <c r="B274" s="198"/>
      <c r="D274" s="191" t="s">
        <v>200</v>
      </c>
      <c r="E274" s="199" t="s">
        <v>1</v>
      </c>
      <c r="F274" s="200" t="s">
        <v>237</v>
      </c>
      <c r="H274" s="201">
        <v>6</v>
      </c>
      <c r="I274" s="202"/>
      <c r="L274" s="198"/>
      <c r="M274" s="203"/>
      <c r="N274" s="204"/>
      <c r="O274" s="204"/>
      <c r="P274" s="204"/>
      <c r="Q274" s="204"/>
      <c r="R274" s="204"/>
      <c r="S274" s="204"/>
      <c r="T274" s="205"/>
      <c r="AT274" s="199" t="s">
        <v>200</v>
      </c>
      <c r="AU274" s="199" t="s">
        <v>83</v>
      </c>
      <c r="AV274" s="13" t="s">
        <v>83</v>
      </c>
      <c r="AW274" s="13" t="s">
        <v>30</v>
      </c>
      <c r="AX274" s="13" t="s">
        <v>73</v>
      </c>
      <c r="AY274" s="199" t="s">
        <v>191</v>
      </c>
    </row>
    <row r="275" s="14" customFormat="1">
      <c r="B275" s="206"/>
      <c r="D275" s="191" t="s">
        <v>200</v>
      </c>
      <c r="E275" s="207" t="s">
        <v>1</v>
      </c>
      <c r="F275" s="208" t="s">
        <v>204</v>
      </c>
      <c r="H275" s="209">
        <v>6</v>
      </c>
      <c r="I275" s="210"/>
      <c r="L275" s="206"/>
      <c r="M275" s="211"/>
      <c r="N275" s="212"/>
      <c r="O275" s="212"/>
      <c r="P275" s="212"/>
      <c r="Q275" s="212"/>
      <c r="R275" s="212"/>
      <c r="S275" s="212"/>
      <c r="T275" s="213"/>
      <c r="AT275" s="207" t="s">
        <v>200</v>
      </c>
      <c r="AU275" s="207" t="s">
        <v>83</v>
      </c>
      <c r="AV275" s="14" t="s">
        <v>198</v>
      </c>
      <c r="AW275" s="14" t="s">
        <v>30</v>
      </c>
      <c r="AX275" s="14" t="s">
        <v>81</v>
      </c>
      <c r="AY275" s="207" t="s">
        <v>191</v>
      </c>
    </row>
    <row r="276" s="1" customFormat="1" ht="24" customHeight="1">
      <c r="B276" s="177"/>
      <c r="C276" s="178" t="s">
        <v>400</v>
      </c>
      <c r="D276" s="178" t="s">
        <v>194</v>
      </c>
      <c r="E276" s="179" t="s">
        <v>3126</v>
      </c>
      <c r="F276" s="180" t="s">
        <v>3127</v>
      </c>
      <c r="G276" s="181" t="s">
        <v>362</v>
      </c>
      <c r="H276" s="182">
        <v>6</v>
      </c>
      <c r="I276" s="183"/>
      <c r="J276" s="182">
        <f>ROUND(I276*H276,2)</f>
        <v>0</v>
      </c>
      <c r="K276" s="180" t="s">
        <v>274</v>
      </c>
      <c r="L276" s="37"/>
      <c r="M276" s="184" t="s">
        <v>1</v>
      </c>
      <c r="N276" s="185" t="s">
        <v>38</v>
      </c>
      <c r="O276" s="73"/>
      <c r="P276" s="186">
        <f>O276*H276</f>
        <v>0</v>
      </c>
      <c r="Q276" s="186">
        <v>6.0000000000000002E-05</v>
      </c>
      <c r="R276" s="186">
        <f>Q276*H276</f>
        <v>0.00036000000000000002</v>
      </c>
      <c r="S276" s="186">
        <v>0</v>
      </c>
      <c r="T276" s="187">
        <f>S276*H276</f>
        <v>0</v>
      </c>
      <c r="AR276" s="188" t="s">
        <v>198</v>
      </c>
      <c r="AT276" s="188" t="s">
        <v>194</v>
      </c>
      <c r="AU276" s="188" t="s">
        <v>83</v>
      </c>
      <c r="AY276" s="18" t="s">
        <v>191</v>
      </c>
      <c r="BE276" s="189">
        <f>IF(N276="základní",J276,0)</f>
        <v>0</v>
      </c>
      <c r="BF276" s="189">
        <f>IF(N276="snížená",J276,0)</f>
        <v>0</v>
      </c>
      <c r="BG276" s="189">
        <f>IF(N276="zákl. přenesená",J276,0)</f>
        <v>0</v>
      </c>
      <c r="BH276" s="189">
        <f>IF(N276="sníž. přenesená",J276,0)</f>
        <v>0</v>
      </c>
      <c r="BI276" s="189">
        <f>IF(N276="nulová",J276,0)</f>
        <v>0</v>
      </c>
      <c r="BJ276" s="18" t="s">
        <v>81</v>
      </c>
      <c r="BK276" s="189">
        <f>ROUND(I276*H276,2)</f>
        <v>0</v>
      </c>
      <c r="BL276" s="18" t="s">
        <v>198</v>
      </c>
      <c r="BM276" s="188" t="s">
        <v>3970</v>
      </c>
    </row>
    <row r="277" s="12" customFormat="1">
      <c r="B277" s="190"/>
      <c r="D277" s="191" t="s">
        <v>200</v>
      </c>
      <c r="E277" s="192" t="s">
        <v>1</v>
      </c>
      <c r="F277" s="193" t="s">
        <v>3971</v>
      </c>
      <c r="H277" s="192" t="s">
        <v>1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2" t="s">
        <v>200</v>
      </c>
      <c r="AU277" s="192" t="s">
        <v>83</v>
      </c>
      <c r="AV277" s="12" t="s">
        <v>81</v>
      </c>
      <c r="AW277" s="12" t="s">
        <v>30</v>
      </c>
      <c r="AX277" s="12" t="s">
        <v>73</v>
      </c>
      <c r="AY277" s="192" t="s">
        <v>191</v>
      </c>
    </row>
    <row r="278" s="13" customFormat="1">
      <c r="B278" s="198"/>
      <c r="D278" s="191" t="s">
        <v>200</v>
      </c>
      <c r="E278" s="199" t="s">
        <v>1</v>
      </c>
      <c r="F278" s="200" t="s">
        <v>237</v>
      </c>
      <c r="H278" s="201">
        <v>6</v>
      </c>
      <c r="I278" s="202"/>
      <c r="L278" s="198"/>
      <c r="M278" s="203"/>
      <c r="N278" s="204"/>
      <c r="O278" s="204"/>
      <c r="P278" s="204"/>
      <c r="Q278" s="204"/>
      <c r="R278" s="204"/>
      <c r="S278" s="204"/>
      <c r="T278" s="205"/>
      <c r="AT278" s="199" t="s">
        <v>200</v>
      </c>
      <c r="AU278" s="199" t="s">
        <v>83</v>
      </c>
      <c r="AV278" s="13" t="s">
        <v>83</v>
      </c>
      <c r="AW278" s="13" t="s">
        <v>30</v>
      </c>
      <c r="AX278" s="13" t="s">
        <v>73</v>
      </c>
      <c r="AY278" s="199" t="s">
        <v>191</v>
      </c>
    </row>
    <row r="279" s="14" customFormat="1">
      <c r="B279" s="206"/>
      <c r="D279" s="191" t="s">
        <v>200</v>
      </c>
      <c r="E279" s="207" t="s">
        <v>1</v>
      </c>
      <c r="F279" s="208" t="s">
        <v>204</v>
      </c>
      <c r="H279" s="209">
        <v>6</v>
      </c>
      <c r="I279" s="210"/>
      <c r="L279" s="206"/>
      <c r="M279" s="211"/>
      <c r="N279" s="212"/>
      <c r="O279" s="212"/>
      <c r="P279" s="212"/>
      <c r="Q279" s="212"/>
      <c r="R279" s="212"/>
      <c r="S279" s="212"/>
      <c r="T279" s="213"/>
      <c r="AT279" s="207" t="s">
        <v>200</v>
      </c>
      <c r="AU279" s="207" t="s">
        <v>83</v>
      </c>
      <c r="AV279" s="14" t="s">
        <v>198</v>
      </c>
      <c r="AW279" s="14" t="s">
        <v>30</v>
      </c>
      <c r="AX279" s="14" t="s">
        <v>81</v>
      </c>
      <c r="AY279" s="207" t="s">
        <v>191</v>
      </c>
    </row>
    <row r="280" s="1" customFormat="1" ht="16.5" customHeight="1">
      <c r="B280" s="177"/>
      <c r="C280" s="214" t="s">
        <v>406</v>
      </c>
      <c r="D280" s="214" t="s">
        <v>335</v>
      </c>
      <c r="E280" s="215" t="s">
        <v>3131</v>
      </c>
      <c r="F280" s="216" t="s">
        <v>3132</v>
      </c>
      <c r="G280" s="217" t="s">
        <v>362</v>
      </c>
      <c r="H280" s="218">
        <v>18</v>
      </c>
      <c r="I280" s="219"/>
      <c r="J280" s="218">
        <f>ROUND(I280*H280,2)</f>
        <v>0</v>
      </c>
      <c r="K280" s="216" t="s">
        <v>274</v>
      </c>
      <c r="L280" s="220"/>
      <c r="M280" s="221" t="s">
        <v>1</v>
      </c>
      <c r="N280" s="222" t="s">
        <v>38</v>
      </c>
      <c r="O280" s="73"/>
      <c r="P280" s="186">
        <f>O280*H280</f>
        <v>0</v>
      </c>
      <c r="Q280" s="186">
        <v>0.0070899999999999999</v>
      </c>
      <c r="R280" s="186">
        <f>Q280*H280</f>
        <v>0.12762000000000001</v>
      </c>
      <c r="S280" s="186">
        <v>0</v>
      </c>
      <c r="T280" s="187">
        <f>S280*H280</f>
        <v>0</v>
      </c>
      <c r="AR280" s="188" t="s">
        <v>254</v>
      </c>
      <c r="AT280" s="188" t="s">
        <v>335</v>
      </c>
      <c r="AU280" s="188" t="s">
        <v>83</v>
      </c>
      <c r="AY280" s="18" t="s">
        <v>191</v>
      </c>
      <c r="BE280" s="189">
        <f>IF(N280="základní",J280,0)</f>
        <v>0</v>
      </c>
      <c r="BF280" s="189">
        <f>IF(N280="snížená",J280,0)</f>
        <v>0</v>
      </c>
      <c r="BG280" s="189">
        <f>IF(N280="zákl. přenesená",J280,0)</f>
        <v>0</v>
      </c>
      <c r="BH280" s="189">
        <f>IF(N280="sníž. přenesená",J280,0)</f>
        <v>0</v>
      </c>
      <c r="BI280" s="189">
        <f>IF(N280="nulová",J280,0)</f>
        <v>0</v>
      </c>
      <c r="BJ280" s="18" t="s">
        <v>81</v>
      </c>
      <c r="BK280" s="189">
        <f>ROUND(I280*H280,2)</f>
        <v>0</v>
      </c>
      <c r="BL280" s="18" t="s">
        <v>198</v>
      </c>
      <c r="BM280" s="188" t="s">
        <v>3972</v>
      </c>
    </row>
    <row r="281" s="12" customFormat="1">
      <c r="B281" s="190"/>
      <c r="D281" s="191" t="s">
        <v>200</v>
      </c>
      <c r="E281" s="192" t="s">
        <v>1</v>
      </c>
      <c r="F281" s="193" t="s">
        <v>3973</v>
      </c>
      <c r="H281" s="192" t="s">
        <v>1</v>
      </c>
      <c r="I281" s="194"/>
      <c r="L281" s="190"/>
      <c r="M281" s="195"/>
      <c r="N281" s="196"/>
      <c r="O281" s="196"/>
      <c r="P281" s="196"/>
      <c r="Q281" s="196"/>
      <c r="R281" s="196"/>
      <c r="S281" s="196"/>
      <c r="T281" s="197"/>
      <c r="AT281" s="192" t="s">
        <v>200</v>
      </c>
      <c r="AU281" s="192" t="s">
        <v>83</v>
      </c>
      <c r="AV281" s="12" t="s">
        <v>81</v>
      </c>
      <c r="AW281" s="12" t="s">
        <v>30</v>
      </c>
      <c r="AX281" s="12" t="s">
        <v>73</v>
      </c>
      <c r="AY281" s="192" t="s">
        <v>191</v>
      </c>
    </row>
    <row r="282" s="13" customFormat="1">
      <c r="B282" s="198"/>
      <c r="D282" s="191" t="s">
        <v>200</v>
      </c>
      <c r="E282" s="199" t="s">
        <v>1</v>
      </c>
      <c r="F282" s="200" t="s">
        <v>3974</v>
      </c>
      <c r="H282" s="201">
        <v>18</v>
      </c>
      <c r="I282" s="202"/>
      <c r="L282" s="198"/>
      <c r="M282" s="203"/>
      <c r="N282" s="204"/>
      <c r="O282" s="204"/>
      <c r="P282" s="204"/>
      <c r="Q282" s="204"/>
      <c r="R282" s="204"/>
      <c r="S282" s="204"/>
      <c r="T282" s="205"/>
      <c r="AT282" s="199" t="s">
        <v>200</v>
      </c>
      <c r="AU282" s="199" t="s">
        <v>83</v>
      </c>
      <c r="AV282" s="13" t="s">
        <v>83</v>
      </c>
      <c r="AW282" s="13" t="s">
        <v>30</v>
      </c>
      <c r="AX282" s="13" t="s">
        <v>73</v>
      </c>
      <c r="AY282" s="199" t="s">
        <v>191</v>
      </c>
    </row>
    <row r="283" s="14" customFormat="1">
      <c r="B283" s="206"/>
      <c r="D283" s="191" t="s">
        <v>200</v>
      </c>
      <c r="E283" s="207" t="s">
        <v>1</v>
      </c>
      <c r="F283" s="208" t="s">
        <v>204</v>
      </c>
      <c r="H283" s="209">
        <v>18</v>
      </c>
      <c r="I283" s="210"/>
      <c r="L283" s="206"/>
      <c r="M283" s="211"/>
      <c r="N283" s="212"/>
      <c r="O283" s="212"/>
      <c r="P283" s="212"/>
      <c r="Q283" s="212"/>
      <c r="R283" s="212"/>
      <c r="S283" s="212"/>
      <c r="T283" s="213"/>
      <c r="AT283" s="207" t="s">
        <v>200</v>
      </c>
      <c r="AU283" s="207" t="s">
        <v>83</v>
      </c>
      <c r="AV283" s="14" t="s">
        <v>198</v>
      </c>
      <c r="AW283" s="14" t="s">
        <v>30</v>
      </c>
      <c r="AX283" s="14" t="s">
        <v>81</v>
      </c>
      <c r="AY283" s="207" t="s">
        <v>191</v>
      </c>
    </row>
    <row r="284" s="1" customFormat="1" ht="24" customHeight="1">
      <c r="B284" s="177"/>
      <c r="C284" s="178" t="s">
        <v>413</v>
      </c>
      <c r="D284" s="178" t="s">
        <v>194</v>
      </c>
      <c r="E284" s="179" t="s">
        <v>3136</v>
      </c>
      <c r="F284" s="180" t="s">
        <v>3137</v>
      </c>
      <c r="G284" s="181" t="s">
        <v>362</v>
      </c>
      <c r="H284" s="182">
        <v>6</v>
      </c>
      <c r="I284" s="183"/>
      <c r="J284" s="182">
        <f>ROUND(I284*H284,2)</f>
        <v>0</v>
      </c>
      <c r="K284" s="180" t="s">
        <v>274</v>
      </c>
      <c r="L284" s="37"/>
      <c r="M284" s="184" t="s">
        <v>1</v>
      </c>
      <c r="N284" s="185" t="s">
        <v>38</v>
      </c>
      <c r="O284" s="73"/>
      <c r="P284" s="186">
        <f>O284*H284</f>
        <v>0</v>
      </c>
      <c r="Q284" s="186">
        <v>0</v>
      </c>
      <c r="R284" s="186">
        <f>Q284*H284</f>
        <v>0</v>
      </c>
      <c r="S284" s="186">
        <v>0</v>
      </c>
      <c r="T284" s="187">
        <f>S284*H284</f>
        <v>0</v>
      </c>
      <c r="AR284" s="188" t="s">
        <v>198</v>
      </c>
      <c r="AT284" s="188" t="s">
        <v>194</v>
      </c>
      <c r="AU284" s="188" t="s">
        <v>83</v>
      </c>
      <c r="AY284" s="18" t="s">
        <v>191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8" t="s">
        <v>81</v>
      </c>
      <c r="BK284" s="189">
        <f>ROUND(I284*H284,2)</f>
        <v>0</v>
      </c>
      <c r="BL284" s="18" t="s">
        <v>198</v>
      </c>
      <c r="BM284" s="188" t="s">
        <v>3975</v>
      </c>
    </row>
    <row r="285" s="12" customFormat="1">
      <c r="B285" s="190"/>
      <c r="D285" s="191" t="s">
        <v>200</v>
      </c>
      <c r="E285" s="192" t="s">
        <v>1</v>
      </c>
      <c r="F285" s="193" t="s">
        <v>3976</v>
      </c>
      <c r="H285" s="192" t="s">
        <v>1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2" t="s">
        <v>200</v>
      </c>
      <c r="AU285" s="192" t="s">
        <v>83</v>
      </c>
      <c r="AV285" s="12" t="s">
        <v>81</v>
      </c>
      <c r="AW285" s="12" t="s">
        <v>30</v>
      </c>
      <c r="AX285" s="12" t="s">
        <v>73</v>
      </c>
      <c r="AY285" s="192" t="s">
        <v>191</v>
      </c>
    </row>
    <row r="286" s="13" customFormat="1">
      <c r="B286" s="198"/>
      <c r="D286" s="191" t="s">
        <v>200</v>
      </c>
      <c r="E286" s="199" t="s">
        <v>1</v>
      </c>
      <c r="F286" s="200" t="s">
        <v>237</v>
      </c>
      <c r="H286" s="201">
        <v>6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200</v>
      </c>
      <c r="AU286" s="199" t="s">
        <v>83</v>
      </c>
      <c r="AV286" s="13" t="s">
        <v>83</v>
      </c>
      <c r="AW286" s="13" t="s">
        <v>30</v>
      </c>
      <c r="AX286" s="13" t="s">
        <v>73</v>
      </c>
      <c r="AY286" s="199" t="s">
        <v>191</v>
      </c>
    </row>
    <row r="287" s="14" customFormat="1">
      <c r="B287" s="206"/>
      <c r="D287" s="191" t="s">
        <v>200</v>
      </c>
      <c r="E287" s="207" t="s">
        <v>1</v>
      </c>
      <c r="F287" s="208" t="s">
        <v>204</v>
      </c>
      <c r="H287" s="209">
        <v>6</v>
      </c>
      <c r="I287" s="210"/>
      <c r="L287" s="206"/>
      <c r="M287" s="211"/>
      <c r="N287" s="212"/>
      <c r="O287" s="212"/>
      <c r="P287" s="212"/>
      <c r="Q287" s="212"/>
      <c r="R287" s="212"/>
      <c r="S287" s="212"/>
      <c r="T287" s="213"/>
      <c r="AT287" s="207" t="s">
        <v>200</v>
      </c>
      <c r="AU287" s="207" t="s">
        <v>83</v>
      </c>
      <c r="AV287" s="14" t="s">
        <v>198</v>
      </c>
      <c r="AW287" s="14" t="s">
        <v>30</v>
      </c>
      <c r="AX287" s="14" t="s">
        <v>81</v>
      </c>
      <c r="AY287" s="207" t="s">
        <v>191</v>
      </c>
    </row>
    <row r="288" s="1" customFormat="1" ht="24" customHeight="1">
      <c r="B288" s="177"/>
      <c r="C288" s="178" t="s">
        <v>422</v>
      </c>
      <c r="D288" s="178" t="s">
        <v>194</v>
      </c>
      <c r="E288" s="179" t="s">
        <v>3140</v>
      </c>
      <c r="F288" s="180" t="s">
        <v>3141</v>
      </c>
      <c r="G288" s="181" t="s">
        <v>310</v>
      </c>
      <c r="H288" s="182">
        <v>42</v>
      </c>
      <c r="I288" s="183"/>
      <c r="J288" s="182">
        <f>ROUND(I288*H288,2)</f>
        <v>0</v>
      </c>
      <c r="K288" s="180" t="s">
        <v>274</v>
      </c>
      <c r="L288" s="37"/>
      <c r="M288" s="184" t="s">
        <v>1</v>
      </c>
      <c r="N288" s="185" t="s">
        <v>38</v>
      </c>
      <c r="O288" s="73"/>
      <c r="P288" s="186">
        <f>O288*H288</f>
        <v>0</v>
      </c>
      <c r="Q288" s="186">
        <v>0.00048999999999999998</v>
      </c>
      <c r="R288" s="186">
        <f>Q288*H288</f>
        <v>0.020580000000000001</v>
      </c>
      <c r="S288" s="186">
        <v>0</v>
      </c>
      <c r="T288" s="187">
        <f>S288*H288</f>
        <v>0</v>
      </c>
      <c r="AR288" s="188" t="s">
        <v>198</v>
      </c>
      <c r="AT288" s="188" t="s">
        <v>194</v>
      </c>
      <c r="AU288" s="188" t="s">
        <v>83</v>
      </c>
      <c r="AY288" s="18" t="s">
        <v>191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81</v>
      </c>
      <c r="BK288" s="189">
        <f>ROUND(I288*H288,2)</f>
        <v>0</v>
      </c>
      <c r="BL288" s="18" t="s">
        <v>198</v>
      </c>
      <c r="BM288" s="188" t="s">
        <v>3977</v>
      </c>
    </row>
    <row r="289" s="12" customFormat="1">
      <c r="B289" s="190"/>
      <c r="D289" s="191" t="s">
        <v>200</v>
      </c>
      <c r="E289" s="192" t="s">
        <v>1</v>
      </c>
      <c r="F289" s="193" t="s">
        <v>3978</v>
      </c>
      <c r="H289" s="192" t="s">
        <v>1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2" t="s">
        <v>200</v>
      </c>
      <c r="AU289" s="192" t="s">
        <v>83</v>
      </c>
      <c r="AV289" s="12" t="s">
        <v>81</v>
      </c>
      <c r="AW289" s="12" t="s">
        <v>30</v>
      </c>
      <c r="AX289" s="12" t="s">
        <v>73</v>
      </c>
      <c r="AY289" s="192" t="s">
        <v>191</v>
      </c>
    </row>
    <row r="290" s="13" customFormat="1">
      <c r="B290" s="198"/>
      <c r="D290" s="191" t="s">
        <v>200</v>
      </c>
      <c r="E290" s="199" t="s">
        <v>1</v>
      </c>
      <c r="F290" s="200" t="s">
        <v>3979</v>
      </c>
      <c r="H290" s="201">
        <v>42</v>
      </c>
      <c r="I290" s="202"/>
      <c r="L290" s="198"/>
      <c r="M290" s="203"/>
      <c r="N290" s="204"/>
      <c r="O290" s="204"/>
      <c r="P290" s="204"/>
      <c r="Q290" s="204"/>
      <c r="R290" s="204"/>
      <c r="S290" s="204"/>
      <c r="T290" s="205"/>
      <c r="AT290" s="199" t="s">
        <v>200</v>
      </c>
      <c r="AU290" s="199" t="s">
        <v>83</v>
      </c>
      <c r="AV290" s="13" t="s">
        <v>83</v>
      </c>
      <c r="AW290" s="13" t="s">
        <v>30</v>
      </c>
      <c r="AX290" s="13" t="s">
        <v>73</v>
      </c>
      <c r="AY290" s="199" t="s">
        <v>191</v>
      </c>
    </row>
    <row r="291" s="14" customFormat="1">
      <c r="B291" s="206"/>
      <c r="D291" s="191" t="s">
        <v>200</v>
      </c>
      <c r="E291" s="207" t="s">
        <v>1</v>
      </c>
      <c r="F291" s="208" t="s">
        <v>204</v>
      </c>
      <c r="H291" s="209">
        <v>42</v>
      </c>
      <c r="I291" s="210"/>
      <c r="L291" s="206"/>
      <c r="M291" s="211"/>
      <c r="N291" s="212"/>
      <c r="O291" s="212"/>
      <c r="P291" s="212"/>
      <c r="Q291" s="212"/>
      <c r="R291" s="212"/>
      <c r="S291" s="212"/>
      <c r="T291" s="213"/>
      <c r="AT291" s="207" t="s">
        <v>200</v>
      </c>
      <c r="AU291" s="207" t="s">
        <v>83</v>
      </c>
      <c r="AV291" s="14" t="s">
        <v>198</v>
      </c>
      <c r="AW291" s="14" t="s">
        <v>30</v>
      </c>
      <c r="AX291" s="14" t="s">
        <v>81</v>
      </c>
      <c r="AY291" s="207" t="s">
        <v>191</v>
      </c>
    </row>
    <row r="292" s="1" customFormat="1" ht="24" customHeight="1">
      <c r="B292" s="177"/>
      <c r="C292" s="178" t="s">
        <v>427</v>
      </c>
      <c r="D292" s="178" t="s">
        <v>194</v>
      </c>
      <c r="E292" s="179" t="s">
        <v>3145</v>
      </c>
      <c r="F292" s="180" t="s">
        <v>3146</v>
      </c>
      <c r="G292" s="181" t="s">
        <v>197</v>
      </c>
      <c r="H292" s="182">
        <v>2.7000000000000002</v>
      </c>
      <c r="I292" s="183"/>
      <c r="J292" s="182">
        <f>ROUND(I292*H292,2)</f>
        <v>0</v>
      </c>
      <c r="K292" s="180" t="s">
        <v>274</v>
      </c>
      <c r="L292" s="37"/>
      <c r="M292" s="184" t="s">
        <v>1</v>
      </c>
      <c r="N292" s="185" t="s">
        <v>38</v>
      </c>
      <c r="O292" s="73"/>
      <c r="P292" s="186">
        <f>O292*H292</f>
        <v>0</v>
      </c>
      <c r="Q292" s="186">
        <v>0.00068999999999999997</v>
      </c>
      <c r="R292" s="186">
        <f>Q292*H292</f>
        <v>0.0018630000000000001</v>
      </c>
      <c r="S292" s="186">
        <v>0</v>
      </c>
      <c r="T292" s="187">
        <f>S292*H292</f>
        <v>0</v>
      </c>
      <c r="AR292" s="188" t="s">
        <v>198</v>
      </c>
      <c r="AT292" s="188" t="s">
        <v>194</v>
      </c>
      <c r="AU292" s="188" t="s">
        <v>83</v>
      </c>
      <c r="AY292" s="18" t="s">
        <v>191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8" t="s">
        <v>81</v>
      </c>
      <c r="BK292" s="189">
        <f>ROUND(I292*H292,2)</f>
        <v>0</v>
      </c>
      <c r="BL292" s="18" t="s">
        <v>198</v>
      </c>
      <c r="BM292" s="188" t="s">
        <v>3980</v>
      </c>
    </row>
    <row r="293" s="12" customFormat="1">
      <c r="B293" s="190"/>
      <c r="D293" s="191" t="s">
        <v>200</v>
      </c>
      <c r="E293" s="192" t="s">
        <v>1</v>
      </c>
      <c r="F293" s="193" t="s">
        <v>3148</v>
      </c>
      <c r="H293" s="192" t="s">
        <v>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2" t="s">
        <v>200</v>
      </c>
      <c r="AU293" s="192" t="s">
        <v>83</v>
      </c>
      <c r="AV293" s="12" t="s">
        <v>81</v>
      </c>
      <c r="AW293" s="12" t="s">
        <v>30</v>
      </c>
      <c r="AX293" s="12" t="s">
        <v>73</v>
      </c>
      <c r="AY293" s="192" t="s">
        <v>191</v>
      </c>
    </row>
    <row r="294" s="13" customFormat="1">
      <c r="B294" s="198"/>
      <c r="D294" s="191" t="s">
        <v>200</v>
      </c>
      <c r="E294" s="199" t="s">
        <v>1</v>
      </c>
      <c r="F294" s="200" t="s">
        <v>3981</v>
      </c>
      <c r="H294" s="201">
        <v>2.7000000000000002</v>
      </c>
      <c r="I294" s="202"/>
      <c r="L294" s="198"/>
      <c r="M294" s="203"/>
      <c r="N294" s="204"/>
      <c r="O294" s="204"/>
      <c r="P294" s="204"/>
      <c r="Q294" s="204"/>
      <c r="R294" s="204"/>
      <c r="S294" s="204"/>
      <c r="T294" s="205"/>
      <c r="AT294" s="199" t="s">
        <v>200</v>
      </c>
      <c r="AU294" s="199" t="s">
        <v>83</v>
      </c>
      <c r="AV294" s="13" t="s">
        <v>83</v>
      </c>
      <c r="AW294" s="13" t="s">
        <v>30</v>
      </c>
      <c r="AX294" s="13" t="s">
        <v>73</v>
      </c>
      <c r="AY294" s="199" t="s">
        <v>191</v>
      </c>
    </row>
    <row r="295" s="14" customFormat="1">
      <c r="B295" s="206"/>
      <c r="D295" s="191" t="s">
        <v>200</v>
      </c>
      <c r="E295" s="207" t="s">
        <v>1</v>
      </c>
      <c r="F295" s="208" t="s">
        <v>204</v>
      </c>
      <c r="H295" s="209">
        <v>2.7000000000000002</v>
      </c>
      <c r="I295" s="210"/>
      <c r="L295" s="206"/>
      <c r="M295" s="211"/>
      <c r="N295" s="212"/>
      <c r="O295" s="212"/>
      <c r="P295" s="212"/>
      <c r="Q295" s="212"/>
      <c r="R295" s="212"/>
      <c r="S295" s="212"/>
      <c r="T295" s="213"/>
      <c r="AT295" s="207" t="s">
        <v>200</v>
      </c>
      <c r="AU295" s="207" t="s">
        <v>83</v>
      </c>
      <c r="AV295" s="14" t="s">
        <v>198</v>
      </c>
      <c r="AW295" s="14" t="s">
        <v>30</v>
      </c>
      <c r="AX295" s="14" t="s">
        <v>81</v>
      </c>
      <c r="AY295" s="207" t="s">
        <v>191</v>
      </c>
    </row>
    <row r="296" s="1" customFormat="1" ht="24" customHeight="1">
      <c r="B296" s="177"/>
      <c r="C296" s="178" t="s">
        <v>436</v>
      </c>
      <c r="D296" s="178" t="s">
        <v>194</v>
      </c>
      <c r="E296" s="179" t="s">
        <v>3150</v>
      </c>
      <c r="F296" s="180" t="s">
        <v>3151</v>
      </c>
      <c r="G296" s="181" t="s">
        <v>197</v>
      </c>
      <c r="H296" s="182">
        <v>5.4000000000000004</v>
      </c>
      <c r="I296" s="183"/>
      <c r="J296" s="182">
        <f>ROUND(I296*H296,2)</f>
        <v>0</v>
      </c>
      <c r="K296" s="180" t="s">
        <v>274</v>
      </c>
      <c r="L296" s="37"/>
      <c r="M296" s="184" t="s">
        <v>1</v>
      </c>
      <c r="N296" s="185" t="s">
        <v>38</v>
      </c>
      <c r="O296" s="73"/>
      <c r="P296" s="186">
        <f>O296*H296</f>
        <v>0</v>
      </c>
      <c r="Q296" s="186">
        <v>3.0000000000000001E-05</v>
      </c>
      <c r="R296" s="186">
        <f>Q296*H296</f>
        <v>0.00016200000000000001</v>
      </c>
      <c r="S296" s="186">
        <v>0</v>
      </c>
      <c r="T296" s="187">
        <f>S296*H296</f>
        <v>0</v>
      </c>
      <c r="AR296" s="188" t="s">
        <v>198</v>
      </c>
      <c r="AT296" s="188" t="s">
        <v>194</v>
      </c>
      <c r="AU296" s="188" t="s">
        <v>83</v>
      </c>
      <c r="AY296" s="18" t="s">
        <v>191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81</v>
      </c>
      <c r="BK296" s="189">
        <f>ROUND(I296*H296,2)</f>
        <v>0</v>
      </c>
      <c r="BL296" s="18" t="s">
        <v>198</v>
      </c>
      <c r="BM296" s="188" t="s">
        <v>3982</v>
      </c>
    </row>
    <row r="297" s="12" customFormat="1">
      <c r="B297" s="190"/>
      <c r="D297" s="191" t="s">
        <v>200</v>
      </c>
      <c r="E297" s="192" t="s">
        <v>1</v>
      </c>
      <c r="F297" s="193" t="s">
        <v>3153</v>
      </c>
      <c r="H297" s="192" t="s">
        <v>1</v>
      </c>
      <c r="I297" s="194"/>
      <c r="L297" s="190"/>
      <c r="M297" s="195"/>
      <c r="N297" s="196"/>
      <c r="O297" s="196"/>
      <c r="P297" s="196"/>
      <c r="Q297" s="196"/>
      <c r="R297" s="196"/>
      <c r="S297" s="196"/>
      <c r="T297" s="197"/>
      <c r="AT297" s="192" t="s">
        <v>200</v>
      </c>
      <c r="AU297" s="192" t="s">
        <v>83</v>
      </c>
      <c r="AV297" s="12" t="s">
        <v>81</v>
      </c>
      <c r="AW297" s="12" t="s">
        <v>30</v>
      </c>
      <c r="AX297" s="12" t="s">
        <v>73</v>
      </c>
      <c r="AY297" s="192" t="s">
        <v>191</v>
      </c>
    </row>
    <row r="298" s="13" customFormat="1">
      <c r="B298" s="198"/>
      <c r="D298" s="191" t="s">
        <v>200</v>
      </c>
      <c r="E298" s="199" t="s">
        <v>1</v>
      </c>
      <c r="F298" s="200" t="s">
        <v>3983</v>
      </c>
      <c r="H298" s="201">
        <v>5.4000000000000004</v>
      </c>
      <c r="I298" s="202"/>
      <c r="L298" s="198"/>
      <c r="M298" s="203"/>
      <c r="N298" s="204"/>
      <c r="O298" s="204"/>
      <c r="P298" s="204"/>
      <c r="Q298" s="204"/>
      <c r="R298" s="204"/>
      <c r="S298" s="204"/>
      <c r="T298" s="205"/>
      <c r="AT298" s="199" t="s">
        <v>200</v>
      </c>
      <c r="AU298" s="199" t="s">
        <v>83</v>
      </c>
      <c r="AV298" s="13" t="s">
        <v>83</v>
      </c>
      <c r="AW298" s="13" t="s">
        <v>30</v>
      </c>
      <c r="AX298" s="13" t="s">
        <v>73</v>
      </c>
      <c r="AY298" s="199" t="s">
        <v>191</v>
      </c>
    </row>
    <row r="299" s="14" customFormat="1">
      <c r="B299" s="206"/>
      <c r="D299" s="191" t="s">
        <v>200</v>
      </c>
      <c r="E299" s="207" t="s">
        <v>1</v>
      </c>
      <c r="F299" s="208" t="s">
        <v>204</v>
      </c>
      <c r="H299" s="209">
        <v>5.4000000000000004</v>
      </c>
      <c r="I299" s="210"/>
      <c r="L299" s="206"/>
      <c r="M299" s="211"/>
      <c r="N299" s="212"/>
      <c r="O299" s="212"/>
      <c r="P299" s="212"/>
      <c r="Q299" s="212"/>
      <c r="R299" s="212"/>
      <c r="S299" s="212"/>
      <c r="T299" s="213"/>
      <c r="AT299" s="207" t="s">
        <v>200</v>
      </c>
      <c r="AU299" s="207" t="s">
        <v>83</v>
      </c>
      <c r="AV299" s="14" t="s">
        <v>198</v>
      </c>
      <c r="AW299" s="14" t="s">
        <v>30</v>
      </c>
      <c r="AX299" s="14" t="s">
        <v>81</v>
      </c>
      <c r="AY299" s="207" t="s">
        <v>191</v>
      </c>
    </row>
    <row r="300" s="1" customFormat="1" ht="16.5" customHeight="1">
      <c r="B300" s="177"/>
      <c r="C300" s="214" t="s">
        <v>365</v>
      </c>
      <c r="D300" s="214" t="s">
        <v>335</v>
      </c>
      <c r="E300" s="215" t="s">
        <v>3155</v>
      </c>
      <c r="F300" s="216" t="s">
        <v>3156</v>
      </c>
      <c r="G300" s="217" t="s">
        <v>197</v>
      </c>
      <c r="H300" s="218">
        <v>5.4000000000000004</v>
      </c>
      <c r="I300" s="219"/>
      <c r="J300" s="218">
        <f>ROUND(I300*H300,2)</f>
        <v>0</v>
      </c>
      <c r="K300" s="216" t="s">
        <v>274</v>
      </c>
      <c r="L300" s="220"/>
      <c r="M300" s="221" t="s">
        <v>1</v>
      </c>
      <c r="N300" s="222" t="s">
        <v>38</v>
      </c>
      <c r="O300" s="73"/>
      <c r="P300" s="186">
        <f>O300*H300</f>
        <v>0</v>
      </c>
      <c r="Q300" s="186">
        <v>0.00050000000000000001</v>
      </c>
      <c r="R300" s="186">
        <f>Q300*H300</f>
        <v>0.0027000000000000001</v>
      </c>
      <c r="S300" s="186">
        <v>0</v>
      </c>
      <c r="T300" s="187">
        <f>S300*H300</f>
        <v>0</v>
      </c>
      <c r="AR300" s="188" t="s">
        <v>254</v>
      </c>
      <c r="AT300" s="188" t="s">
        <v>335</v>
      </c>
      <c r="AU300" s="188" t="s">
        <v>83</v>
      </c>
      <c r="AY300" s="18" t="s">
        <v>191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8" t="s">
        <v>81</v>
      </c>
      <c r="BK300" s="189">
        <f>ROUND(I300*H300,2)</f>
        <v>0</v>
      </c>
      <c r="BL300" s="18" t="s">
        <v>198</v>
      </c>
      <c r="BM300" s="188" t="s">
        <v>3984</v>
      </c>
    </row>
    <row r="301" s="12" customFormat="1">
      <c r="B301" s="190"/>
      <c r="D301" s="191" t="s">
        <v>200</v>
      </c>
      <c r="E301" s="192" t="s">
        <v>1</v>
      </c>
      <c r="F301" s="193" t="s">
        <v>3153</v>
      </c>
      <c r="H301" s="192" t="s">
        <v>1</v>
      </c>
      <c r="I301" s="194"/>
      <c r="L301" s="190"/>
      <c r="M301" s="195"/>
      <c r="N301" s="196"/>
      <c r="O301" s="196"/>
      <c r="P301" s="196"/>
      <c r="Q301" s="196"/>
      <c r="R301" s="196"/>
      <c r="S301" s="196"/>
      <c r="T301" s="197"/>
      <c r="AT301" s="192" t="s">
        <v>200</v>
      </c>
      <c r="AU301" s="192" t="s">
        <v>83</v>
      </c>
      <c r="AV301" s="12" t="s">
        <v>81</v>
      </c>
      <c r="AW301" s="12" t="s">
        <v>30</v>
      </c>
      <c r="AX301" s="12" t="s">
        <v>73</v>
      </c>
      <c r="AY301" s="192" t="s">
        <v>191</v>
      </c>
    </row>
    <row r="302" s="13" customFormat="1">
      <c r="B302" s="198"/>
      <c r="D302" s="191" t="s">
        <v>200</v>
      </c>
      <c r="E302" s="199" t="s">
        <v>1</v>
      </c>
      <c r="F302" s="200" t="s">
        <v>3983</v>
      </c>
      <c r="H302" s="201">
        <v>5.4000000000000004</v>
      </c>
      <c r="I302" s="202"/>
      <c r="L302" s="198"/>
      <c r="M302" s="203"/>
      <c r="N302" s="204"/>
      <c r="O302" s="204"/>
      <c r="P302" s="204"/>
      <c r="Q302" s="204"/>
      <c r="R302" s="204"/>
      <c r="S302" s="204"/>
      <c r="T302" s="205"/>
      <c r="AT302" s="199" t="s">
        <v>200</v>
      </c>
      <c r="AU302" s="199" t="s">
        <v>83</v>
      </c>
      <c r="AV302" s="13" t="s">
        <v>83</v>
      </c>
      <c r="AW302" s="13" t="s">
        <v>30</v>
      </c>
      <c r="AX302" s="13" t="s">
        <v>73</v>
      </c>
      <c r="AY302" s="199" t="s">
        <v>191</v>
      </c>
    </row>
    <row r="303" s="14" customFormat="1">
      <c r="B303" s="206"/>
      <c r="D303" s="191" t="s">
        <v>200</v>
      </c>
      <c r="E303" s="207" t="s">
        <v>1</v>
      </c>
      <c r="F303" s="208" t="s">
        <v>204</v>
      </c>
      <c r="H303" s="209">
        <v>5.4000000000000004</v>
      </c>
      <c r="I303" s="210"/>
      <c r="L303" s="206"/>
      <c r="M303" s="211"/>
      <c r="N303" s="212"/>
      <c r="O303" s="212"/>
      <c r="P303" s="212"/>
      <c r="Q303" s="212"/>
      <c r="R303" s="212"/>
      <c r="S303" s="212"/>
      <c r="T303" s="213"/>
      <c r="AT303" s="207" t="s">
        <v>200</v>
      </c>
      <c r="AU303" s="207" t="s">
        <v>83</v>
      </c>
      <c r="AV303" s="14" t="s">
        <v>198</v>
      </c>
      <c r="AW303" s="14" t="s">
        <v>30</v>
      </c>
      <c r="AX303" s="14" t="s">
        <v>81</v>
      </c>
      <c r="AY303" s="207" t="s">
        <v>191</v>
      </c>
    </row>
    <row r="304" s="1" customFormat="1" ht="24" customHeight="1">
      <c r="B304" s="177"/>
      <c r="C304" s="178" t="s">
        <v>450</v>
      </c>
      <c r="D304" s="178" t="s">
        <v>194</v>
      </c>
      <c r="E304" s="179" t="s">
        <v>3159</v>
      </c>
      <c r="F304" s="180" t="s">
        <v>3160</v>
      </c>
      <c r="G304" s="181" t="s">
        <v>397</v>
      </c>
      <c r="H304" s="182">
        <v>6</v>
      </c>
      <c r="I304" s="183"/>
      <c r="J304" s="182">
        <f>ROUND(I304*H304,2)</f>
        <v>0</v>
      </c>
      <c r="K304" s="180" t="s">
        <v>1</v>
      </c>
      <c r="L304" s="37"/>
      <c r="M304" s="184" t="s">
        <v>1</v>
      </c>
      <c r="N304" s="185" t="s">
        <v>38</v>
      </c>
      <c r="O304" s="73"/>
      <c r="P304" s="186">
        <f>O304*H304</f>
        <v>0</v>
      </c>
      <c r="Q304" s="186">
        <v>0</v>
      </c>
      <c r="R304" s="186">
        <f>Q304*H304</f>
        <v>0</v>
      </c>
      <c r="S304" s="186">
        <v>0</v>
      </c>
      <c r="T304" s="187">
        <f>S304*H304</f>
        <v>0</v>
      </c>
      <c r="AR304" s="188" t="s">
        <v>198</v>
      </c>
      <c r="AT304" s="188" t="s">
        <v>194</v>
      </c>
      <c r="AU304" s="188" t="s">
        <v>83</v>
      </c>
      <c r="AY304" s="18" t="s">
        <v>191</v>
      </c>
      <c r="BE304" s="189">
        <f>IF(N304="základní",J304,0)</f>
        <v>0</v>
      </c>
      <c r="BF304" s="189">
        <f>IF(N304="snížená",J304,0)</f>
        <v>0</v>
      </c>
      <c r="BG304" s="189">
        <f>IF(N304="zákl. přenesená",J304,0)</f>
        <v>0</v>
      </c>
      <c r="BH304" s="189">
        <f>IF(N304="sníž. přenesená",J304,0)</f>
        <v>0</v>
      </c>
      <c r="BI304" s="189">
        <f>IF(N304="nulová",J304,0)</f>
        <v>0</v>
      </c>
      <c r="BJ304" s="18" t="s">
        <v>81</v>
      </c>
      <c r="BK304" s="189">
        <f>ROUND(I304*H304,2)</f>
        <v>0</v>
      </c>
      <c r="BL304" s="18" t="s">
        <v>198</v>
      </c>
      <c r="BM304" s="188" t="s">
        <v>3985</v>
      </c>
    </row>
    <row r="305" s="12" customFormat="1">
      <c r="B305" s="190"/>
      <c r="D305" s="191" t="s">
        <v>200</v>
      </c>
      <c r="E305" s="192" t="s">
        <v>1</v>
      </c>
      <c r="F305" s="193" t="s">
        <v>3986</v>
      </c>
      <c r="H305" s="192" t="s">
        <v>1</v>
      </c>
      <c r="I305" s="194"/>
      <c r="L305" s="190"/>
      <c r="M305" s="195"/>
      <c r="N305" s="196"/>
      <c r="O305" s="196"/>
      <c r="P305" s="196"/>
      <c r="Q305" s="196"/>
      <c r="R305" s="196"/>
      <c r="S305" s="196"/>
      <c r="T305" s="197"/>
      <c r="AT305" s="192" t="s">
        <v>200</v>
      </c>
      <c r="AU305" s="192" t="s">
        <v>83</v>
      </c>
      <c r="AV305" s="12" t="s">
        <v>81</v>
      </c>
      <c r="AW305" s="12" t="s">
        <v>30</v>
      </c>
      <c r="AX305" s="12" t="s">
        <v>73</v>
      </c>
      <c r="AY305" s="192" t="s">
        <v>191</v>
      </c>
    </row>
    <row r="306" s="12" customFormat="1">
      <c r="B306" s="190"/>
      <c r="D306" s="191" t="s">
        <v>200</v>
      </c>
      <c r="E306" s="192" t="s">
        <v>1</v>
      </c>
      <c r="F306" s="193" t="s">
        <v>3987</v>
      </c>
      <c r="H306" s="192" t="s">
        <v>1</v>
      </c>
      <c r="I306" s="194"/>
      <c r="L306" s="190"/>
      <c r="M306" s="195"/>
      <c r="N306" s="196"/>
      <c r="O306" s="196"/>
      <c r="P306" s="196"/>
      <c r="Q306" s="196"/>
      <c r="R306" s="196"/>
      <c r="S306" s="196"/>
      <c r="T306" s="197"/>
      <c r="AT306" s="192" t="s">
        <v>200</v>
      </c>
      <c r="AU306" s="192" t="s">
        <v>83</v>
      </c>
      <c r="AV306" s="12" t="s">
        <v>81</v>
      </c>
      <c r="AW306" s="12" t="s">
        <v>30</v>
      </c>
      <c r="AX306" s="12" t="s">
        <v>73</v>
      </c>
      <c r="AY306" s="192" t="s">
        <v>191</v>
      </c>
    </row>
    <row r="307" s="13" customFormat="1">
      <c r="B307" s="198"/>
      <c r="D307" s="191" t="s">
        <v>200</v>
      </c>
      <c r="E307" s="199" t="s">
        <v>1</v>
      </c>
      <c r="F307" s="200" t="s">
        <v>237</v>
      </c>
      <c r="H307" s="201">
        <v>6</v>
      </c>
      <c r="I307" s="202"/>
      <c r="L307" s="198"/>
      <c r="M307" s="203"/>
      <c r="N307" s="204"/>
      <c r="O307" s="204"/>
      <c r="P307" s="204"/>
      <c r="Q307" s="204"/>
      <c r="R307" s="204"/>
      <c r="S307" s="204"/>
      <c r="T307" s="205"/>
      <c r="AT307" s="199" t="s">
        <v>200</v>
      </c>
      <c r="AU307" s="199" t="s">
        <v>83</v>
      </c>
      <c r="AV307" s="13" t="s">
        <v>83</v>
      </c>
      <c r="AW307" s="13" t="s">
        <v>30</v>
      </c>
      <c r="AX307" s="13" t="s">
        <v>73</v>
      </c>
      <c r="AY307" s="199" t="s">
        <v>191</v>
      </c>
    </row>
    <row r="308" s="14" customFormat="1">
      <c r="B308" s="206"/>
      <c r="D308" s="191" t="s">
        <v>200</v>
      </c>
      <c r="E308" s="207" t="s">
        <v>1</v>
      </c>
      <c r="F308" s="208" t="s">
        <v>204</v>
      </c>
      <c r="H308" s="209">
        <v>6</v>
      </c>
      <c r="I308" s="210"/>
      <c r="L308" s="206"/>
      <c r="M308" s="211"/>
      <c r="N308" s="212"/>
      <c r="O308" s="212"/>
      <c r="P308" s="212"/>
      <c r="Q308" s="212"/>
      <c r="R308" s="212"/>
      <c r="S308" s="212"/>
      <c r="T308" s="213"/>
      <c r="AT308" s="207" t="s">
        <v>200</v>
      </c>
      <c r="AU308" s="207" t="s">
        <v>83</v>
      </c>
      <c r="AV308" s="14" t="s">
        <v>198</v>
      </c>
      <c r="AW308" s="14" t="s">
        <v>30</v>
      </c>
      <c r="AX308" s="14" t="s">
        <v>81</v>
      </c>
      <c r="AY308" s="207" t="s">
        <v>191</v>
      </c>
    </row>
    <row r="309" s="1" customFormat="1" ht="16.5" customHeight="1">
      <c r="B309" s="177"/>
      <c r="C309" s="178" t="s">
        <v>458</v>
      </c>
      <c r="D309" s="178" t="s">
        <v>194</v>
      </c>
      <c r="E309" s="179" t="s">
        <v>512</v>
      </c>
      <c r="F309" s="180" t="s">
        <v>513</v>
      </c>
      <c r="G309" s="181" t="s">
        <v>310</v>
      </c>
      <c r="H309" s="182">
        <v>8.9000000000000004</v>
      </c>
      <c r="I309" s="183"/>
      <c r="J309" s="182">
        <f>ROUND(I309*H309,2)</f>
        <v>0</v>
      </c>
      <c r="K309" s="180" t="s">
        <v>274</v>
      </c>
      <c r="L309" s="37"/>
      <c r="M309" s="184" t="s">
        <v>1</v>
      </c>
      <c r="N309" s="185" t="s">
        <v>38</v>
      </c>
      <c r="O309" s="73"/>
      <c r="P309" s="186">
        <f>O309*H309</f>
        <v>0</v>
      </c>
      <c r="Q309" s="186">
        <v>0</v>
      </c>
      <c r="R309" s="186">
        <f>Q309*H309</f>
        <v>0</v>
      </c>
      <c r="S309" s="186">
        <v>0</v>
      </c>
      <c r="T309" s="187">
        <f>S309*H309</f>
        <v>0</v>
      </c>
      <c r="AR309" s="188" t="s">
        <v>198</v>
      </c>
      <c r="AT309" s="188" t="s">
        <v>194</v>
      </c>
      <c r="AU309" s="188" t="s">
        <v>83</v>
      </c>
      <c r="AY309" s="18" t="s">
        <v>191</v>
      </c>
      <c r="BE309" s="189">
        <f>IF(N309="základní",J309,0)</f>
        <v>0</v>
      </c>
      <c r="BF309" s="189">
        <f>IF(N309="snížená",J309,0)</f>
        <v>0</v>
      </c>
      <c r="BG309" s="189">
        <f>IF(N309="zákl. přenesená",J309,0)</f>
        <v>0</v>
      </c>
      <c r="BH309" s="189">
        <f>IF(N309="sníž. přenesená",J309,0)</f>
        <v>0</v>
      </c>
      <c r="BI309" s="189">
        <f>IF(N309="nulová",J309,0)</f>
        <v>0</v>
      </c>
      <c r="BJ309" s="18" t="s">
        <v>81</v>
      </c>
      <c r="BK309" s="189">
        <f>ROUND(I309*H309,2)</f>
        <v>0</v>
      </c>
      <c r="BL309" s="18" t="s">
        <v>198</v>
      </c>
      <c r="BM309" s="188" t="s">
        <v>3988</v>
      </c>
    </row>
    <row r="310" s="12" customFormat="1">
      <c r="B310" s="190"/>
      <c r="D310" s="191" t="s">
        <v>200</v>
      </c>
      <c r="E310" s="192" t="s">
        <v>1</v>
      </c>
      <c r="F310" s="193" t="s">
        <v>3989</v>
      </c>
      <c r="H310" s="192" t="s">
        <v>1</v>
      </c>
      <c r="I310" s="194"/>
      <c r="L310" s="190"/>
      <c r="M310" s="195"/>
      <c r="N310" s="196"/>
      <c r="O310" s="196"/>
      <c r="P310" s="196"/>
      <c r="Q310" s="196"/>
      <c r="R310" s="196"/>
      <c r="S310" s="196"/>
      <c r="T310" s="197"/>
      <c r="AT310" s="192" t="s">
        <v>200</v>
      </c>
      <c r="AU310" s="192" t="s">
        <v>83</v>
      </c>
      <c r="AV310" s="12" t="s">
        <v>81</v>
      </c>
      <c r="AW310" s="12" t="s">
        <v>30</v>
      </c>
      <c r="AX310" s="12" t="s">
        <v>73</v>
      </c>
      <c r="AY310" s="192" t="s">
        <v>191</v>
      </c>
    </row>
    <row r="311" s="13" customFormat="1">
      <c r="B311" s="198"/>
      <c r="D311" s="191" t="s">
        <v>200</v>
      </c>
      <c r="E311" s="199" t="s">
        <v>1</v>
      </c>
      <c r="F311" s="200" t="s">
        <v>3990</v>
      </c>
      <c r="H311" s="201">
        <v>8.9000000000000004</v>
      </c>
      <c r="I311" s="202"/>
      <c r="L311" s="198"/>
      <c r="M311" s="203"/>
      <c r="N311" s="204"/>
      <c r="O311" s="204"/>
      <c r="P311" s="204"/>
      <c r="Q311" s="204"/>
      <c r="R311" s="204"/>
      <c r="S311" s="204"/>
      <c r="T311" s="205"/>
      <c r="AT311" s="199" t="s">
        <v>200</v>
      </c>
      <c r="AU311" s="199" t="s">
        <v>83</v>
      </c>
      <c r="AV311" s="13" t="s">
        <v>83</v>
      </c>
      <c r="AW311" s="13" t="s">
        <v>30</v>
      </c>
      <c r="AX311" s="13" t="s">
        <v>73</v>
      </c>
      <c r="AY311" s="199" t="s">
        <v>191</v>
      </c>
    </row>
    <row r="312" s="14" customFormat="1">
      <c r="B312" s="206"/>
      <c r="D312" s="191" t="s">
        <v>200</v>
      </c>
      <c r="E312" s="207" t="s">
        <v>1</v>
      </c>
      <c r="F312" s="208" t="s">
        <v>204</v>
      </c>
      <c r="H312" s="209">
        <v>8.9000000000000004</v>
      </c>
      <c r="I312" s="210"/>
      <c r="L312" s="206"/>
      <c r="M312" s="211"/>
      <c r="N312" s="212"/>
      <c r="O312" s="212"/>
      <c r="P312" s="212"/>
      <c r="Q312" s="212"/>
      <c r="R312" s="212"/>
      <c r="S312" s="212"/>
      <c r="T312" s="213"/>
      <c r="AT312" s="207" t="s">
        <v>200</v>
      </c>
      <c r="AU312" s="207" t="s">
        <v>83</v>
      </c>
      <c r="AV312" s="14" t="s">
        <v>198</v>
      </c>
      <c r="AW312" s="14" t="s">
        <v>30</v>
      </c>
      <c r="AX312" s="14" t="s">
        <v>81</v>
      </c>
      <c r="AY312" s="207" t="s">
        <v>191</v>
      </c>
    </row>
    <row r="313" s="1" customFormat="1" ht="16.5" customHeight="1">
      <c r="B313" s="177"/>
      <c r="C313" s="178" t="s">
        <v>465</v>
      </c>
      <c r="D313" s="178" t="s">
        <v>194</v>
      </c>
      <c r="E313" s="179" t="s">
        <v>3197</v>
      </c>
      <c r="F313" s="180" t="s">
        <v>3198</v>
      </c>
      <c r="G313" s="181" t="s">
        <v>214</v>
      </c>
      <c r="H313" s="182">
        <v>1.23</v>
      </c>
      <c r="I313" s="183"/>
      <c r="J313" s="182">
        <f>ROUND(I313*H313,2)</f>
        <v>0</v>
      </c>
      <c r="K313" s="180" t="s">
        <v>274</v>
      </c>
      <c r="L313" s="37"/>
      <c r="M313" s="184" t="s">
        <v>1</v>
      </c>
      <c r="N313" s="185" t="s">
        <v>38</v>
      </c>
      <c r="O313" s="73"/>
      <c r="P313" s="186">
        <f>O313*H313</f>
        <v>0</v>
      </c>
      <c r="Q313" s="186">
        <v>0</v>
      </c>
      <c r="R313" s="186">
        <f>Q313*H313</f>
        <v>0</v>
      </c>
      <c r="S313" s="186">
        <v>2.6000000000000001</v>
      </c>
      <c r="T313" s="187">
        <f>S313*H313</f>
        <v>3.198</v>
      </c>
      <c r="AR313" s="188" t="s">
        <v>198</v>
      </c>
      <c r="AT313" s="188" t="s">
        <v>194</v>
      </c>
      <c r="AU313" s="188" t="s">
        <v>83</v>
      </c>
      <c r="AY313" s="18" t="s">
        <v>191</v>
      </c>
      <c r="BE313" s="189">
        <f>IF(N313="základní",J313,0)</f>
        <v>0</v>
      </c>
      <c r="BF313" s="189">
        <f>IF(N313="snížená",J313,0)</f>
        <v>0</v>
      </c>
      <c r="BG313" s="189">
        <f>IF(N313="zákl. přenesená",J313,0)</f>
        <v>0</v>
      </c>
      <c r="BH313" s="189">
        <f>IF(N313="sníž. přenesená",J313,0)</f>
        <v>0</v>
      </c>
      <c r="BI313" s="189">
        <f>IF(N313="nulová",J313,0)</f>
        <v>0</v>
      </c>
      <c r="BJ313" s="18" t="s">
        <v>81</v>
      </c>
      <c r="BK313" s="189">
        <f>ROUND(I313*H313,2)</f>
        <v>0</v>
      </c>
      <c r="BL313" s="18" t="s">
        <v>198</v>
      </c>
      <c r="BM313" s="188" t="s">
        <v>3991</v>
      </c>
    </row>
    <row r="314" s="12" customFormat="1">
      <c r="B314" s="190"/>
      <c r="D314" s="191" t="s">
        <v>200</v>
      </c>
      <c r="E314" s="192" t="s">
        <v>1</v>
      </c>
      <c r="F314" s="193" t="s">
        <v>3992</v>
      </c>
      <c r="H314" s="192" t="s">
        <v>1</v>
      </c>
      <c r="I314" s="194"/>
      <c r="L314" s="190"/>
      <c r="M314" s="195"/>
      <c r="N314" s="196"/>
      <c r="O314" s="196"/>
      <c r="P314" s="196"/>
      <c r="Q314" s="196"/>
      <c r="R314" s="196"/>
      <c r="S314" s="196"/>
      <c r="T314" s="197"/>
      <c r="AT314" s="192" t="s">
        <v>200</v>
      </c>
      <c r="AU314" s="192" t="s">
        <v>83</v>
      </c>
      <c r="AV314" s="12" t="s">
        <v>81</v>
      </c>
      <c r="AW314" s="12" t="s">
        <v>30</v>
      </c>
      <c r="AX314" s="12" t="s">
        <v>73</v>
      </c>
      <c r="AY314" s="192" t="s">
        <v>191</v>
      </c>
    </row>
    <row r="315" s="12" customFormat="1">
      <c r="B315" s="190"/>
      <c r="D315" s="191" t="s">
        <v>200</v>
      </c>
      <c r="E315" s="192" t="s">
        <v>1</v>
      </c>
      <c r="F315" s="193" t="s">
        <v>3993</v>
      </c>
      <c r="H315" s="192" t="s">
        <v>1</v>
      </c>
      <c r="I315" s="194"/>
      <c r="L315" s="190"/>
      <c r="M315" s="195"/>
      <c r="N315" s="196"/>
      <c r="O315" s="196"/>
      <c r="P315" s="196"/>
      <c r="Q315" s="196"/>
      <c r="R315" s="196"/>
      <c r="S315" s="196"/>
      <c r="T315" s="197"/>
      <c r="AT315" s="192" t="s">
        <v>200</v>
      </c>
      <c r="AU315" s="192" t="s">
        <v>83</v>
      </c>
      <c r="AV315" s="12" t="s">
        <v>81</v>
      </c>
      <c r="AW315" s="12" t="s">
        <v>30</v>
      </c>
      <c r="AX315" s="12" t="s">
        <v>73</v>
      </c>
      <c r="AY315" s="192" t="s">
        <v>191</v>
      </c>
    </row>
    <row r="316" s="13" customFormat="1">
      <c r="B316" s="198"/>
      <c r="D316" s="191" t="s">
        <v>200</v>
      </c>
      <c r="E316" s="199" t="s">
        <v>1</v>
      </c>
      <c r="F316" s="200" t="s">
        <v>3994</v>
      </c>
      <c r="H316" s="201">
        <v>0.20000000000000001</v>
      </c>
      <c r="I316" s="202"/>
      <c r="L316" s="198"/>
      <c r="M316" s="203"/>
      <c r="N316" s="204"/>
      <c r="O316" s="204"/>
      <c r="P316" s="204"/>
      <c r="Q316" s="204"/>
      <c r="R316" s="204"/>
      <c r="S316" s="204"/>
      <c r="T316" s="205"/>
      <c r="AT316" s="199" t="s">
        <v>200</v>
      </c>
      <c r="AU316" s="199" t="s">
        <v>83</v>
      </c>
      <c r="AV316" s="13" t="s">
        <v>83</v>
      </c>
      <c r="AW316" s="13" t="s">
        <v>30</v>
      </c>
      <c r="AX316" s="13" t="s">
        <v>73</v>
      </c>
      <c r="AY316" s="199" t="s">
        <v>191</v>
      </c>
    </row>
    <row r="317" s="12" customFormat="1">
      <c r="B317" s="190"/>
      <c r="D317" s="191" t="s">
        <v>200</v>
      </c>
      <c r="E317" s="192" t="s">
        <v>1</v>
      </c>
      <c r="F317" s="193" t="s">
        <v>3995</v>
      </c>
      <c r="H317" s="192" t="s">
        <v>1</v>
      </c>
      <c r="I317" s="194"/>
      <c r="L317" s="190"/>
      <c r="M317" s="195"/>
      <c r="N317" s="196"/>
      <c r="O317" s="196"/>
      <c r="P317" s="196"/>
      <c r="Q317" s="196"/>
      <c r="R317" s="196"/>
      <c r="S317" s="196"/>
      <c r="T317" s="197"/>
      <c r="AT317" s="192" t="s">
        <v>200</v>
      </c>
      <c r="AU317" s="192" t="s">
        <v>83</v>
      </c>
      <c r="AV317" s="12" t="s">
        <v>81</v>
      </c>
      <c r="AW317" s="12" t="s">
        <v>30</v>
      </c>
      <c r="AX317" s="12" t="s">
        <v>73</v>
      </c>
      <c r="AY317" s="192" t="s">
        <v>191</v>
      </c>
    </row>
    <row r="318" s="12" customFormat="1">
      <c r="B318" s="190"/>
      <c r="D318" s="191" t="s">
        <v>200</v>
      </c>
      <c r="E318" s="192" t="s">
        <v>1</v>
      </c>
      <c r="F318" s="193" t="s">
        <v>2966</v>
      </c>
      <c r="H318" s="192" t="s">
        <v>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2" t="s">
        <v>200</v>
      </c>
      <c r="AU318" s="192" t="s">
        <v>83</v>
      </c>
      <c r="AV318" s="12" t="s">
        <v>81</v>
      </c>
      <c r="AW318" s="12" t="s">
        <v>30</v>
      </c>
      <c r="AX318" s="12" t="s">
        <v>73</v>
      </c>
      <c r="AY318" s="192" t="s">
        <v>191</v>
      </c>
    </row>
    <row r="319" s="13" customFormat="1">
      <c r="B319" s="198"/>
      <c r="D319" s="191" t="s">
        <v>200</v>
      </c>
      <c r="E319" s="199" t="s">
        <v>1</v>
      </c>
      <c r="F319" s="200" t="s">
        <v>3996</v>
      </c>
      <c r="H319" s="201">
        <v>1.03</v>
      </c>
      <c r="I319" s="202"/>
      <c r="L319" s="198"/>
      <c r="M319" s="203"/>
      <c r="N319" s="204"/>
      <c r="O319" s="204"/>
      <c r="P319" s="204"/>
      <c r="Q319" s="204"/>
      <c r="R319" s="204"/>
      <c r="S319" s="204"/>
      <c r="T319" s="205"/>
      <c r="AT319" s="199" t="s">
        <v>200</v>
      </c>
      <c r="AU319" s="199" t="s">
        <v>83</v>
      </c>
      <c r="AV319" s="13" t="s">
        <v>83</v>
      </c>
      <c r="AW319" s="13" t="s">
        <v>30</v>
      </c>
      <c r="AX319" s="13" t="s">
        <v>73</v>
      </c>
      <c r="AY319" s="199" t="s">
        <v>191</v>
      </c>
    </row>
    <row r="320" s="14" customFormat="1">
      <c r="B320" s="206"/>
      <c r="D320" s="191" t="s">
        <v>200</v>
      </c>
      <c r="E320" s="207" t="s">
        <v>1</v>
      </c>
      <c r="F320" s="208" t="s">
        <v>204</v>
      </c>
      <c r="H320" s="209">
        <v>1.23</v>
      </c>
      <c r="I320" s="210"/>
      <c r="L320" s="206"/>
      <c r="M320" s="211"/>
      <c r="N320" s="212"/>
      <c r="O320" s="212"/>
      <c r="P320" s="212"/>
      <c r="Q320" s="212"/>
      <c r="R320" s="212"/>
      <c r="S320" s="212"/>
      <c r="T320" s="213"/>
      <c r="AT320" s="207" t="s">
        <v>200</v>
      </c>
      <c r="AU320" s="207" t="s">
        <v>83</v>
      </c>
      <c r="AV320" s="14" t="s">
        <v>198</v>
      </c>
      <c r="AW320" s="14" t="s">
        <v>30</v>
      </c>
      <c r="AX320" s="14" t="s">
        <v>81</v>
      </c>
      <c r="AY320" s="207" t="s">
        <v>191</v>
      </c>
    </row>
    <row r="321" s="1" customFormat="1" ht="24" customHeight="1">
      <c r="B321" s="177"/>
      <c r="C321" s="178" t="s">
        <v>470</v>
      </c>
      <c r="D321" s="178" t="s">
        <v>194</v>
      </c>
      <c r="E321" s="179" t="s">
        <v>875</v>
      </c>
      <c r="F321" s="180" t="s">
        <v>876</v>
      </c>
      <c r="G321" s="181" t="s">
        <v>343</v>
      </c>
      <c r="H321" s="182">
        <v>38.960000000000001</v>
      </c>
      <c r="I321" s="183"/>
      <c r="J321" s="182">
        <f>ROUND(I321*H321,2)</f>
        <v>0</v>
      </c>
      <c r="K321" s="180" t="s">
        <v>274</v>
      </c>
      <c r="L321" s="37"/>
      <c r="M321" s="184" t="s">
        <v>1</v>
      </c>
      <c r="N321" s="185" t="s">
        <v>38</v>
      </c>
      <c r="O321" s="73"/>
      <c r="P321" s="186">
        <f>O321*H321</f>
        <v>0</v>
      </c>
      <c r="Q321" s="186">
        <v>0</v>
      </c>
      <c r="R321" s="186">
        <f>Q321*H321</f>
        <v>0</v>
      </c>
      <c r="S321" s="186">
        <v>0</v>
      </c>
      <c r="T321" s="187">
        <f>S321*H321</f>
        <v>0</v>
      </c>
      <c r="AR321" s="188" t="s">
        <v>198</v>
      </c>
      <c r="AT321" s="188" t="s">
        <v>194</v>
      </c>
      <c r="AU321" s="188" t="s">
        <v>83</v>
      </c>
      <c r="AY321" s="18" t="s">
        <v>191</v>
      </c>
      <c r="BE321" s="189">
        <f>IF(N321="základní",J321,0)</f>
        <v>0</v>
      </c>
      <c r="BF321" s="189">
        <f>IF(N321="snížená",J321,0)</f>
        <v>0</v>
      </c>
      <c r="BG321" s="189">
        <f>IF(N321="zákl. přenesená",J321,0)</f>
        <v>0</v>
      </c>
      <c r="BH321" s="189">
        <f>IF(N321="sníž. přenesená",J321,0)</f>
        <v>0</v>
      </c>
      <c r="BI321" s="189">
        <f>IF(N321="nulová",J321,0)</f>
        <v>0</v>
      </c>
      <c r="BJ321" s="18" t="s">
        <v>81</v>
      </c>
      <c r="BK321" s="189">
        <f>ROUND(I321*H321,2)</f>
        <v>0</v>
      </c>
      <c r="BL321" s="18" t="s">
        <v>198</v>
      </c>
      <c r="BM321" s="188" t="s">
        <v>3997</v>
      </c>
    </row>
    <row r="322" s="12" customFormat="1">
      <c r="B322" s="190"/>
      <c r="D322" s="191" t="s">
        <v>200</v>
      </c>
      <c r="E322" s="192" t="s">
        <v>1</v>
      </c>
      <c r="F322" s="193" t="s">
        <v>3998</v>
      </c>
      <c r="H322" s="192" t="s">
        <v>1</v>
      </c>
      <c r="I322" s="194"/>
      <c r="L322" s="190"/>
      <c r="M322" s="195"/>
      <c r="N322" s="196"/>
      <c r="O322" s="196"/>
      <c r="P322" s="196"/>
      <c r="Q322" s="196"/>
      <c r="R322" s="196"/>
      <c r="S322" s="196"/>
      <c r="T322" s="197"/>
      <c r="AT322" s="192" t="s">
        <v>200</v>
      </c>
      <c r="AU322" s="192" t="s">
        <v>83</v>
      </c>
      <c r="AV322" s="12" t="s">
        <v>81</v>
      </c>
      <c r="AW322" s="12" t="s">
        <v>30</v>
      </c>
      <c r="AX322" s="12" t="s">
        <v>73</v>
      </c>
      <c r="AY322" s="192" t="s">
        <v>191</v>
      </c>
    </row>
    <row r="323" s="13" customFormat="1">
      <c r="B323" s="198"/>
      <c r="D323" s="191" t="s">
        <v>200</v>
      </c>
      <c r="E323" s="199" t="s">
        <v>1</v>
      </c>
      <c r="F323" s="200" t="s">
        <v>3999</v>
      </c>
      <c r="H323" s="201">
        <v>4.5499999999999998</v>
      </c>
      <c r="I323" s="202"/>
      <c r="L323" s="198"/>
      <c r="M323" s="203"/>
      <c r="N323" s="204"/>
      <c r="O323" s="204"/>
      <c r="P323" s="204"/>
      <c r="Q323" s="204"/>
      <c r="R323" s="204"/>
      <c r="S323" s="204"/>
      <c r="T323" s="205"/>
      <c r="AT323" s="199" t="s">
        <v>200</v>
      </c>
      <c r="AU323" s="199" t="s">
        <v>83</v>
      </c>
      <c r="AV323" s="13" t="s">
        <v>83</v>
      </c>
      <c r="AW323" s="13" t="s">
        <v>30</v>
      </c>
      <c r="AX323" s="13" t="s">
        <v>73</v>
      </c>
      <c r="AY323" s="199" t="s">
        <v>191</v>
      </c>
    </row>
    <row r="324" s="12" customFormat="1">
      <c r="B324" s="190"/>
      <c r="D324" s="191" t="s">
        <v>200</v>
      </c>
      <c r="E324" s="192" t="s">
        <v>1</v>
      </c>
      <c r="F324" s="193" t="s">
        <v>4000</v>
      </c>
      <c r="H324" s="192" t="s">
        <v>1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2" t="s">
        <v>200</v>
      </c>
      <c r="AU324" s="192" t="s">
        <v>83</v>
      </c>
      <c r="AV324" s="12" t="s">
        <v>81</v>
      </c>
      <c r="AW324" s="12" t="s">
        <v>30</v>
      </c>
      <c r="AX324" s="12" t="s">
        <v>73</v>
      </c>
      <c r="AY324" s="192" t="s">
        <v>191</v>
      </c>
    </row>
    <row r="325" s="13" customFormat="1">
      <c r="B325" s="198"/>
      <c r="D325" s="191" t="s">
        <v>200</v>
      </c>
      <c r="E325" s="199" t="s">
        <v>1</v>
      </c>
      <c r="F325" s="200" t="s">
        <v>4001</v>
      </c>
      <c r="H325" s="201">
        <v>2.2799999999999998</v>
      </c>
      <c r="I325" s="202"/>
      <c r="L325" s="198"/>
      <c r="M325" s="203"/>
      <c r="N325" s="204"/>
      <c r="O325" s="204"/>
      <c r="P325" s="204"/>
      <c r="Q325" s="204"/>
      <c r="R325" s="204"/>
      <c r="S325" s="204"/>
      <c r="T325" s="205"/>
      <c r="AT325" s="199" t="s">
        <v>200</v>
      </c>
      <c r="AU325" s="199" t="s">
        <v>83</v>
      </c>
      <c r="AV325" s="13" t="s">
        <v>83</v>
      </c>
      <c r="AW325" s="13" t="s">
        <v>30</v>
      </c>
      <c r="AX325" s="13" t="s">
        <v>73</v>
      </c>
      <c r="AY325" s="199" t="s">
        <v>191</v>
      </c>
    </row>
    <row r="326" s="12" customFormat="1">
      <c r="B326" s="190"/>
      <c r="D326" s="191" t="s">
        <v>200</v>
      </c>
      <c r="E326" s="192" t="s">
        <v>1</v>
      </c>
      <c r="F326" s="193" t="s">
        <v>4002</v>
      </c>
      <c r="H326" s="192" t="s">
        <v>1</v>
      </c>
      <c r="I326" s="194"/>
      <c r="L326" s="190"/>
      <c r="M326" s="195"/>
      <c r="N326" s="196"/>
      <c r="O326" s="196"/>
      <c r="P326" s="196"/>
      <c r="Q326" s="196"/>
      <c r="R326" s="196"/>
      <c r="S326" s="196"/>
      <c r="T326" s="197"/>
      <c r="AT326" s="192" t="s">
        <v>200</v>
      </c>
      <c r="AU326" s="192" t="s">
        <v>83</v>
      </c>
      <c r="AV326" s="12" t="s">
        <v>81</v>
      </c>
      <c r="AW326" s="12" t="s">
        <v>30</v>
      </c>
      <c r="AX326" s="12" t="s">
        <v>73</v>
      </c>
      <c r="AY326" s="192" t="s">
        <v>191</v>
      </c>
    </row>
    <row r="327" s="13" customFormat="1">
      <c r="B327" s="198"/>
      <c r="D327" s="191" t="s">
        <v>200</v>
      </c>
      <c r="E327" s="199" t="s">
        <v>1</v>
      </c>
      <c r="F327" s="200" t="s">
        <v>4003</v>
      </c>
      <c r="H327" s="201">
        <v>3.2000000000000002</v>
      </c>
      <c r="I327" s="202"/>
      <c r="L327" s="198"/>
      <c r="M327" s="203"/>
      <c r="N327" s="204"/>
      <c r="O327" s="204"/>
      <c r="P327" s="204"/>
      <c r="Q327" s="204"/>
      <c r="R327" s="204"/>
      <c r="S327" s="204"/>
      <c r="T327" s="205"/>
      <c r="AT327" s="199" t="s">
        <v>200</v>
      </c>
      <c r="AU327" s="199" t="s">
        <v>83</v>
      </c>
      <c r="AV327" s="13" t="s">
        <v>83</v>
      </c>
      <c r="AW327" s="13" t="s">
        <v>30</v>
      </c>
      <c r="AX327" s="13" t="s">
        <v>73</v>
      </c>
      <c r="AY327" s="199" t="s">
        <v>191</v>
      </c>
    </row>
    <row r="328" s="12" customFormat="1">
      <c r="B328" s="190"/>
      <c r="D328" s="191" t="s">
        <v>200</v>
      </c>
      <c r="E328" s="192" t="s">
        <v>1</v>
      </c>
      <c r="F328" s="193" t="s">
        <v>4004</v>
      </c>
      <c r="H328" s="192" t="s">
        <v>1</v>
      </c>
      <c r="I328" s="194"/>
      <c r="L328" s="190"/>
      <c r="M328" s="195"/>
      <c r="N328" s="196"/>
      <c r="O328" s="196"/>
      <c r="P328" s="196"/>
      <c r="Q328" s="196"/>
      <c r="R328" s="196"/>
      <c r="S328" s="196"/>
      <c r="T328" s="197"/>
      <c r="AT328" s="192" t="s">
        <v>200</v>
      </c>
      <c r="AU328" s="192" t="s">
        <v>83</v>
      </c>
      <c r="AV328" s="12" t="s">
        <v>81</v>
      </c>
      <c r="AW328" s="12" t="s">
        <v>30</v>
      </c>
      <c r="AX328" s="12" t="s">
        <v>73</v>
      </c>
      <c r="AY328" s="192" t="s">
        <v>191</v>
      </c>
    </row>
    <row r="329" s="13" customFormat="1">
      <c r="B329" s="198"/>
      <c r="D329" s="191" t="s">
        <v>200</v>
      </c>
      <c r="E329" s="199" t="s">
        <v>1</v>
      </c>
      <c r="F329" s="200" t="s">
        <v>4005</v>
      </c>
      <c r="H329" s="201">
        <v>9.3200000000000003</v>
      </c>
      <c r="I329" s="202"/>
      <c r="L329" s="198"/>
      <c r="M329" s="203"/>
      <c r="N329" s="204"/>
      <c r="O329" s="204"/>
      <c r="P329" s="204"/>
      <c r="Q329" s="204"/>
      <c r="R329" s="204"/>
      <c r="S329" s="204"/>
      <c r="T329" s="205"/>
      <c r="AT329" s="199" t="s">
        <v>200</v>
      </c>
      <c r="AU329" s="199" t="s">
        <v>83</v>
      </c>
      <c r="AV329" s="13" t="s">
        <v>83</v>
      </c>
      <c r="AW329" s="13" t="s">
        <v>30</v>
      </c>
      <c r="AX329" s="13" t="s">
        <v>73</v>
      </c>
      <c r="AY329" s="199" t="s">
        <v>191</v>
      </c>
    </row>
    <row r="330" s="12" customFormat="1">
      <c r="B330" s="190"/>
      <c r="D330" s="191" t="s">
        <v>200</v>
      </c>
      <c r="E330" s="192" t="s">
        <v>1</v>
      </c>
      <c r="F330" s="193" t="s">
        <v>4006</v>
      </c>
      <c r="H330" s="192" t="s">
        <v>1</v>
      </c>
      <c r="I330" s="194"/>
      <c r="L330" s="190"/>
      <c r="M330" s="195"/>
      <c r="N330" s="196"/>
      <c r="O330" s="196"/>
      <c r="P330" s="196"/>
      <c r="Q330" s="196"/>
      <c r="R330" s="196"/>
      <c r="S330" s="196"/>
      <c r="T330" s="197"/>
      <c r="AT330" s="192" t="s">
        <v>200</v>
      </c>
      <c r="AU330" s="192" t="s">
        <v>83</v>
      </c>
      <c r="AV330" s="12" t="s">
        <v>81</v>
      </c>
      <c r="AW330" s="12" t="s">
        <v>30</v>
      </c>
      <c r="AX330" s="12" t="s">
        <v>73</v>
      </c>
      <c r="AY330" s="192" t="s">
        <v>191</v>
      </c>
    </row>
    <row r="331" s="13" customFormat="1">
      <c r="B331" s="198"/>
      <c r="D331" s="191" t="s">
        <v>200</v>
      </c>
      <c r="E331" s="199" t="s">
        <v>1</v>
      </c>
      <c r="F331" s="200" t="s">
        <v>4007</v>
      </c>
      <c r="H331" s="201">
        <v>0.46000000000000002</v>
      </c>
      <c r="I331" s="202"/>
      <c r="L331" s="198"/>
      <c r="M331" s="203"/>
      <c r="N331" s="204"/>
      <c r="O331" s="204"/>
      <c r="P331" s="204"/>
      <c r="Q331" s="204"/>
      <c r="R331" s="204"/>
      <c r="S331" s="204"/>
      <c r="T331" s="205"/>
      <c r="AT331" s="199" t="s">
        <v>200</v>
      </c>
      <c r="AU331" s="199" t="s">
        <v>83</v>
      </c>
      <c r="AV331" s="13" t="s">
        <v>83</v>
      </c>
      <c r="AW331" s="13" t="s">
        <v>30</v>
      </c>
      <c r="AX331" s="13" t="s">
        <v>73</v>
      </c>
      <c r="AY331" s="199" t="s">
        <v>191</v>
      </c>
    </row>
    <row r="332" s="12" customFormat="1">
      <c r="B332" s="190"/>
      <c r="D332" s="191" t="s">
        <v>200</v>
      </c>
      <c r="E332" s="192" t="s">
        <v>1</v>
      </c>
      <c r="F332" s="193" t="s">
        <v>4008</v>
      </c>
      <c r="H332" s="192" t="s">
        <v>1</v>
      </c>
      <c r="I332" s="194"/>
      <c r="L332" s="190"/>
      <c r="M332" s="195"/>
      <c r="N332" s="196"/>
      <c r="O332" s="196"/>
      <c r="P332" s="196"/>
      <c r="Q332" s="196"/>
      <c r="R332" s="196"/>
      <c r="S332" s="196"/>
      <c r="T332" s="197"/>
      <c r="AT332" s="192" t="s">
        <v>200</v>
      </c>
      <c r="AU332" s="192" t="s">
        <v>83</v>
      </c>
      <c r="AV332" s="12" t="s">
        <v>81</v>
      </c>
      <c r="AW332" s="12" t="s">
        <v>30</v>
      </c>
      <c r="AX332" s="12" t="s">
        <v>73</v>
      </c>
      <c r="AY332" s="192" t="s">
        <v>191</v>
      </c>
    </row>
    <row r="333" s="13" customFormat="1">
      <c r="B333" s="198"/>
      <c r="D333" s="191" t="s">
        <v>200</v>
      </c>
      <c r="E333" s="199" t="s">
        <v>1</v>
      </c>
      <c r="F333" s="200" t="s">
        <v>4009</v>
      </c>
      <c r="H333" s="201">
        <v>2.3700000000000001</v>
      </c>
      <c r="I333" s="202"/>
      <c r="L333" s="198"/>
      <c r="M333" s="203"/>
      <c r="N333" s="204"/>
      <c r="O333" s="204"/>
      <c r="P333" s="204"/>
      <c r="Q333" s="204"/>
      <c r="R333" s="204"/>
      <c r="S333" s="204"/>
      <c r="T333" s="205"/>
      <c r="AT333" s="199" t="s">
        <v>200</v>
      </c>
      <c r="AU333" s="199" t="s">
        <v>83</v>
      </c>
      <c r="AV333" s="13" t="s">
        <v>83</v>
      </c>
      <c r="AW333" s="13" t="s">
        <v>30</v>
      </c>
      <c r="AX333" s="13" t="s">
        <v>73</v>
      </c>
      <c r="AY333" s="199" t="s">
        <v>191</v>
      </c>
    </row>
    <row r="334" s="12" customFormat="1">
      <c r="B334" s="190"/>
      <c r="D334" s="191" t="s">
        <v>200</v>
      </c>
      <c r="E334" s="192" t="s">
        <v>1</v>
      </c>
      <c r="F334" s="193" t="s">
        <v>4010</v>
      </c>
      <c r="H334" s="192" t="s">
        <v>1</v>
      </c>
      <c r="I334" s="194"/>
      <c r="L334" s="190"/>
      <c r="M334" s="195"/>
      <c r="N334" s="196"/>
      <c r="O334" s="196"/>
      <c r="P334" s="196"/>
      <c r="Q334" s="196"/>
      <c r="R334" s="196"/>
      <c r="S334" s="196"/>
      <c r="T334" s="197"/>
      <c r="AT334" s="192" t="s">
        <v>200</v>
      </c>
      <c r="AU334" s="192" t="s">
        <v>83</v>
      </c>
      <c r="AV334" s="12" t="s">
        <v>81</v>
      </c>
      <c r="AW334" s="12" t="s">
        <v>30</v>
      </c>
      <c r="AX334" s="12" t="s">
        <v>73</v>
      </c>
      <c r="AY334" s="192" t="s">
        <v>191</v>
      </c>
    </row>
    <row r="335" s="13" customFormat="1">
      <c r="B335" s="198"/>
      <c r="D335" s="191" t="s">
        <v>200</v>
      </c>
      <c r="E335" s="199" t="s">
        <v>1</v>
      </c>
      <c r="F335" s="200" t="s">
        <v>4011</v>
      </c>
      <c r="H335" s="201">
        <v>0.54000000000000004</v>
      </c>
      <c r="I335" s="202"/>
      <c r="L335" s="198"/>
      <c r="M335" s="203"/>
      <c r="N335" s="204"/>
      <c r="O335" s="204"/>
      <c r="P335" s="204"/>
      <c r="Q335" s="204"/>
      <c r="R335" s="204"/>
      <c r="S335" s="204"/>
      <c r="T335" s="205"/>
      <c r="AT335" s="199" t="s">
        <v>200</v>
      </c>
      <c r="AU335" s="199" t="s">
        <v>83</v>
      </c>
      <c r="AV335" s="13" t="s">
        <v>83</v>
      </c>
      <c r="AW335" s="13" t="s">
        <v>30</v>
      </c>
      <c r="AX335" s="13" t="s">
        <v>73</v>
      </c>
      <c r="AY335" s="199" t="s">
        <v>191</v>
      </c>
    </row>
    <row r="336" s="12" customFormat="1">
      <c r="B336" s="190"/>
      <c r="D336" s="191" t="s">
        <v>200</v>
      </c>
      <c r="E336" s="192" t="s">
        <v>1</v>
      </c>
      <c r="F336" s="193" t="s">
        <v>4012</v>
      </c>
      <c r="H336" s="192" t="s">
        <v>1</v>
      </c>
      <c r="I336" s="194"/>
      <c r="L336" s="190"/>
      <c r="M336" s="195"/>
      <c r="N336" s="196"/>
      <c r="O336" s="196"/>
      <c r="P336" s="196"/>
      <c r="Q336" s="196"/>
      <c r="R336" s="196"/>
      <c r="S336" s="196"/>
      <c r="T336" s="197"/>
      <c r="AT336" s="192" t="s">
        <v>200</v>
      </c>
      <c r="AU336" s="192" t="s">
        <v>83</v>
      </c>
      <c r="AV336" s="12" t="s">
        <v>81</v>
      </c>
      <c r="AW336" s="12" t="s">
        <v>30</v>
      </c>
      <c r="AX336" s="12" t="s">
        <v>73</v>
      </c>
      <c r="AY336" s="192" t="s">
        <v>191</v>
      </c>
    </row>
    <row r="337" s="13" customFormat="1">
      <c r="B337" s="198"/>
      <c r="D337" s="191" t="s">
        <v>200</v>
      </c>
      <c r="E337" s="199" t="s">
        <v>1</v>
      </c>
      <c r="F337" s="200" t="s">
        <v>4013</v>
      </c>
      <c r="H337" s="201">
        <v>16.239999999999998</v>
      </c>
      <c r="I337" s="202"/>
      <c r="L337" s="198"/>
      <c r="M337" s="203"/>
      <c r="N337" s="204"/>
      <c r="O337" s="204"/>
      <c r="P337" s="204"/>
      <c r="Q337" s="204"/>
      <c r="R337" s="204"/>
      <c r="S337" s="204"/>
      <c r="T337" s="205"/>
      <c r="AT337" s="199" t="s">
        <v>200</v>
      </c>
      <c r="AU337" s="199" t="s">
        <v>83</v>
      </c>
      <c r="AV337" s="13" t="s">
        <v>83</v>
      </c>
      <c r="AW337" s="13" t="s">
        <v>30</v>
      </c>
      <c r="AX337" s="13" t="s">
        <v>73</v>
      </c>
      <c r="AY337" s="199" t="s">
        <v>191</v>
      </c>
    </row>
    <row r="338" s="14" customFormat="1">
      <c r="B338" s="206"/>
      <c r="D338" s="191" t="s">
        <v>200</v>
      </c>
      <c r="E338" s="207" t="s">
        <v>1</v>
      </c>
      <c r="F338" s="208" t="s">
        <v>204</v>
      </c>
      <c r="H338" s="209">
        <v>38.960000000000001</v>
      </c>
      <c r="I338" s="210"/>
      <c r="L338" s="206"/>
      <c r="M338" s="211"/>
      <c r="N338" s="212"/>
      <c r="O338" s="212"/>
      <c r="P338" s="212"/>
      <c r="Q338" s="212"/>
      <c r="R338" s="212"/>
      <c r="S338" s="212"/>
      <c r="T338" s="213"/>
      <c r="AT338" s="207" t="s">
        <v>200</v>
      </c>
      <c r="AU338" s="207" t="s">
        <v>83</v>
      </c>
      <c r="AV338" s="14" t="s">
        <v>198</v>
      </c>
      <c r="AW338" s="14" t="s">
        <v>30</v>
      </c>
      <c r="AX338" s="14" t="s">
        <v>81</v>
      </c>
      <c r="AY338" s="207" t="s">
        <v>191</v>
      </c>
    </row>
    <row r="339" s="1" customFormat="1" ht="24" customHeight="1">
      <c r="B339" s="177"/>
      <c r="C339" s="178" t="s">
        <v>475</v>
      </c>
      <c r="D339" s="178" t="s">
        <v>194</v>
      </c>
      <c r="E339" s="179" t="s">
        <v>3240</v>
      </c>
      <c r="F339" s="180" t="s">
        <v>3241</v>
      </c>
      <c r="G339" s="181" t="s">
        <v>343</v>
      </c>
      <c r="H339" s="182">
        <v>18.260000000000002</v>
      </c>
      <c r="I339" s="183"/>
      <c r="J339" s="182">
        <f>ROUND(I339*H339,2)</f>
        <v>0</v>
      </c>
      <c r="K339" s="180" t="s">
        <v>274</v>
      </c>
      <c r="L339" s="37"/>
      <c r="M339" s="184" t="s">
        <v>1</v>
      </c>
      <c r="N339" s="185" t="s">
        <v>38</v>
      </c>
      <c r="O339" s="73"/>
      <c r="P339" s="186">
        <f>O339*H339</f>
        <v>0</v>
      </c>
      <c r="Q339" s="186">
        <v>0</v>
      </c>
      <c r="R339" s="186">
        <f>Q339*H339</f>
        <v>0</v>
      </c>
      <c r="S339" s="186">
        <v>0</v>
      </c>
      <c r="T339" s="187">
        <f>S339*H339</f>
        <v>0</v>
      </c>
      <c r="AR339" s="188" t="s">
        <v>198</v>
      </c>
      <c r="AT339" s="188" t="s">
        <v>194</v>
      </c>
      <c r="AU339" s="188" t="s">
        <v>83</v>
      </c>
      <c r="AY339" s="18" t="s">
        <v>191</v>
      </c>
      <c r="BE339" s="189">
        <f>IF(N339="základní",J339,0)</f>
        <v>0</v>
      </c>
      <c r="BF339" s="189">
        <f>IF(N339="snížená",J339,0)</f>
        <v>0</v>
      </c>
      <c r="BG339" s="189">
        <f>IF(N339="zákl. přenesená",J339,0)</f>
        <v>0</v>
      </c>
      <c r="BH339" s="189">
        <f>IF(N339="sníž. přenesená",J339,0)</f>
        <v>0</v>
      </c>
      <c r="BI339" s="189">
        <f>IF(N339="nulová",J339,0)</f>
        <v>0</v>
      </c>
      <c r="BJ339" s="18" t="s">
        <v>81</v>
      </c>
      <c r="BK339" s="189">
        <f>ROUND(I339*H339,2)</f>
        <v>0</v>
      </c>
      <c r="BL339" s="18" t="s">
        <v>198</v>
      </c>
      <c r="BM339" s="188" t="s">
        <v>4014</v>
      </c>
    </row>
    <row r="340" s="12" customFormat="1">
      <c r="B340" s="190"/>
      <c r="D340" s="191" t="s">
        <v>200</v>
      </c>
      <c r="E340" s="192" t="s">
        <v>1</v>
      </c>
      <c r="F340" s="193" t="s">
        <v>4015</v>
      </c>
      <c r="H340" s="192" t="s">
        <v>1</v>
      </c>
      <c r="I340" s="194"/>
      <c r="L340" s="190"/>
      <c r="M340" s="195"/>
      <c r="N340" s="196"/>
      <c r="O340" s="196"/>
      <c r="P340" s="196"/>
      <c r="Q340" s="196"/>
      <c r="R340" s="196"/>
      <c r="S340" s="196"/>
      <c r="T340" s="197"/>
      <c r="AT340" s="192" t="s">
        <v>200</v>
      </c>
      <c r="AU340" s="192" t="s">
        <v>83</v>
      </c>
      <c r="AV340" s="12" t="s">
        <v>81</v>
      </c>
      <c r="AW340" s="12" t="s">
        <v>30</v>
      </c>
      <c r="AX340" s="12" t="s">
        <v>73</v>
      </c>
      <c r="AY340" s="192" t="s">
        <v>191</v>
      </c>
    </row>
    <row r="341" s="13" customFormat="1">
      <c r="B341" s="198"/>
      <c r="D341" s="191" t="s">
        <v>200</v>
      </c>
      <c r="E341" s="199" t="s">
        <v>1</v>
      </c>
      <c r="F341" s="200" t="s">
        <v>4016</v>
      </c>
      <c r="H341" s="201">
        <v>18.260000000000002</v>
      </c>
      <c r="I341" s="202"/>
      <c r="L341" s="198"/>
      <c r="M341" s="203"/>
      <c r="N341" s="204"/>
      <c r="O341" s="204"/>
      <c r="P341" s="204"/>
      <c r="Q341" s="204"/>
      <c r="R341" s="204"/>
      <c r="S341" s="204"/>
      <c r="T341" s="205"/>
      <c r="AT341" s="199" t="s">
        <v>200</v>
      </c>
      <c r="AU341" s="199" t="s">
        <v>83</v>
      </c>
      <c r="AV341" s="13" t="s">
        <v>83</v>
      </c>
      <c r="AW341" s="13" t="s">
        <v>30</v>
      </c>
      <c r="AX341" s="13" t="s">
        <v>73</v>
      </c>
      <c r="AY341" s="199" t="s">
        <v>191</v>
      </c>
    </row>
    <row r="342" s="14" customFormat="1">
      <c r="B342" s="206"/>
      <c r="D342" s="191" t="s">
        <v>200</v>
      </c>
      <c r="E342" s="207" t="s">
        <v>1</v>
      </c>
      <c r="F342" s="208" t="s">
        <v>204</v>
      </c>
      <c r="H342" s="209">
        <v>18.260000000000002</v>
      </c>
      <c r="I342" s="210"/>
      <c r="L342" s="206"/>
      <c r="M342" s="211"/>
      <c r="N342" s="212"/>
      <c r="O342" s="212"/>
      <c r="P342" s="212"/>
      <c r="Q342" s="212"/>
      <c r="R342" s="212"/>
      <c r="S342" s="212"/>
      <c r="T342" s="213"/>
      <c r="AT342" s="207" t="s">
        <v>200</v>
      </c>
      <c r="AU342" s="207" t="s">
        <v>83</v>
      </c>
      <c r="AV342" s="14" t="s">
        <v>198</v>
      </c>
      <c r="AW342" s="14" t="s">
        <v>30</v>
      </c>
      <c r="AX342" s="14" t="s">
        <v>81</v>
      </c>
      <c r="AY342" s="207" t="s">
        <v>191</v>
      </c>
    </row>
    <row r="343" s="1" customFormat="1" ht="24" customHeight="1">
      <c r="B343" s="177"/>
      <c r="C343" s="178" t="s">
        <v>480</v>
      </c>
      <c r="D343" s="178" t="s">
        <v>194</v>
      </c>
      <c r="E343" s="179" t="s">
        <v>880</v>
      </c>
      <c r="F343" s="180" t="s">
        <v>700</v>
      </c>
      <c r="G343" s="181" t="s">
        <v>343</v>
      </c>
      <c r="H343" s="182">
        <v>3.1400000000000001</v>
      </c>
      <c r="I343" s="183"/>
      <c r="J343" s="182">
        <f>ROUND(I343*H343,2)</f>
        <v>0</v>
      </c>
      <c r="K343" s="180" t="s">
        <v>274</v>
      </c>
      <c r="L343" s="37"/>
      <c r="M343" s="184" t="s">
        <v>1</v>
      </c>
      <c r="N343" s="185" t="s">
        <v>38</v>
      </c>
      <c r="O343" s="73"/>
      <c r="P343" s="186">
        <f>O343*H343</f>
        <v>0</v>
      </c>
      <c r="Q343" s="186">
        <v>0</v>
      </c>
      <c r="R343" s="186">
        <f>Q343*H343</f>
        <v>0</v>
      </c>
      <c r="S343" s="186">
        <v>0</v>
      </c>
      <c r="T343" s="187">
        <f>S343*H343</f>
        <v>0</v>
      </c>
      <c r="AR343" s="188" t="s">
        <v>198</v>
      </c>
      <c r="AT343" s="188" t="s">
        <v>194</v>
      </c>
      <c r="AU343" s="188" t="s">
        <v>83</v>
      </c>
      <c r="AY343" s="18" t="s">
        <v>191</v>
      </c>
      <c r="BE343" s="189">
        <f>IF(N343="základní",J343,0)</f>
        <v>0</v>
      </c>
      <c r="BF343" s="189">
        <f>IF(N343="snížená",J343,0)</f>
        <v>0</v>
      </c>
      <c r="BG343" s="189">
        <f>IF(N343="zákl. přenesená",J343,0)</f>
        <v>0</v>
      </c>
      <c r="BH343" s="189">
        <f>IF(N343="sníž. přenesená",J343,0)</f>
        <v>0</v>
      </c>
      <c r="BI343" s="189">
        <f>IF(N343="nulová",J343,0)</f>
        <v>0</v>
      </c>
      <c r="BJ343" s="18" t="s">
        <v>81</v>
      </c>
      <c r="BK343" s="189">
        <f>ROUND(I343*H343,2)</f>
        <v>0</v>
      </c>
      <c r="BL343" s="18" t="s">
        <v>198</v>
      </c>
      <c r="BM343" s="188" t="s">
        <v>4017</v>
      </c>
    </row>
    <row r="344" s="12" customFormat="1">
      <c r="B344" s="190"/>
      <c r="D344" s="191" t="s">
        <v>200</v>
      </c>
      <c r="E344" s="192" t="s">
        <v>1</v>
      </c>
      <c r="F344" s="193" t="s">
        <v>2638</v>
      </c>
      <c r="H344" s="192" t="s">
        <v>1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2" t="s">
        <v>200</v>
      </c>
      <c r="AU344" s="192" t="s">
        <v>83</v>
      </c>
      <c r="AV344" s="12" t="s">
        <v>81</v>
      </c>
      <c r="AW344" s="12" t="s">
        <v>30</v>
      </c>
      <c r="AX344" s="12" t="s">
        <v>73</v>
      </c>
      <c r="AY344" s="192" t="s">
        <v>191</v>
      </c>
    </row>
    <row r="345" s="13" customFormat="1">
      <c r="B345" s="198"/>
      <c r="D345" s="191" t="s">
        <v>200</v>
      </c>
      <c r="E345" s="199" t="s">
        <v>1</v>
      </c>
      <c r="F345" s="200" t="s">
        <v>4018</v>
      </c>
      <c r="H345" s="201">
        <v>3.1400000000000001</v>
      </c>
      <c r="I345" s="202"/>
      <c r="L345" s="198"/>
      <c r="M345" s="203"/>
      <c r="N345" s="204"/>
      <c r="O345" s="204"/>
      <c r="P345" s="204"/>
      <c r="Q345" s="204"/>
      <c r="R345" s="204"/>
      <c r="S345" s="204"/>
      <c r="T345" s="205"/>
      <c r="AT345" s="199" t="s">
        <v>200</v>
      </c>
      <c r="AU345" s="199" t="s">
        <v>83</v>
      </c>
      <c r="AV345" s="13" t="s">
        <v>83</v>
      </c>
      <c r="AW345" s="13" t="s">
        <v>30</v>
      </c>
      <c r="AX345" s="13" t="s">
        <v>73</v>
      </c>
      <c r="AY345" s="199" t="s">
        <v>191</v>
      </c>
    </row>
    <row r="346" s="14" customFormat="1">
      <c r="B346" s="206"/>
      <c r="D346" s="191" t="s">
        <v>200</v>
      </c>
      <c r="E346" s="207" t="s">
        <v>1</v>
      </c>
      <c r="F346" s="208" t="s">
        <v>204</v>
      </c>
      <c r="H346" s="209">
        <v>3.1400000000000001</v>
      </c>
      <c r="I346" s="210"/>
      <c r="L346" s="206"/>
      <c r="M346" s="211"/>
      <c r="N346" s="212"/>
      <c r="O346" s="212"/>
      <c r="P346" s="212"/>
      <c r="Q346" s="212"/>
      <c r="R346" s="212"/>
      <c r="S346" s="212"/>
      <c r="T346" s="213"/>
      <c r="AT346" s="207" t="s">
        <v>200</v>
      </c>
      <c r="AU346" s="207" t="s">
        <v>83</v>
      </c>
      <c r="AV346" s="14" t="s">
        <v>198</v>
      </c>
      <c r="AW346" s="14" t="s">
        <v>30</v>
      </c>
      <c r="AX346" s="14" t="s">
        <v>81</v>
      </c>
      <c r="AY346" s="207" t="s">
        <v>191</v>
      </c>
    </row>
    <row r="347" s="1" customFormat="1" ht="24" customHeight="1">
      <c r="B347" s="177"/>
      <c r="C347" s="178" t="s">
        <v>490</v>
      </c>
      <c r="D347" s="178" t="s">
        <v>194</v>
      </c>
      <c r="E347" s="179" t="s">
        <v>706</v>
      </c>
      <c r="F347" s="180" t="s">
        <v>707</v>
      </c>
      <c r="G347" s="181" t="s">
        <v>343</v>
      </c>
      <c r="H347" s="182">
        <v>138.13999999999999</v>
      </c>
      <c r="I347" s="183"/>
      <c r="J347" s="182">
        <f>ROUND(I347*H347,2)</f>
        <v>0</v>
      </c>
      <c r="K347" s="180" t="s">
        <v>274</v>
      </c>
      <c r="L347" s="37"/>
      <c r="M347" s="184" t="s">
        <v>1</v>
      </c>
      <c r="N347" s="185" t="s">
        <v>38</v>
      </c>
      <c r="O347" s="73"/>
      <c r="P347" s="186">
        <f>O347*H347</f>
        <v>0</v>
      </c>
      <c r="Q347" s="186">
        <v>0</v>
      </c>
      <c r="R347" s="186">
        <f>Q347*H347</f>
        <v>0</v>
      </c>
      <c r="S347" s="186">
        <v>0</v>
      </c>
      <c r="T347" s="187">
        <f>S347*H347</f>
        <v>0</v>
      </c>
      <c r="AR347" s="188" t="s">
        <v>198</v>
      </c>
      <c r="AT347" s="188" t="s">
        <v>194</v>
      </c>
      <c r="AU347" s="188" t="s">
        <v>83</v>
      </c>
      <c r="AY347" s="18" t="s">
        <v>191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8" t="s">
        <v>81</v>
      </c>
      <c r="BK347" s="189">
        <f>ROUND(I347*H347,2)</f>
        <v>0</v>
      </c>
      <c r="BL347" s="18" t="s">
        <v>198</v>
      </c>
      <c r="BM347" s="188" t="s">
        <v>4019</v>
      </c>
    </row>
    <row r="348" s="12" customFormat="1">
      <c r="B348" s="190"/>
      <c r="D348" s="191" t="s">
        <v>200</v>
      </c>
      <c r="E348" s="192" t="s">
        <v>1</v>
      </c>
      <c r="F348" s="193" t="s">
        <v>4020</v>
      </c>
      <c r="H348" s="192" t="s">
        <v>1</v>
      </c>
      <c r="I348" s="194"/>
      <c r="L348" s="190"/>
      <c r="M348" s="195"/>
      <c r="N348" s="196"/>
      <c r="O348" s="196"/>
      <c r="P348" s="196"/>
      <c r="Q348" s="196"/>
      <c r="R348" s="196"/>
      <c r="S348" s="196"/>
      <c r="T348" s="197"/>
      <c r="AT348" s="192" t="s">
        <v>200</v>
      </c>
      <c r="AU348" s="192" t="s">
        <v>83</v>
      </c>
      <c r="AV348" s="12" t="s">
        <v>81</v>
      </c>
      <c r="AW348" s="12" t="s">
        <v>30</v>
      </c>
      <c r="AX348" s="12" t="s">
        <v>73</v>
      </c>
      <c r="AY348" s="192" t="s">
        <v>191</v>
      </c>
    </row>
    <row r="349" s="13" customFormat="1">
      <c r="B349" s="198"/>
      <c r="D349" s="191" t="s">
        <v>200</v>
      </c>
      <c r="E349" s="199" t="s">
        <v>1</v>
      </c>
      <c r="F349" s="200" t="s">
        <v>4021</v>
      </c>
      <c r="H349" s="201">
        <v>90.25</v>
      </c>
      <c r="I349" s="202"/>
      <c r="L349" s="198"/>
      <c r="M349" s="203"/>
      <c r="N349" s="204"/>
      <c r="O349" s="204"/>
      <c r="P349" s="204"/>
      <c r="Q349" s="204"/>
      <c r="R349" s="204"/>
      <c r="S349" s="204"/>
      <c r="T349" s="205"/>
      <c r="AT349" s="199" t="s">
        <v>200</v>
      </c>
      <c r="AU349" s="199" t="s">
        <v>83</v>
      </c>
      <c r="AV349" s="13" t="s">
        <v>83</v>
      </c>
      <c r="AW349" s="13" t="s">
        <v>30</v>
      </c>
      <c r="AX349" s="13" t="s">
        <v>73</v>
      </c>
      <c r="AY349" s="199" t="s">
        <v>191</v>
      </c>
    </row>
    <row r="350" s="12" customFormat="1">
      <c r="B350" s="190"/>
      <c r="D350" s="191" t="s">
        <v>200</v>
      </c>
      <c r="E350" s="192" t="s">
        <v>1</v>
      </c>
      <c r="F350" s="193" t="s">
        <v>3235</v>
      </c>
      <c r="H350" s="192" t="s">
        <v>1</v>
      </c>
      <c r="I350" s="194"/>
      <c r="L350" s="190"/>
      <c r="M350" s="195"/>
      <c r="N350" s="196"/>
      <c r="O350" s="196"/>
      <c r="P350" s="196"/>
      <c r="Q350" s="196"/>
      <c r="R350" s="196"/>
      <c r="S350" s="196"/>
      <c r="T350" s="197"/>
      <c r="AT350" s="192" t="s">
        <v>200</v>
      </c>
      <c r="AU350" s="192" t="s">
        <v>83</v>
      </c>
      <c r="AV350" s="12" t="s">
        <v>81</v>
      </c>
      <c r="AW350" s="12" t="s">
        <v>30</v>
      </c>
      <c r="AX350" s="12" t="s">
        <v>73</v>
      </c>
      <c r="AY350" s="192" t="s">
        <v>191</v>
      </c>
    </row>
    <row r="351" s="13" customFormat="1">
      <c r="B351" s="198"/>
      <c r="D351" s="191" t="s">
        <v>200</v>
      </c>
      <c r="E351" s="199" t="s">
        <v>1</v>
      </c>
      <c r="F351" s="200" t="s">
        <v>4022</v>
      </c>
      <c r="H351" s="201">
        <v>14.25</v>
      </c>
      <c r="I351" s="202"/>
      <c r="L351" s="198"/>
      <c r="M351" s="203"/>
      <c r="N351" s="204"/>
      <c r="O351" s="204"/>
      <c r="P351" s="204"/>
      <c r="Q351" s="204"/>
      <c r="R351" s="204"/>
      <c r="S351" s="204"/>
      <c r="T351" s="205"/>
      <c r="AT351" s="199" t="s">
        <v>200</v>
      </c>
      <c r="AU351" s="199" t="s">
        <v>83</v>
      </c>
      <c r="AV351" s="13" t="s">
        <v>83</v>
      </c>
      <c r="AW351" s="13" t="s">
        <v>30</v>
      </c>
      <c r="AX351" s="13" t="s">
        <v>73</v>
      </c>
      <c r="AY351" s="199" t="s">
        <v>191</v>
      </c>
    </row>
    <row r="352" s="12" customFormat="1">
      <c r="B352" s="190"/>
      <c r="D352" s="191" t="s">
        <v>200</v>
      </c>
      <c r="E352" s="192" t="s">
        <v>1</v>
      </c>
      <c r="F352" s="193" t="s">
        <v>4023</v>
      </c>
      <c r="H352" s="192" t="s">
        <v>1</v>
      </c>
      <c r="I352" s="194"/>
      <c r="L352" s="190"/>
      <c r="M352" s="195"/>
      <c r="N352" s="196"/>
      <c r="O352" s="196"/>
      <c r="P352" s="196"/>
      <c r="Q352" s="196"/>
      <c r="R352" s="196"/>
      <c r="S352" s="196"/>
      <c r="T352" s="197"/>
      <c r="AT352" s="192" t="s">
        <v>200</v>
      </c>
      <c r="AU352" s="192" t="s">
        <v>83</v>
      </c>
      <c r="AV352" s="12" t="s">
        <v>81</v>
      </c>
      <c r="AW352" s="12" t="s">
        <v>30</v>
      </c>
      <c r="AX352" s="12" t="s">
        <v>73</v>
      </c>
      <c r="AY352" s="192" t="s">
        <v>191</v>
      </c>
    </row>
    <row r="353" s="13" customFormat="1">
      <c r="B353" s="198"/>
      <c r="D353" s="191" t="s">
        <v>200</v>
      </c>
      <c r="E353" s="199" t="s">
        <v>1</v>
      </c>
      <c r="F353" s="200" t="s">
        <v>4024</v>
      </c>
      <c r="H353" s="201">
        <v>6.1200000000000001</v>
      </c>
      <c r="I353" s="202"/>
      <c r="L353" s="198"/>
      <c r="M353" s="203"/>
      <c r="N353" s="204"/>
      <c r="O353" s="204"/>
      <c r="P353" s="204"/>
      <c r="Q353" s="204"/>
      <c r="R353" s="204"/>
      <c r="S353" s="204"/>
      <c r="T353" s="205"/>
      <c r="AT353" s="199" t="s">
        <v>200</v>
      </c>
      <c r="AU353" s="199" t="s">
        <v>83</v>
      </c>
      <c r="AV353" s="13" t="s">
        <v>83</v>
      </c>
      <c r="AW353" s="13" t="s">
        <v>30</v>
      </c>
      <c r="AX353" s="13" t="s">
        <v>73</v>
      </c>
      <c r="AY353" s="199" t="s">
        <v>191</v>
      </c>
    </row>
    <row r="354" s="12" customFormat="1">
      <c r="B354" s="190"/>
      <c r="D354" s="191" t="s">
        <v>200</v>
      </c>
      <c r="E354" s="192" t="s">
        <v>1</v>
      </c>
      <c r="F354" s="193" t="s">
        <v>4025</v>
      </c>
      <c r="H354" s="192" t="s">
        <v>1</v>
      </c>
      <c r="I354" s="194"/>
      <c r="L354" s="190"/>
      <c r="M354" s="195"/>
      <c r="N354" s="196"/>
      <c r="O354" s="196"/>
      <c r="P354" s="196"/>
      <c r="Q354" s="196"/>
      <c r="R354" s="196"/>
      <c r="S354" s="196"/>
      <c r="T354" s="197"/>
      <c r="AT354" s="192" t="s">
        <v>200</v>
      </c>
      <c r="AU354" s="192" t="s">
        <v>83</v>
      </c>
      <c r="AV354" s="12" t="s">
        <v>81</v>
      </c>
      <c r="AW354" s="12" t="s">
        <v>30</v>
      </c>
      <c r="AX354" s="12" t="s">
        <v>73</v>
      </c>
      <c r="AY354" s="192" t="s">
        <v>191</v>
      </c>
    </row>
    <row r="355" s="13" customFormat="1">
      <c r="B355" s="198"/>
      <c r="D355" s="191" t="s">
        <v>200</v>
      </c>
      <c r="E355" s="199" t="s">
        <v>1</v>
      </c>
      <c r="F355" s="200" t="s">
        <v>4026</v>
      </c>
      <c r="H355" s="201">
        <v>0.27000000000000002</v>
      </c>
      <c r="I355" s="202"/>
      <c r="L355" s="198"/>
      <c r="M355" s="203"/>
      <c r="N355" s="204"/>
      <c r="O355" s="204"/>
      <c r="P355" s="204"/>
      <c r="Q355" s="204"/>
      <c r="R355" s="204"/>
      <c r="S355" s="204"/>
      <c r="T355" s="205"/>
      <c r="AT355" s="199" t="s">
        <v>200</v>
      </c>
      <c r="AU355" s="199" t="s">
        <v>83</v>
      </c>
      <c r="AV355" s="13" t="s">
        <v>83</v>
      </c>
      <c r="AW355" s="13" t="s">
        <v>30</v>
      </c>
      <c r="AX355" s="13" t="s">
        <v>73</v>
      </c>
      <c r="AY355" s="199" t="s">
        <v>191</v>
      </c>
    </row>
    <row r="356" s="12" customFormat="1">
      <c r="B356" s="190"/>
      <c r="D356" s="191" t="s">
        <v>200</v>
      </c>
      <c r="E356" s="192" t="s">
        <v>1</v>
      </c>
      <c r="F356" s="193" t="s">
        <v>4027</v>
      </c>
      <c r="H356" s="192" t="s">
        <v>1</v>
      </c>
      <c r="I356" s="194"/>
      <c r="L356" s="190"/>
      <c r="M356" s="195"/>
      <c r="N356" s="196"/>
      <c r="O356" s="196"/>
      <c r="P356" s="196"/>
      <c r="Q356" s="196"/>
      <c r="R356" s="196"/>
      <c r="S356" s="196"/>
      <c r="T356" s="197"/>
      <c r="AT356" s="192" t="s">
        <v>200</v>
      </c>
      <c r="AU356" s="192" t="s">
        <v>83</v>
      </c>
      <c r="AV356" s="12" t="s">
        <v>81</v>
      </c>
      <c r="AW356" s="12" t="s">
        <v>30</v>
      </c>
      <c r="AX356" s="12" t="s">
        <v>73</v>
      </c>
      <c r="AY356" s="192" t="s">
        <v>191</v>
      </c>
    </row>
    <row r="357" s="13" customFormat="1">
      <c r="B357" s="198"/>
      <c r="D357" s="191" t="s">
        <v>200</v>
      </c>
      <c r="E357" s="199" t="s">
        <v>1</v>
      </c>
      <c r="F357" s="200" t="s">
        <v>4028</v>
      </c>
      <c r="H357" s="201">
        <v>1.71</v>
      </c>
      <c r="I357" s="202"/>
      <c r="L357" s="198"/>
      <c r="M357" s="203"/>
      <c r="N357" s="204"/>
      <c r="O357" s="204"/>
      <c r="P357" s="204"/>
      <c r="Q357" s="204"/>
      <c r="R357" s="204"/>
      <c r="S357" s="204"/>
      <c r="T357" s="205"/>
      <c r="AT357" s="199" t="s">
        <v>200</v>
      </c>
      <c r="AU357" s="199" t="s">
        <v>83</v>
      </c>
      <c r="AV357" s="13" t="s">
        <v>83</v>
      </c>
      <c r="AW357" s="13" t="s">
        <v>30</v>
      </c>
      <c r="AX357" s="13" t="s">
        <v>73</v>
      </c>
      <c r="AY357" s="199" t="s">
        <v>191</v>
      </c>
    </row>
    <row r="358" s="12" customFormat="1">
      <c r="B358" s="190"/>
      <c r="D358" s="191" t="s">
        <v>200</v>
      </c>
      <c r="E358" s="192" t="s">
        <v>1</v>
      </c>
      <c r="F358" s="193" t="s">
        <v>4029</v>
      </c>
      <c r="H358" s="192" t="s">
        <v>1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2" t="s">
        <v>200</v>
      </c>
      <c r="AU358" s="192" t="s">
        <v>83</v>
      </c>
      <c r="AV358" s="12" t="s">
        <v>81</v>
      </c>
      <c r="AW358" s="12" t="s">
        <v>30</v>
      </c>
      <c r="AX358" s="12" t="s">
        <v>73</v>
      </c>
      <c r="AY358" s="192" t="s">
        <v>191</v>
      </c>
    </row>
    <row r="359" s="13" customFormat="1">
      <c r="B359" s="198"/>
      <c r="D359" s="191" t="s">
        <v>200</v>
      </c>
      <c r="E359" s="199" t="s">
        <v>1</v>
      </c>
      <c r="F359" s="200" t="s">
        <v>4030</v>
      </c>
      <c r="H359" s="201">
        <v>11.02</v>
      </c>
      <c r="I359" s="202"/>
      <c r="L359" s="198"/>
      <c r="M359" s="203"/>
      <c r="N359" s="204"/>
      <c r="O359" s="204"/>
      <c r="P359" s="204"/>
      <c r="Q359" s="204"/>
      <c r="R359" s="204"/>
      <c r="S359" s="204"/>
      <c r="T359" s="205"/>
      <c r="AT359" s="199" t="s">
        <v>200</v>
      </c>
      <c r="AU359" s="199" t="s">
        <v>83</v>
      </c>
      <c r="AV359" s="13" t="s">
        <v>83</v>
      </c>
      <c r="AW359" s="13" t="s">
        <v>30</v>
      </c>
      <c r="AX359" s="13" t="s">
        <v>73</v>
      </c>
      <c r="AY359" s="199" t="s">
        <v>191</v>
      </c>
    </row>
    <row r="360" s="12" customFormat="1">
      <c r="B360" s="190"/>
      <c r="D360" s="191" t="s">
        <v>200</v>
      </c>
      <c r="E360" s="192" t="s">
        <v>1</v>
      </c>
      <c r="F360" s="193" t="s">
        <v>4031</v>
      </c>
      <c r="H360" s="192" t="s">
        <v>1</v>
      </c>
      <c r="I360" s="194"/>
      <c r="L360" s="190"/>
      <c r="M360" s="195"/>
      <c r="N360" s="196"/>
      <c r="O360" s="196"/>
      <c r="P360" s="196"/>
      <c r="Q360" s="196"/>
      <c r="R360" s="196"/>
      <c r="S360" s="196"/>
      <c r="T360" s="197"/>
      <c r="AT360" s="192" t="s">
        <v>200</v>
      </c>
      <c r="AU360" s="192" t="s">
        <v>83</v>
      </c>
      <c r="AV360" s="12" t="s">
        <v>81</v>
      </c>
      <c r="AW360" s="12" t="s">
        <v>30</v>
      </c>
      <c r="AX360" s="12" t="s">
        <v>73</v>
      </c>
      <c r="AY360" s="192" t="s">
        <v>191</v>
      </c>
    </row>
    <row r="361" s="13" customFormat="1">
      <c r="B361" s="198"/>
      <c r="D361" s="191" t="s">
        <v>200</v>
      </c>
      <c r="E361" s="199" t="s">
        <v>1</v>
      </c>
      <c r="F361" s="200" t="s">
        <v>4032</v>
      </c>
      <c r="H361" s="201">
        <v>14.52</v>
      </c>
      <c r="I361" s="202"/>
      <c r="L361" s="198"/>
      <c r="M361" s="203"/>
      <c r="N361" s="204"/>
      <c r="O361" s="204"/>
      <c r="P361" s="204"/>
      <c r="Q361" s="204"/>
      <c r="R361" s="204"/>
      <c r="S361" s="204"/>
      <c r="T361" s="205"/>
      <c r="AT361" s="199" t="s">
        <v>200</v>
      </c>
      <c r="AU361" s="199" t="s">
        <v>83</v>
      </c>
      <c r="AV361" s="13" t="s">
        <v>83</v>
      </c>
      <c r="AW361" s="13" t="s">
        <v>30</v>
      </c>
      <c r="AX361" s="13" t="s">
        <v>73</v>
      </c>
      <c r="AY361" s="199" t="s">
        <v>191</v>
      </c>
    </row>
    <row r="362" s="14" customFormat="1">
      <c r="B362" s="206"/>
      <c r="D362" s="191" t="s">
        <v>200</v>
      </c>
      <c r="E362" s="207" t="s">
        <v>1</v>
      </c>
      <c r="F362" s="208" t="s">
        <v>204</v>
      </c>
      <c r="H362" s="209">
        <v>138.13999999999999</v>
      </c>
      <c r="I362" s="210"/>
      <c r="L362" s="206"/>
      <c r="M362" s="211"/>
      <c r="N362" s="212"/>
      <c r="O362" s="212"/>
      <c r="P362" s="212"/>
      <c r="Q362" s="212"/>
      <c r="R362" s="212"/>
      <c r="S362" s="212"/>
      <c r="T362" s="213"/>
      <c r="AT362" s="207" t="s">
        <v>200</v>
      </c>
      <c r="AU362" s="207" t="s">
        <v>83</v>
      </c>
      <c r="AV362" s="14" t="s">
        <v>198</v>
      </c>
      <c r="AW362" s="14" t="s">
        <v>30</v>
      </c>
      <c r="AX362" s="14" t="s">
        <v>81</v>
      </c>
      <c r="AY362" s="207" t="s">
        <v>191</v>
      </c>
    </row>
    <row r="363" s="11" customFormat="1" ht="22.8" customHeight="1">
      <c r="B363" s="164"/>
      <c r="D363" s="165" t="s">
        <v>72</v>
      </c>
      <c r="E363" s="175" t="s">
        <v>83</v>
      </c>
      <c r="F363" s="175" t="s">
        <v>895</v>
      </c>
      <c r="I363" s="167"/>
      <c r="J363" s="176">
        <f>BK363</f>
        <v>0</v>
      </c>
      <c r="L363" s="164"/>
      <c r="M363" s="169"/>
      <c r="N363" s="170"/>
      <c r="O363" s="170"/>
      <c r="P363" s="171">
        <f>SUM(P364:P375)</f>
        <v>0</v>
      </c>
      <c r="Q363" s="170"/>
      <c r="R363" s="171">
        <f>SUM(R364:R375)</f>
        <v>32.6330709</v>
      </c>
      <c r="S363" s="170"/>
      <c r="T363" s="172">
        <f>SUM(T364:T375)</f>
        <v>0</v>
      </c>
      <c r="AR363" s="165" t="s">
        <v>81</v>
      </c>
      <c r="AT363" s="173" t="s">
        <v>72</v>
      </c>
      <c r="AU363" s="173" t="s">
        <v>81</v>
      </c>
      <c r="AY363" s="165" t="s">
        <v>191</v>
      </c>
      <c r="BK363" s="174">
        <f>SUM(BK364:BK375)</f>
        <v>0</v>
      </c>
    </row>
    <row r="364" s="1" customFormat="1" ht="24" customHeight="1">
      <c r="B364" s="177"/>
      <c r="C364" s="178" t="s">
        <v>496</v>
      </c>
      <c r="D364" s="178" t="s">
        <v>194</v>
      </c>
      <c r="E364" s="179" t="s">
        <v>896</v>
      </c>
      <c r="F364" s="180" t="s">
        <v>897</v>
      </c>
      <c r="G364" s="181" t="s">
        <v>214</v>
      </c>
      <c r="H364" s="182">
        <v>1.24</v>
      </c>
      <c r="I364" s="183"/>
      <c r="J364" s="182">
        <f>ROUND(I364*H364,2)</f>
        <v>0</v>
      </c>
      <c r="K364" s="180" t="s">
        <v>1</v>
      </c>
      <c r="L364" s="37"/>
      <c r="M364" s="184" t="s">
        <v>1</v>
      </c>
      <c r="N364" s="185" t="s">
        <v>38</v>
      </c>
      <c r="O364" s="73"/>
      <c r="P364" s="186">
        <f>O364*H364</f>
        <v>0</v>
      </c>
      <c r="Q364" s="186">
        <v>2.1600000000000001</v>
      </c>
      <c r="R364" s="186">
        <f>Q364*H364</f>
        <v>2.6784000000000003</v>
      </c>
      <c r="S364" s="186">
        <v>0</v>
      </c>
      <c r="T364" s="187">
        <f>S364*H364</f>
        <v>0</v>
      </c>
      <c r="AR364" s="188" t="s">
        <v>198</v>
      </c>
      <c r="AT364" s="188" t="s">
        <v>194</v>
      </c>
      <c r="AU364" s="188" t="s">
        <v>83</v>
      </c>
      <c r="AY364" s="18" t="s">
        <v>191</v>
      </c>
      <c r="BE364" s="189">
        <f>IF(N364="základní",J364,0)</f>
        <v>0</v>
      </c>
      <c r="BF364" s="189">
        <f>IF(N364="snížená",J364,0)</f>
        <v>0</v>
      </c>
      <c r="BG364" s="189">
        <f>IF(N364="zákl. přenesená",J364,0)</f>
        <v>0</v>
      </c>
      <c r="BH364" s="189">
        <f>IF(N364="sníž. přenesená",J364,0)</f>
        <v>0</v>
      </c>
      <c r="BI364" s="189">
        <f>IF(N364="nulová",J364,0)</f>
        <v>0</v>
      </c>
      <c r="BJ364" s="18" t="s">
        <v>81</v>
      </c>
      <c r="BK364" s="189">
        <f>ROUND(I364*H364,2)</f>
        <v>0</v>
      </c>
      <c r="BL364" s="18" t="s">
        <v>198</v>
      </c>
      <c r="BM364" s="188" t="s">
        <v>4033</v>
      </c>
    </row>
    <row r="365" s="12" customFormat="1">
      <c r="B365" s="190"/>
      <c r="D365" s="191" t="s">
        <v>200</v>
      </c>
      <c r="E365" s="192" t="s">
        <v>1</v>
      </c>
      <c r="F365" s="193" t="s">
        <v>4034</v>
      </c>
      <c r="H365" s="192" t="s">
        <v>1</v>
      </c>
      <c r="I365" s="194"/>
      <c r="L365" s="190"/>
      <c r="M365" s="195"/>
      <c r="N365" s="196"/>
      <c r="O365" s="196"/>
      <c r="P365" s="196"/>
      <c r="Q365" s="196"/>
      <c r="R365" s="196"/>
      <c r="S365" s="196"/>
      <c r="T365" s="197"/>
      <c r="AT365" s="192" t="s">
        <v>200</v>
      </c>
      <c r="AU365" s="192" t="s">
        <v>83</v>
      </c>
      <c r="AV365" s="12" t="s">
        <v>81</v>
      </c>
      <c r="AW365" s="12" t="s">
        <v>30</v>
      </c>
      <c r="AX365" s="12" t="s">
        <v>73</v>
      </c>
      <c r="AY365" s="192" t="s">
        <v>191</v>
      </c>
    </row>
    <row r="366" s="13" customFormat="1">
      <c r="B366" s="198"/>
      <c r="D366" s="191" t="s">
        <v>200</v>
      </c>
      <c r="E366" s="199" t="s">
        <v>1</v>
      </c>
      <c r="F366" s="200" t="s">
        <v>4035</v>
      </c>
      <c r="H366" s="201">
        <v>0.65000000000000002</v>
      </c>
      <c r="I366" s="202"/>
      <c r="L366" s="198"/>
      <c r="M366" s="203"/>
      <c r="N366" s="204"/>
      <c r="O366" s="204"/>
      <c r="P366" s="204"/>
      <c r="Q366" s="204"/>
      <c r="R366" s="204"/>
      <c r="S366" s="204"/>
      <c r="T366" s="205"/>
      <c r="AT366" s="199" t="s">
        <v>200</v>
      </c>
      <c r="AU366" s="199" t="s">
        <v>83</v>
      </c>
      <c r="AV366" s="13" t="s">
        <v>83</v>
      </c>
      <c r="AW366" s="13" t="s">
        <v>30</v>
      </c>
      <c r="AX366" s="13" t="s">
        <v>73</v>
      </c>
      <c r="AY366" s="199" t="s">
        <v>191</v>
      </c>
    </row>
    <row r="367" s="12" customFormat="1">
      <c r="B367" s="190"/>
      <c r="D367" s="191" t="s">
        <v>200</v>
      </c>
      <c r="E367" s="192" t="s">
        <v>1</v>
      </c>
      <c r="F367" s="193" t="s">
        <v>4036</v>
      </c>
      <c r="H367" s="192" t="s">
        <v>1</v>
      </c>
      <c r="I367" s="194"/>
      <c r="L367" s="190"/>
      <c r="M367" s="195"/>
      <c r="N367" s="196"/>
      <c r="O367" s="196"/>
      <c r="P367" s="196"/>
      <c r="Q367" s="196"/>
      <c r="R367" s="196"/>
      <c r="S367" s="196"/>
      <c r="T367" s="197"/>
      <c r="AT367" s="192" t="s">
        <v>200</v>
      </c>
      <c r="AU367" s="192" t="s">
        <v>83</v>
      </c>
      <c r="AV367" s="12" t="s">
        <v>81</v>
      </c>
      <c r="AW367" s="12" t="s">
        <v>30</v>
      </c>
      <c r="AX367" s="12" t="s">
        <v>73</v>
      </c>
      <c r="AY367" s="192" t="s">
        <v>191</v>
      </c>
    </row>
    <row r="368" s="13" customFormat="1">
      <c r="B368" s="198"/>
      <c r="D368" s="191" t="s">
        <v>200</v>
      </c>
      <c r="E368" s="199" t="s">
        <v>1</v>
      </c>
      <c r="F368" s="200" t="s">
        <v>4037</v>
      </c>
      <c r="H368" s="201">
        <v>0.58999999999999997</v>
      </c>
      <c r="I368" s="202"/>
      <c r="L368" s="198"/>
      <c r="M368" s="203"/>
      <c r="N368" s="204"/>
      <c r="O368" s="204"/>
      <c r="P368" s="204"/>
      <c r="Q368" s="204"/>
      <c r="R368" s="204"/>
      <c r="S368" s="204"/>
      <c r="T368" s="205"/>
      <c r="AT368" s="199" t="s">
        <v>200</v>
      </c>
      <c r="AU368" s="199" t="s">
        <v>83</v>
      </c>
      <c r="AV368" s="13" t="s">
        <v>83</v>
      </c>
      <c r="AW368" s="13" t="s">
        <v>30</v>
      </c>
      <c r="AX368" s="13" t="s">
        <v>73</v>
      </c>
      <c r="AY368" s="199" t="s">
        <v>191</v>
      </c>
    </row>
    <row r="369" s="14" customFormat="1">
      <c r="B369" s="206"/>
      <c r="D369" s="191" t="s">
        <v>200</v>
      </c>
      <c r="E369" s="207" t="s">
        <v>1</v>
      </c>
      <c r="F369" s="208" t="s">
        <v>204</v>
      </c>
      <c r="H369" s="209">
        <v>1.24</v>
      </c>
      <c r="I369" s="210"/>
      <c r="L369" s="206"/>
      <c r="M369" s="211"/>
      <c r="N369" s="212"/>
      <c r="O369" s="212"/>
      <c r="P369" s="212"/>
      <c r="Q369" s="212"/>
      <c r="R369" s="212"/>
      <c r="S369" s="212"/>
      <c r="T369" s="213"/>
      <c r="AT369" s="207" t="s">
        <v>200</v>
      </c>
      <c r="AU369" s="207" t="s">
        <v>83</v>
      </c>
      <c r="AV369" s="14" t="s">
        <v>198</v>
      </c>
      <c r="AW369" s="14" t="s">
        <v>30</v>
      </c>
      <c r="AX369" s="14" t="s">
        <v>81</v>
      </c>
      <c r="AY369" s="207" t="s">
        <v>191</v>
      </c>
    </row>
    <row r="370" s="1" customFormat="1" ht="16.5" customHeight="1">
      <c r="B370" s="177"/>
      <c r="C370" s="178" t="s">
        <v>507</v>
      </c>
      <c r="D370" s="178" t="s">
        <v>194</v>
      </c>
      <c r="E370" s="179" t="s">
        <v>902</v>
      </c>
      <c r="F370" s="180" t="s">
        <v>903</v>
      </c>
      <c r="G370" s="181" t="s">
        <v>214</v>
      </c>
      <c r="H370" s="182">
        <v>12.210000000000001</v>
      </c>
      <c r="I370" s="183"/>
      <c r="J370" s="182">
        <f>ROUND(I370*H370,2)</f>
        <v>0</v>
      </c>
      <c r="K370" s="180" t="s">
        <v>274</v>
      </c>
      <c r="L370" s="37"/>
      <c r="M370" s="184" t="s">
        <v>1</v>
      </c>
      <c r="N370" s="185" t="s">
        <v>38</v>
      </c>
      <c r="O370" s="73"/>
      <c r="P370" s="186">
        <f>O370*H370</f>
        <v>0</v>
      </c>
      <c r="Q370" s="186">
        <v>2.45329</v>
      </c>
      <c r="R370" s="186">
        <f>Q370*H370</f>
        <v>29.9546709</v>
      </c>
      <c r="S370" s="186">
        <v>0</v>
      </c>
      <c r="T370" s="187">
        <f>S370*H370</f>
        <v>0</v>
      </c>
      <c r="AR370" s="188" t="s">
        <v>198</v>
      </c>
      <c r="AT370" s="188" t="s">
        <v>194</v>
      </c>
      <c r="AU370" s="188" t="s">
        <v>83</v>
      </c>
      <c r="AY370" s="18" t="s">
        <v>191</v>
      </c>
      <c r="BE370" s="189">
        <f>IF(N370="základní",J370,0)</f>
        <v>0</v>
      </c>
      <c r="BF370" s="189">
        <f>IF(N370="snížená",J370,0)</f>
        <v>0</v>
      </c>
      <c r="BG370" s="189">
        <f>IF(N370="zákl. přenesená",J370,0)</f>
        <v>0</v>
      </c>
      <c r="BH370" s="189">
        <f>IF(N370="sníž. přenesená",J370,0)</f>
        <v>0</v>
      </c>
      <c r="BI370" s="189">
        <f>IF(N370="nulová",J370,0)</f>
        <v>0</v>
      </c>
      <c r="BJ370" s="18" t="s">
        <v>81</v>
      </c>
      <c r="BK370" s="189">
        <f>ROUND(I370*H370,2)</f>
        <v>0</v>
      </c>
      <c r="BL370" s="18" t="s">
        <v>198</v>
      </c>
      <c r="BM370" s="188" t="s">
        <v>4038</v>
      </c>
    </row>
    <row r="371" s="12" customFormat="1">
      <c r="B371" s="190"/>
      <c r="D371" s="191" t="s">
        <v>200</v>
      </c>
      <c r="E371" s="192" t="s">
        <v>1</v>
      </c>
      <c r="F371" s="193" t="s">
        <v>4039</v>
      </c>
      <c r="H371" s="192" t="s">
        <v>1</v>
      </c>
      <c r="I371" s="194"/>
      <c r="L371" s="190"/>
      <c r="M371" s="195"/>
      <c r="N371" s="196"/>
      <c r="O371" s="196"/>
      <c r="P371" s="196"/>
      <c r="Q371" s="196"/>
      <c r="R371" s="196"/>
      <c r="S371" s="196"/>
      <c r="T371" s="197"/>
      <c r="AT371" s="192" t="s">
        <v>200</v>
      </c>
      <c r="AU371" s="192" t="s">
        <v>83</v>
      </c>
      <c r="AV371" s="12" t="s">
        <v>81</v>
      </c>
      <c r="AW371" s="12" t="s">
        <v>30</v>
      </c>
      <c r="AX371" s="12" t="s">
        <v>73</v>
      </c>
      <c r="AY371" s="192" t="s">
        <v>191</v>
      </c>
    </row>
    <row r="372" s="13" customFormat="1">
      <c r="B372" s="198"/>
      <c r="D372" s="191" t="s">
        <v>200</v>
      </c>
      <c r="E372" s="199" t="s">
        <v>1</v>
      </c>
      <c r="F372" s="200" t="s">
        <v>4040</v>
      </c>
      <c r="H372" s="201">
        <v>5.1500000000000004</v>
      </c>
      <c r="I372" s="202"/>
      <c r="L372" s="198"/>
      <c r="M372" s="203"/>
      <c r="N372" s="204"/>
      <c r="O372" s="204"/>
      <c r="P372" s="204"/>
      <c r="Q372" s="204"/>
      <c r="R372" s="204"/>
      <c r="S372" s="204"/>
      <c r="T372" s="205"/>
      <c r="AT372" s="199" t="s">
        <v>200</v>
      </c>
      <c r="AU372" s="199" t="s">
        <v>83</v>
      </c>
      <c r="AV372" s="13" t="s">
        <v>83</v>
      </c>
      <c r="AW372" s="13" t="s">
        <v>30</v>
      </c>
      <c r="AX372" s="13" t="s">
        <v>73</v>
      </c>
      <c r="AY372" s="199" t="s">
        <v>191</v>
      </c>
    </row>
    <row r="373" s="12" customFormat="1">
      <c r="B373" s="190"/>
      <c r="D373" s="191" t="s">
        <v>200</v>
      </c>
      <c r="E373" s="192" t="s">
        <v>1</v>
      </c>
      <c r="F373" s="193" t="s">
        <v>4041</v>
      </c>
      <c r="H373" s="192" t="s">
        <v>1</v>
      </c>
      <c r="I373" s="194"/>
      <c r="L373" s="190"/>
      <c r="M373" s="195"/>
      <c r="N373" s="196"/>
      <c r="O373" s="196"/>
      <c r="P373" s="196"/>
      <c r="Q373" s="196"/>
      <c r="R373" s="196"/>
      <c r="S373" s="196"/>
      <c r="T373" s="197"/>
      <c r="AT373" s="192" t="s">
        <v>200</v>
      </c>
      <c r="AU373" s="192" t="s">
        <v>83</v>
      </c>
      <c r="AV373" s="12" t="s">
        <v>81</v>
      </c>
      <c r="AW373" s="12" t="s">
        <v>30</v>
      </c>
      <c r="AX373" s="12" t="s">
        <v>73</v>
      </c>
      <c r="AY373" s="192" t="s">
        <v>191</v>
      </c>
    </row>
    <row r="374" s="13" customFormat="1">
      <c r="B374" s="198"/>
      <c r="D374" s="191" t="s">
        <v>200</v>
      </c>
      <c r="E374" s="199" t="s">
        <v>1</v>
      </c>
      <c r="F374" s="200" t="s">
        <v>4042</v>
      </c>
      <c r="H374" s="201">
        <v>7.0599999999999996</v>
      </c>
      <c r="I374" s="202"/>
      <c r="L374" s="198"/>
      <c r="M374" s="203"/>
      <c r="N374" s="204"/>
      <c r="O374" s="204"/>
      <c r="P374" s="204"/>
      <c r="Q374" s="204"/>
      <c r="R374" s="204"/>
      <c r="S374" s="204"/>
      <c r="T374" s="205"/>
      <c r="AT374" s="199" t="s">
        <v>200</v>
      </c>
      <c r="AU374" s="199" t="s">
        <v>83</v>
      </c>
      <c r="AV374" s="13" t="s">
        <v>83</v>
      </c>
      <c r="AW374" s="13" t="s">
        <v>30</v>
      </c>
      <c r="AX374" s="13" t="s">
        <v>73</v>
      </c>
      <c r="AY374" s="199" t="s">
        <v>191</v>
      </c>
    </row>
    <row r="375" s="14" customFormat="1">
      <c r="B375" s="206"/>
      <c r="D375" s="191" t="s">
        <v>200</v>
      </c>
      <c r="E375" s="207" t="s">
        <v>1</v>
      </c>
      <c r="F375" s="208" t="s">
        <v>204</v>
      </c>
      <c r="H375" s="209">
        <v>12.210000000000001</v>
      </c>
      <c r="I375" s="210"/>
      <c r="L375" s="206"/>
      <c r="M375" s="211"/>
      <c r="N375" s="212"/>
      <c r="O375" s="212"/>
      <c r="P375" s="212"/>
      <c r="Q375" s="212"/>
      <c r="R375" s="212"/>
      <c r="S375" s="212"/>
      <c r="T375" s="213"/>
      <c r="AT375" s="207" t="s">
        <v>200</v>
      </c>
      <c r="AU375" s="207" t="s">
        <v>83</v>
      </c>
      <c r="AV375" s="14" t="s">
        <v>198</v>
      </c>
      <c r="AW375" s="14" t="s">
        <v>30</v>
      </c>
      <c r="AX375" s="14" t="s">
        <v>81</v>
      </c>
      <c r="AY375" s="207" t="s">
        <v>191</v>
      </c>
    </row>
    <row r="376" s="11" customFormat="1" ht="22.8" customHeight="1">
      <c r="B376" s="164"/>
      <c r="D376" s="165" t="s">
        <v>72</v>
      </c>
      <c r="E376" s="175" t="s">
        <v>228</v>
      </c>
      <c r="F376" s="175" t="s">
        <v>356</v>
      </c>
      <c r="I376" s="167"/>
      <c r="J376" s="176">
        <f>BK376</f>
        <v>0</v>
      </c>
      <c r="L376" s="164"/>
      <c r="M376" s="169"/>
      <c r="N376" s="170"/>
      <c r="O376" s="170"/>
      <c r="P376" s="171">
        <f>P377+P412</f>
        <v>0</v>
      </c>
      <c r="Q376" s="170"/>
      <c r="R376" s="171">
        <f>R377+R412</f>
        <v>14.666597599999999</v>
      </c>
      <c r="S376" s="170"/>
      <c r="T376" s="172">
        <f>T377+T412</f>
        <v>0</v>
      </c>
      <c r="AR376" s="165" t="s">
        <v>81</v>
      </c>
      <c r="AT376" s="173" t="s">
        <v>72</v>
      </c>
      <c r="AU376" s="173" t="s">
        <v>81</v>
      </c>
      <c r="AY376" s="165" t="s">
        <v>191</v>
      </c>
      <c r="BK376" s="174">
        <f>BK377+BK412</f>
        <v>0</v>
      </c>
    </row>
    <row r="377" s="11" customFormat="1" ht="20.88" customHeight="1">
      <c r="B377" s="164"/>
      <c r="D377" s="165" t="s">
        <v>72</v>
      </c>
      <c r="E377" s="175" t="s">
        <v>357</v>
      </c>
      <c r="F377" s="175" t="s">
        <v>358</v>
      </c>
      <c r="I377" s="167"/>
      <c r="J377" s="176">
        <f>BK377</f>
        <v>0</v>
      </c>
      <c r="L377" s="164"/>
      <c r="M377" s="169"/>
      <c r="N377" s="170"/>
      <c r="O377" s="170"/>
      <c r="P377" s="171">
        <f>SUM(P378:P411)</f>
        <v>0</v>
      </c>
      <c r="Q377" s="170"/>
      <c r="R377" s="171">
        <f>SUM(R378:R411)</f>
        <v>4.2336</v>
      </c>
      <c r="S377" s="170"/>
      <c r="T377" s="172">
        <f>SUM(T378:T411)</f>
        <v>0</v>
      </c>
      <c r="AR377" s="165" t="s">
        <v>81</v>
      </c>
      <c r="AT377" s="173" t="s">
        <v>72</v>
      </c>
      <c r="AU377" s="173" t="s">
        <v>83</v>
      </c>
      <c r="AY377" s="165" t="s">
        <v>191</v>
      </c>
      <c r="BK377" s="174">
        <f>SUM(BK378:BK411)</f>
        <v>0</v>
      </c>
    </row>
    <row r="378" s="1" customFormat="1" ht="16.5" customHeight="1">
      <c r="B378" s="177"/>
      <c r="C378" s="178" t="s">
        <v>511</v>
      </c>
      <c r="D378" s="178" t="s">
        <v>194</v>
      </c>
      <c r="E378" s="179" t="s">
        <v>2678</v>
      </c>
      <c r="F378" s="180" t="s">
        <v>2679</v>
      </c>
      <c r="G378" s="181" t="s">
        <v>197</v>
      </c>
      <c r="H378" s="182">
        <v>11.199999999999999</v>
      </c>
      <c r="I378" s="183"/>
      <c r="J378" s="182">
        <f>ROUND(I378*H378,2)</f>
        <v>0</v>
      </c>
      <c r="K378" s="180" t="s">
        <v>274</v>
      </c>
      <c r="L378" s="37"/>
      <c r="M378" s="184" t="s">
        <v>1</v>
      </c>
      <c r="N378" s="185" t="s">
        <v>38</v>
      </c>
      <c r="O378" s="73"/>
      <c r="P378" s="186">
        <f>O378*H378</f>
        <v>0</v>
      </c>
      <c r="Q378" s="186">
        <v>0</v>
      </c>
      <c r="R378" s="186">
        <f>Q378*H378</f>
        <v>0</v>
      </c>
      <c r="S378" s="186">
        <v>0</v>
      </c>
      <c r="T378" s="187">
        <f>S378*H378</f>
        <v>0</v>
      </c>
      <c r="AR378" s="188" t="s">
        <v>198</v>
      </c>
      <c r="AT378" s="188" t="s">
        <v>194</v>
      </c>
      <c r="AU378" s="188" t="s">
        <v>211</v>
      </c>
      <c r="AY378" s="18" t="s">
        <v>191</v>
      </c>
      <c r="BE378" s="189">
        <f>IF(N378="základní",J378,0)</f>
        <v>0</v>
      </c>
      <c r="BF378" s="189">
        <f>IF(N378="snížená",J378,0)</f>
        <v>0</v>
      </c>
      <c r="BG378" s="189">
        <f>IF(N378="zákl. přenesená",J378,0)</f>
        <v>0</v>
      </c>
      <c r="BH378" s="189">
        <f>IF(N378="sníž. přenesená",J378,0)</f>
        <v>0</v>
      </c>
      <c r="BI378" s="189">
        <f>IF(N378="nulová",J378,0)</f>
        <v>0</v>
      </c>
      <c r="BJ378" s="18" t="s">
        <v>81</v>
      </c>
      <c r="BK378" s="189">
        <f>ROUND(I378*H378,2)</f>
        <v>0</v>
      </c>
      <c r="BL378" s="18" t="s">
        <v>198</v>
      </c>
      <c r="BM378" s="188" t="s">
        <v>4043</v>
      </c>
    </row>
    <row r="379" s="12" customFormat="1">
      <c r="B379" s="190"/>
      <c r="D379" s="191" t="s">
        <v>200</v>
      </c>
      <c r="E379" s="192" t="s">
        <v>1</v>
      </c>
      <c r="F379" s="193" t="s">
        <v>4044</v>
      </c>
      <c r="H379" s="192" t="s">
        <v>1</v>
      </c>
      <c r="I379" s="194"/>
      <c r="L379" s="190"/>
      <c r="M379" s="195"/>
      <c r="N379" s="196"/>
      <c r="O379" s="196"/>
      <c r="P379" s="196"/>
      <c r="Q379" s="196"/>
      <c r="R379" s="196"/>
      <c r="S379" s="196"/>
      <c r="T379" s="197"/>
      <c r="AT379" s="192" t="s">
        <v>200</v>
      </c>
      <c r="AU379" s="192" t="s">
        <v>211</v>
      </c>
      <c r="AV379" s="12" t="s">
        <v>81</v>
      </c>
      <c r="AW379" s="12" t="s">
        <v>30</v>
      </c>
      <c r="AX379" s="12" t="s">
        <v>73</v>
      </c>
      <c r="AY379" s="192" t="s">
        <v>191</v>
      </c>
    </row>
    <row r="380" s="12" customFormat="1">
      <c r="B380" s="190"/>
      <c r="D380" s="191" t="s">
        <v>200</v>
      </c>
      <c r="E380" s="192" t="s">
        <v>1</v>
      </c>
      <c r="F380" s="193" t="s">
        <v>2676</v>
      </c>
      <c r="H380" s="192" t="s">
        <v>1</v>
      </c>
      <c r="I380" s="194"/>
      <c r="L380" s="190"/>
      <c r="M380" s="195"/>
      <c r="N380" s="196"/>
      <c r="O380" s="196"/>
      <c r="P380" s="196"/>
      <c r="Q380" s="196"/>
      <c r="R380" s="196"/>
      <c r="S380" s="196"/>
      <c r="T380" s="197"/>
      <c r="AT380" s="192" t="s">
        <v>200</v>
      </c>
      <c r="AU380" s="192" t="s">
        <v>211</v>
      </c>
      <c r="AV380" s="12" t="s">
        <v>81</v>
      </c>
      <c r="AW380" s="12" t="s">
        <v>30</v>
      </c>
      <c r="AX380" s="12" t="s">
        <v>73</v>
      </c>
      <c r="AY380" s="192" t="s">
        <v>191</v>
      </c>
    </row>
    <row r="381" s="13" customFormat="1">
      <c r="B381" s="198"/>
      <c r="D381" s="191" t="s">
        <v>200</v>
      </c>
      <c r="E381" s="199" t="s">
        <v>1</v>
      </c>
      <c r="F381" s="200" t="s">
        <v>3946</v>
      </c>
      <c r="H381" s="201">
        <v>11.199999999999999</v>
      </c>
      <c r="I381" s="202"/>
      <c r="L381" s="198"/>
      <c r="M381" s="203"/>
      <c r="N381" s="204"/>
      <c r="O381" s="204"/>
      <c r="P381" s="204"/>
      <c r="Q381" s="204"/>
      <c r="R381" s="204"/>
      <c r="S381" s="204"/>
      <c r="T381" s="205"/>
      <c r="AT381" s="199" t="s">
        <v>200</v>
      </c>
      <c r="AU381" s="199" t="s">
        <v>211</v>
      </c>
      <c r="AV381" s="13" t="s">
        <v>83</v>
      </c>
      <c r="AW381" s="13" t="s">
        <v>30</v>
      </c>
      <c r="AX381" s="13" t="s">
        <v>73</v>
      </c>
      <c r="AY381" s="199" t="s">
        <v>191</v>
      </c>
    </row>
    <row r="382" s="14" customFormat="1">
      <c r="B382" s="206"/>
      <c r="D382" s="191" t="s">
        <v>200</v>
      </c>
      <c r="E382" s="207" t="s">
        <v>1</v>
      </c>
      <c r="F382" s="208" t="s">
        <v>204</v>
      </c>
      <c r="H382" s="209">
        <v>11.199999999999999</v>
      </c>
      <c r="I382" s="210"/>
      <c r="L382" s="206"/>
      <c r="M382" s="211"/>
      <c r="N382" s="212"/>
      <c r="O382" s="212"/>
      <c r="P382" s="212"/>
      <c r="Q382" s="212"/>
      <c r="R382" s="212"/>
      <c r="S382" s="212"/>
      <c r="T382" s="213"/>
      <c r="AT382" s="207" t="s">
        <v>200</v>
      </c>
      <c r="AU382" s="207" t="s">
        <v>211</v>
      </c>
      <c r="AV382" s="14" t="s">
        <v>198</v>
      </c>
      <c r="AW382" s="14" t="s">
        <v>30</v>
      </c>
      <c r="AX382" s="14" t="s">
        <v>81</v>
      </c>
      <c r="AY382" s="207" t="s">
        <v>191</v>
      </c>
    </row>
    <row r="383" s="1" customFormat="1" ht="16.5" customHeight="1">
      <c r="B383" s="177"/>
      <c r="C383" s="178" t="s">
        <v>517</v>
      </c>
      <c r="D383" s="178" t="s">
        <v>194</v>
      </c>
      <c r="E383" s="179" t="s">
        <v>912</v>
      </c>
      <c r="F383" s="180" t="s">
        <v>913</v>
      </c>
      <c r="G383" s="181" t="s">
        <v>197</v>
      </c>
      <c r="H383" s="182">
        <v>11.199999999999999</v>
      </c>
      <c r="I383" s="183"/>
      <c r="J383" s="182">
        <f>ROUND(I383*H383,2)</f>
        <v>0</v>
      </c>
      <c r="K383" s="180" t="s">
        <v>1</v>
      </c>
      <c r="L383" s="37"/>
      <c r="M383" s="184" t="s">
        <v>1</v>
      </c>
      <c r="N383" s="185" t="s">
        <v>38</v>
      </c>
      <c r="O383" s="73"/>
      <c r="P383" s="186">
        <f>O383*H383</f>
        <v>0</v>
      </c>
      <c r="Q383" s="186">
        <v>0.378</v>
      </c>
      <c r="R383" s="186">
        <f>Q383*H383</f>
        <v>4.2336</v>
      </c>
      <c r="S383" s="186">
        <v>0</v>
      </c>
      <c r="T383" s="187">
        <f>S383*H383</f>
        <v>0</v>
      </c>
      <c r="AR383" s="188" t="s">
        <v>198</v>
      </c>
      <c r="AT383" s="188" t="s">
        <v>194</v>
      </c>
      <c r="AU383" s="188" t="s">
        <v>211</v>
      </c>
      <c r="AY383" s="18" t="s">
        <v>191</v>
      </c>
      <c r="BE383" s="189">
        <f>IF(N383="základní",J383,0)</f>
        <v>0</v>
      </c>
      <c r="BF383" s="189">
        <f>IF(N383="snížená",J383,0)</f>
        <v>0</v>
      </c>
      <c r="BG383" s="189">
        <f>IF(N383="zákl. přenesená",J383,0)</f>
        <v>0</v>
      </c>
      <c r="BH383" s="189">
        <f>IF(N383="sníž. přenesená",J383,0)</f>
        <v>0</v>
      </c>
      <c r="BI383" s="189">
        <f>IF(N383="nulová",J383,0)</f>
        <v>0</v>
      </c>
      <c r="BJ383" s="18" t="s">
        <v>81</v>
      </c>
      <c r="BK383" s="189">
        <f>ROUND(I383*H383,2)</f>
        <v>0</v>
      </c>
      <c r="BL383" s="18" t="s">
        <v>198</v>
      </c>
      <c r="BM383" s="188" t="s">
        <v>4045</v>
      </c>
    </row>
    <row r="384" s="12" customFormat="1">
      <c r="B384" s="190"/>
      <c r="D384" s="191" t="s">
        <v>200</v>
      </c>
      <c r="E384" s="192" t="s">
        <v>1</v>
      </c>
      <c r="F384" s="193" t="s">
        <v>4046</v>
      </c>
      <c r="H384" s="192" t="s">
        <v>1</v>
      </c>
      <c r="I384" s="194"/>
      <c r="L384" s="190"/>
      <c r="M384" s="195"/>
      <c r="N384" s="196"/>
      <c r="O384" s="196"/>
      <c r="P384" s="196"/>
      <c r="Q384" s="196"/>
      <c r="R384" s="196"/>
      <c r="S384" s="196"/>
      <c r="T384" s="197"/>
      <c r="AT384" s="192" t="s">
        <v>200</v>
      </c>
      <c r="AU384" s="192" t="s">
        <v>211</v>
      </c>
      <c r="AV384" s="12" t="s">
        <v>81</v>
      </c>
      <c r="AW384" s="12" t="s">
        <v>30</v>
      </c>
      <c r="AX384" s="12" t="s">
        <v>73</v>
      </c>
      <c r="AY384" s="192" t="s">
        <v>191</v>
      </c>
    </row>
    <row r="385" s="13" customFormat="1">
      <c r="B385" s="198"/>
      <c r="D385" s="191" t="s">
        <v>200</v>
      </c>
      <c r="E385" s="199" t="s">
        <v>1</v>
      </c>
      <c r="F385" s="200" t="s">
        <v>3946</v>
      </c>
      <c r="H385" s="201">
        <v>11.199999999999999</v>
      </c>
      <c r="I385" s="202"/>
      <c r="L385" s="198"/>
      <c r="M385" s="203"/>
      <c r="N385" s="204"/>
      <c r="O385" s="204"/>
      <c r="P385" s="204"/>
      <c r="Q385" s="204"/>
      <c r="R385" s="204"/>
      <c r="S385" s="204"/>
      <c r="T385" s="205"/>
      <c r="AT385" s="199" t="s">
        <v>200</v>
      </c>
      <c r="AU385" s="199" t="s">
        <v>211</v>
      </c>
      <c r="AV385" s="13" t="s">
        <v>83</v>
      </c>
      <c r="AW385" s="13" t="s">
        <v>30</v>
      </c>
      <c r="AX385" s="13" t="s">
        <v>73</v>
      </c>
      <c r="AY385" s="199" t="s">
        <v>191</v>
      </c>
    </row>
    <row r="386" s="14" customFormat="1">
      <c r="B386" s="206"/>
      <c r="D386" s="191" t="s">
        <v>200</v>
      </c>
      <c r="E386" s="207" t="s">
        <v>1</v>
      </c>
      <c r="F386" s="208" t="s">
        <v>204</v>
      </c>
      <c r="H386" s="209">
        <v>11.199999999999999</v>
      </c>
      <c r="I386" s="210"/>
      <c r="L386" s="206"/>
      <c r="M386" s="211"/>
      <c r="N386" s="212"/>
      <c r="O386" s="212"/>
      <c r="P386" s="212"/>
      <c r="Q386" s="212"/>
      <c r="R386" s="212"/>
      <c r="S386" s="212"/>
      <c r="T386" s="213"/>
      <c r="AT386" s="207" t="s">
        <v>200</v>
      </c>
      <c r="AU386" s="207" t="s">
        <v>211</v>
      </c>
      <c r="AV386" s="14" t="s">
        <v>198</v>
      </c>
      <c r="AW386" s="14" t="s">
        <v>30</v>
      </c>
      <c r="AX386" s="14" t="s">
        <v>81</v>
      </c>
      <c r="AY386" s="207" t="s">
        <v>191</v>
      </c>
    </row>
    <row r="387" s="1" customFormat="1" ht="16.5" customHeight="1">
      <c r="B387" s="177"/>
      <c r="C387" s="178" t="s">
        <v>524</v>
      </c>
      <c r="D387" s="178" t="s">
        <v>194</v>
      </c>
      <c r="E387" s="179" t="s">
        <v>3269</v>
      </c>
      <c r="F387" s="180" t="s">
        <v>3270</v>
      </c>
      <c r="G387" s="181" t="s">
        <v>197</v>
      </c>
      <c r="H387" s="182">
        <v>4.2000000000000002</v>
      </c>
      <c r="I387" s="183"/>
      <c r="J387" s="182">
        <f>ROUND(I387*H387,2)</f>
        <v>0</v>
      </c>
      <c r="K387" s="180" t="s">
        <v>1</v>
      </c>
      <c r="L387" s="37"/>
      <c r="M387" s="184" t="s">
        <v>1</v>
      </c>
      <c r="N387" s="185" t="s">
        <v>38</v>
      </c>
      <c r="O387" s="73"/>
      <c r="P387" s="186">
        <f>O387*H387</f>
        <v>0</v>
      </c>
      <c r="Q387" s="186">
        <v>0</v>
      </c>
      <c r="R387" s="186">
        <f>Q387*H387</f>
        <v>0</v>
      </c>
      <c r="S387" s="186">
        <v>0</v>
      </c>
      <c r="T387" s="187">
        <f>S387*H387</f>
        <v>0</v>
      </c>
      <c r="AR387" s="188" t="s">
        <v>198</v>
      </c>
      <c r="AT387" s="188" t="s">
        <v>194</v>
      </c>
      <c r="AU387" s="188" t="s">
        <v>211</v>
      </c>
      <c r="AY387" s="18" t="s">
        <v>191</v>
      </c>
      <c r="BE387" s="189">
        <f>IF(N387="základní",J387,0)</f>
        <v>0</v>
      </c>
      <c r="BF387" s="189">
        <f>IF(N387="snížená",J387,0)</f>
        <v>0</v>
      </c>
      <c r="BG387" s="189">
        <f>IF(N387="zákl. přenesená",J387,0)</f>
        <v>0</v>
      </c>
      <c r="BH387" s="189">
        <f>IF(N387="sníž. přenesená",J387,0)</f>
        <v>0</v>
      </c>
      <c r="BI387" s="189">
        <f>IF(N387="nulová",J387,0)</f>
        <v>0</v>
      </c>
      <c r="BJ387" s="18" t="s">
        <v>81</v>
      </c>
      <c r="BK387" s="189">
        <f>ROUND(I387*H387,2)</f>
        <v>0</v>
      </c>
      <c r="BL387" s="18" t="s">
        <v>198</v>
      </c>
      <c r="BM387" s="188" t="s">
        <v>4047</v>
      </c>
    </row>
    <row r="388" s="12" customFormat="1">
      <c r="B388" s="190"/>
      <c r="D388" s="191" t="s">
        <v>200</v>
      </c>
      <c r="E388" s="192" t="s">
        <v>1</v>
      </c>
      <c r="F388" s="193" t="s">
        <v>4048</v>
      </c>
      <c r="H388" s="192" t="s">
        <v>1</v>
      </c>
      <c r="I388" s="194"/>
      <c r="L388" s="190"/>
      <c r="M388" s="195"/>
      <c r="N388" s="196"/>
      <c r="O388" s="196"/>
      <c r="P388" s="196"/>
      <c r="Q388" s="196"/>
      <c r="R388" s="196"/>
      <c r="S388" s="196"/>
      <c r="T388" s="197"/>
      <c r="AT388" s="192" t="s">
        <v>200</v>
      </c>
      <c r="AU388" s="192" t="s">
        <v>211</v>
      </c>
      <c r="AV388" s="12" t="s">
        <v>81</v>
      </c>
      <c r="AW388" s="12" t="s">
        <v>30</v>
      </c>
      <c r="AX388" s="12" t="s">
        <v>73</v>
      </c>
      <c r="AY388" s="192" t="s">
        <v>191</v>
      </c>
    </row>
    <row r="389" s="12" customFormat="1">
      <c r="B389" s="190"/>
      <c r="D389" s="191" t="s">
        <v>200</v>
      </c>
      <c r="E389" s="192" t="s">
        <v>1</v>
      </c>
      <c r="F389" s="193" t="s">
        <v>2676</v>
      </c>
      <c r="H389" s="192" t="s">
        <v>1</v>
      </c>
      <c r="I389" s="194"/>
      <c r="L389" s="190"/>
      <c r="M389" s="195"/>
      <c r="N389" s="196"/>
      <c r="O389" s="196"/>
      <c r="P389" s="196"/>
      <c r="Q389" s="196"/>
      <c r="R389" s="196"/>
      <c r="S389" s="196"/>
      <c r="T389" s="197"/>
      <c r="AT389" s="192" t="s">
        <v>200</v>
      </c>
      <c r="AU389" s="192" t="s">
        <v>211</v>
      </c>
      <c r="AV389" s="12" t="s">
        <v>81</v>
      </c>
      <c r="AW389" s="12" t="s">
        <v>30</v>
      </c>
      <c r="AX389" s="12" t="s">
        <v>73</v>
      </c>
      <c r="AY389" s="192" t="s">
        <v>191</v>
      </c>
    </row>
    <row r="390" s="13" customFormat="1">
      <c r="B390" s="198"/>
      <c r="D390" s="191" t="s">
        <v>200</v>
      </c>
      <c r="E390" s="199" t="s">
        <v>1</v>
      </c>
      <c r="F390" s="200" t="s">
        <v>3944</v>
      </c>
      <c r="H390" s="201">
        <v>4.2000000000000002</v>
      </c>
      <c r="I390" s="202"/>
      <c r="L390" s="198"/>
      <c r="M390" s="203"/>
      <c r="N390" s="204"/>
      <c r="O390" s="204"/>
      <c r="P390" s="204"/>
      <c r="Q390" s="204"/>
      <c r="R390" s="204"/>
      <c r="S390" s="204"/>
      <c r="T390" s="205"/>
      <c r="AT390" s="199" t="s">
        <v>200</v>
      </c>
      <c r="AU390" s="199" t="s">
        <v>211</v>
      </c>
      <c r="AV390" s="13" t="s">
        <v>83</v>
      </c>
      <c r="AW390" s="13" t="s">
        <v>30</v>
      </c>
      <c r="AX390" s="13" t="s">
        <v>73</v>
      </c>
      <c r="AY390" s="199" t="s">
        <v>191</v>
      </c>
    </row>
    <row r="391" s="14" customFormat="1">
      <c r="B391" s="206"/>
      <c r="D391" s="191" t="s">
        <v>200</v>
      </c>
      <c r="E391" s="207" t="s">
        <v>1</v>
      </c>
      <c r="F391" s="208" t="s">
        <v>204</v>
      </c>
      <c r="H391" s="209">
        <v>4.2000000000000002</v>
      </c>
      <c r="I391" s="210"/>
      <c r="L391" s="206"/>
      <c r="M391" s="211"/>
      <c r="N391" s="212"/>
      <c r="O391" s="212"/>
      <c r="P391" s="212"/>
      <c r="Q391" s="212"/>
      <c r="R391" s="212"/>
      <c r="S391" s="212"/>
      <c r="T391" s="213"/>
      <c r="AT391" s="207" t="s">
        <v>200</v>
      </c>
      <c r="AU391" s="207" t="s">
        <v>211</v>
      </c>
      <c r="AV391" s="14" t="s">
        <v>198</v>
      </c>
      <c r="AW391" s="14" t="s">
        <v>30</v>
      </c>
      <c r="AX391" s="14" t="s">
        <v>81</v>
      </c>
      <c r="AY391" s="207" t="s">
        <v>191</v>
      </c>
    </row>
    <row r="392" s="1" customFormat="1" ht="24" customHeight="1">
      <c r="B392" s="177"/>
      <c r="C392" s="178" t="s">
        <v>531</v>
      </c>
      <c r="D392" s="178" t="s">
        <v>194</v>
      </c>
      <c r="E392" s="179" t="s">
        <v>2686</v>
      </c>
      <c r="F392" s="180" t="s">
        <v>2687</v>
      </c>
      <c r="G392" s="181" t="s">
        <v>197</v>
      </c>
      <c r="H392" s="182">
        <v>11.199999999999999</v>
      </c>
      <c r="I392" s="183"/>
      <c r="J392" s="182">
        <f>ROUND(I392*H392,2)</f>
        <v>0</v>
      </c>
      <c r="K392" s="180" t="s">
        <v>274</v>
      </c>
      <c r="L392" s="37"/>
      <c r="M392" s="184" t="s">
        <v>1</v>
      </c>
      <c r="N392" s="185" t="s">
        <v>38</v>
      </c>
      <c r="O392" s="73"/>
      <c r="P392" s="186">
        <f>O392*H392</f>
        <v>0</v>
      </c>
      <c r="Q392" s="186">
        <v>0</v>
      </c>
      <c r="R392" s="186">
        <f>Q392*H392</f>
        <v>0</v>
      </c>
      <c r="S392" s="186">
        <v>0</v>
      </c>
      <c r="T392" s="187">
        <f>S392*H392</f>
        <v>0</v>
      </c>
      <c r="AR392" s="188" t="s">
        <v>198</v>
      </c>
      <c r="AT392" s="188" t="s">
        <v>194</v>
      </c>
      <c r="AU392" s="188" t="s">
        <v>211</v>
      </c>
      <c r="AY392" s="18" t="s">
        <v>191</v>
      </c>
      <c r="BE392" s="189">
        <f>IF(N392="základní",J392,0)</f>
        <v>0</v>
      </c>
      <c r="BF392" s="189">
        <f>IF(N392="snížená",J392,0)</f>
        <v>0</v>
      </c>
      <c r="BG392" s="189">
        <f>IF(N392="zákl. přenesená",J392,0)</f>
        <v>0</v>
      </c>
      <c r="BH392" s="189">
        <f>IF(N392="sníž. přenesená",J392,0)</f>
        <v>0</v>
      </c>
      <c r="BI392" s="189">
        <f>IF(N392="nulová",J392,0)</f>
        <v>0</v>
      </c>
      <c r="BJ392" s="18" t="s">
        <v>81</v>
      </c>
      <c r="BK392" s="189">
        <f>ROUND(I392*H392,2)</f>
        <v>0</v>
      </c>
      <c r="BL392" s="18" t="s">
        <v>198</v>
      </c>
      <c r="BM392" s="188" t="s">
        <v>4049</v>
      </c>
    </row>
    <row r="393" s="12" customFormat="1">
      <c r="B393" s="190"/>
      <c r="D393" s="191" t="s">
        <v>200</v>
      </c>
      <c r="E393" s="192" t="s">
        <v>1</v>
      </c>
      <c r="F393" s="193" t="s">
        <v>4050</v>
      </c>
      <c r="H393" s="192" t="s">
        <v>1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2" t="s">
        <v>200</v>
      </c>
      <c r="AU393" s="192" t="s">
        <v>211</v>
      </c>
      <c r="AV393" s="12" t="s">
        <v>81</v>
      </c>
      <c r="AW393" s="12" t="s">
        <v>30</v>
      </c>
      <c r="AX393" s="12" t="s">
        <v>73</v>
      </c>
      <c r="AY393" s="192" t="s">
        <v>191</v>
      </c>
    </row>
    <row r="394" s="13" customFormat="1">
      <c r="B394" s="198"/>
      <c r="D394" s="191" t="s">
        <v>200</v>
      </c>
      <c r="E394" s="199" t="s">
        <v>1</v>
      </c>
      <c r="F394" s="200" t="s">
        <v>3946</v>
      </c>
      <c r="H394" s="201">
        <v>11.199999999999999</v>
      </c>
      <c r="I394" s="202"/>
      <c r="L394" s="198"/>
      <c r="M394" s="203"/>
      <c r="N394" s="204"/>
      <c r="O394" s="204"/>
      <c r="P394" s="204"/>
      <c r="Q394" s="204"/>
      <c r="R394" s="204"/>
      <c r="S394" s="204"/>
      <c r="T394" s="205"/>
      <c r="AT394" s="199" t="s">
        <v>200</v>
      </c>
      <c r="AU394" s="199" t="s">
        <v>211</v>
      </c>
      <c r="AV394" s="13" t="s">
        <v>83</v>
      </c>
      <c r="AW394" s="13" t="s">
        <v>30</v>
      </c>
      <c r="AX394" s="13" t="s">
        <v>73</v>
      </c>
      <c r="AY394" s="199" t="s">
        <v>191</v>
      </c>
    </row>
    <row r="395" s="14" customFormat="1">
      <c r="B395" s="206"/>
      <c r="D395" s="191" t="s">
        <v>200</v>
      </c>
      <c r="E395" s="207" t="s">
        <v>1</v>
      </c>
      <c r="F395" s="208" t="s">
        <v>204</v>
      </c>
      <c r="H395" s="209">
        <v>11.199999999999999</v>
      </c>
      <c r="I395" s="210"/>
      <c r="L395" s="206"/>
      <c r="M395" s="211"/>
      <c r="N395" s="212"/>
      <c r="O395" s="212"/>
      <c r="P395" s="212"/>
      <c r="Q395" s="212"/>
      <c r="R395" s="212"/>
      <c r="S395" s="212"/>
      <c r="T395" s="213"/>
      <c r="AT395" s="207" t="s">
        <v>200</v>
      </c>
      <c r="AU395" s="207" t="s">
        <v>211</v>
      </c>
      <c r="AV395" s="14" t="s">
        <v>198</v>
      </c>
      <c r="AW395" s="14" t="s">
        <v>30</v>
      </c>
      <c r="AX395" s="14" t="s">
        <v>81</v>
      </c>
      <c r="AY395" s="207" t="s">
        <v>191</v>
      </c>
    </row>
    <row r="396" s="1" customFormat="1" ht="24" customHeight="1">
      <c r="B396" s="177"/>
      <c r="C396" s="178" t="s">
        <v>546</v>
      </c>
      <c r="D396" s="178" t="s">
        <v>194</v>
      </c>
      <c r="E396" s="179" t="s">
        <v>2695</v>
      </c>
      <c r="F396" s="180" t="s">
        <v>2696</v>
      </c>
      <c r="G396" s="181" t="s">
        <v>197</v>
      </c>
      <c r="H396" s="182">
        <v>11.199999999999999</v>
      </c>
      <c r="I396" s="183"/>
      <c r="J396" s="182">
        <f>ROUND(I396*H396,2)</f>
        <v>0</v>
      </c>
      <c r="K396" s="180" t="s">
        <v>274</v>
      </c>
      <c r="L396" s="37"/>
      <c r="M396" s="184" t="s">
        <v>1</v>
      </c>
      <c r="N396" s="185" t="s">
        <v>38</v>
      </c>
      <c r="O396" s="73"/>
      <c r="P396" s="186">
        <f>O396*H396</f>
        <v>0</v>
      </c>
      <c r="Q396" s="186">
        <v>0</v>
      </c>
      <c r="R396" s="186">
        <f>Q396*H396</f>
        <v>0</v>
      </c>
      <c r="S396" s="186">
        <v>0</v>
      </c>
      <c r="T396" s="187">
        <f>S396*H396</f>
        <v>0</v>
      </c>
      <c r="AR396" s="188" t="s">
        <v>198</v>
      </c>
      <c r="AT396" s="188" t="s">
        <v>194</v>
      </c>
      <c r="AU396" s="188" t="s">
        <v>211</v>
      </c>
      <c r="AY396" s="18" t="s">
        <v>191</v>
      </c>
      <c r="BE396" s="189">
        <f>IF(N396="základní",J396,0)</f>
        <v>0</v>
      </c>
      <c r="BF396" s="189">
        <f>IF(N396="snížená",J396,0)</f>
        <v>0</v>
      </c>
      <c r="BG396" s="189">
        <f>IF(N396="zákl. přenesená",J396,0)</f>
        <v>0</v>
      </c>
      <c r="BH396" s="189">
        <f>IF(N396="sníž. přenesená",J396,0)</f>
        <v>0</v>
      </c>
      <c r="BI396" s="189">
        <f>IF(N396="nulová",J396,0)</f>
        <v>0</v>
      </c>
      <c r="BJ396" s="18" t="s">
        <v>81</v>
      </c>
      <c r="BK396" s="189">
        <f>ROUND(I396*H396,2)</f>
        <v>0</v>
      </c>
      <c r="BL396" s="18" t="s">
        <v>198</v>
      </c>
      <c r="BM396" s="188" t="s">
        <v>4051</v>
      </c>
    </row>
    <row r="397" s="12" customFormat="1">
      <c r="B397" s="190"/>
      <c r="D397" s="191" t="s">
        <v>200</v>
      </c>
      <c r="E397" s="192" t="s">
        <v>1</v>
      </c>
      <c r="F397" s="193" t="s">
        <v>4052</v>
      </c>
      <c r="H397" s="192" t="s">
        <v>1</v>
      </c>
      <c r="I397" s="194"/>
      <c r="L397" s="190"/>
      <c r="M397" s="195"/>
      <c r="N397" s="196"/>
      <c r="O397" s="196"/>
      <c r="P397" s="196"/>
      <c r="Q397" s="196"/>
      <c r="R397" s="196"/>
      <c r="S397" s="196"/>
      <c r="T397" s="197"/>
      <c r="AT397" s="192" t="s">
        <v>200</v>
      </c>
      <c r="AU397" s="192" t="s">
        <v>211</v>
      </c>
      <c r="AV397" s="12" t="s">
        <v>81</v>
      </c>
      <c r="AW397" s="12" t="s">
        <v>30</v>
      </c>
      <c r="AX397" s="12" t="s">
        <v>73</v>
      </c>
      <c r="AY397" s="192" t="s">
        <v>191</v>
      </c>
    </row>
    <row r="398" s="13" customFormat="1">
      <c r="B398" s="198"/>
      <c r="D398" s="191" t="s">
        <v>200</v>
      </c>
      <c r="E398" s="199" t="s">
        <v>1</v>
      </c>
      <c r="F398" s="200" t="s">
        <v>3946</v>
      </c>
      <c r="H398" s="201">
        <v>11.199999999999999</v>
      </c>
      <c r="I398" s="202"/>
      <c r="L398" s="198"/>
      <c r="M398" s="203"/>
      <c r="N398" s="204"/>
      <c r="O398" s="204"/>
      <c r="P398" s="204"/>
      <c r="Q398" s="204"/>
      <c r="R398" s="204"/>
      <c r="S398" s="204"/>
      <c r="T398" s="205"/>
      <c r="AT398" s="199" t="s">
        <v>200</v>
      </c>
      <c r="AU398" s="199" t="s">
        <v>211</v>
      </c>
      <c r="AV398" s="13" t="s">
        <v>83</v>
      </c>
      <c r="AW398" s="13" t="s">
        <v>30</v>
      </c>
      <c r="AX398" s="13" t="s">
        <v>73</v>
      </c>
      <c r="AY398" s="199" t="s">
        <v>191</v>
      </c>
    </row>
    <row r="399" s="14" customFormat="1">
      <c r="B399" s="206"/>
      <c r="D399" s="191" t="s">
        <v>200</v>
      </c>
      <c r="E399" s="207" t="s">
        <v>1</v>
      </c>
      <c r="F399" s="208" t="s">
        <v>204</v>
      </c>
      <c r="H399" s="209">
        <v>11.199999999999999</v>
      </c>
      <c r="I399" s="210"/>
      <c r="L399" s="206"/>
      <c r="M399" s="211"/>
      <c r="N399" s="212"/>
      <c r="O399" s="212"/>
      <c r="P399" s="212"/>
      <c r="Q399" s="212"/>
      <c r="R399" s="212"/>
      <c r="S399" s="212"/>
      <c r="T399" s="213"/>
      <c r="AT399" s="207" t="s">
        <v>200</v>
      </c>
      <c r="AU399" s="207" t="s">
        <v>211</v>
      </c>
      <c r="AV399" s="14" t="s">
        <v>198</v>
      </c>
      <c r="AW399" s="14" t="s">
        <v>30</v>
      </c>
      <c r="AX399" s="14" t="s">
        <v>81</v>
      </c>
      <c r="AY399" s="207" t="s">
        <v>191</v>
      </c>
    </row>
    <row r="400" s="1" customFormat="1" ht="24" customHeight="1">
      <c r="B400" s="177"/>
      <c r="C400" s="178" t="s">
        <v>552</v>
      </c>
      <c r="D400" s="178" t="s">
        <v>194</v>
      </c>
      <c r="E400" s="179" t="s">
        <v>2699</v>
      </c>
      <c r="F400" s="180" t="s">
        <v>2700</v>
      </c>
      <c r="G400" s="181" t="s">
        <v>197</v>
      </c>
      <c r="H400" s="182">
        <v>22.399999999999999</v>
      </c>
      <c r="I400" s="183"/>
      <c r="J400" s="182">
        <f>ROUND(I400*H400,2)</f>
        <v>0</v>
      </c>
      <c r="K400" s="180" t="s">
        <v>1</v>
      </c>
      <c r="L400" s="37"/>
      <c r="M400" s="184" t="s">
        <v>1</v>
      </c>
      <c r="N400" s="185" t="s">
        <v>38</v>
      </c>
      <c r="O400" s="73"/>
      <c r="P400" s="186">
        <f>O400*H400</f>
        <v>0</v>
      </c>
      <c r="Q400" s="186">
        <v>0</v>
      </c>
      <c r="R400" s="186">
        <f>Q400*H400</f>
        <v>0</v>
      </c>
      <c r="S400" s="186">
        <v>0</v>
      </c>
      <c r="T400" s="187">
        <f>S400*H400</f>
        <v>0</v>
      </c>
      <c r="AR400" s="188" t="s">
        <v>198</v>
      </c>
      <c r="AT400" s="188" t="s">
        <v>194</v>
      </c>
      <c r="AU400" s="188" t="s">
        <v>211</v>
      </c>
      <c r="AY400" s="18" t="s">
        <v>191</v>
      </c>
      <c r="BE400" s="189">
        <f>IF(N400="základní",J400,0)</f>
        <v>0</v>
      </c>
      <c r="BF400" s="189">
        <f>IF(N400="snížená",J400,0)</f>
        <v>0</v>
      </c>
      <c r="BG400" s="189">
        <f>IF(N400="zákl. přenesená",J400,0)</f>
        <v>0</v>
      </c>
      <c r="BH400" s="189">
        <f>IF(N400="sníž. přenesená",J400,0)</f>
        <v>0</v>
      </c>
      <c r="BI400" s="189">
        <f>IF(N400="nulová",J400,0)</f>
        <v>0</v>
      </c>
      <c r="BJ400" s="18" t="s">
        <v>81</v>
      </c>
      <c r="BK400" s="189">
        <f>ROUND(I400*H400,2)</f>
        <v>0</v>
      </c>
      <c r="BL400" s="18" t="s">
        <v>198</v>
      </c>
      <c r="BM400" s="188" t="s">
        <v>4053</v>
      </c>
    </row>
    <row r="401" s="12" customFormat="1">
      <c r="B401" s="190"/>
      <c r="D401" s="191" t="s">
        <v>200</v>
      </c>
      <c r="E401" s="192" t="s">
        <v>1</v>
      </c>
      <c r="F401" s="193" t="s">
        <v>4054</v>
      </c>
      <c r="H401" s="192" t="s">
        <v>1</v>
      </c>
      <c r="I401" s="194"/>
      <c r="L401" s="190"/>
      <c r="M401" s="195"/>
      <c r="N401" s="196"/>
      <c r="O401" s="196"/>
      <c r="P401" s="196"/>
      <c r="Q401" s="196"/>
      <c r="R401" s="196"/>
      <c r="S401" s="196"/>
      <c r="T401" s="197"/>
      <c r="AT401" s="192" t="s">
        <v>200</v>
      </c>
      <c r="AU401" s="192" t="s">
        <v>211</v>
      </c>
      <c r="AV401" s="12" t="s">
        <v>81</v>
      </c>
      <c r="AW401" s="12" t="s">
        <v>30</v>
      </c>
      <c r="AX401" s="12" t="s">
        <v>73</v>
      </c>
      <c r="AY401" s="192" t="s">
        <v>191</v>
      </c>
    </row>
    <row r="402" s="13" customFormat="1">
      <c r="B402" s="198"/>
      <c r="D402" s="191" t="s">
        <v>200</v>
      </c>
      <c r="E402" s="199" t="s">
        <v>1</v>
      </c>
      <c r="F402" s="200" t="s">
        <v>4055</v>
      </c>
      <c r="H402" s="201">
        <v>22.399999999999999</v>
      </c>
      <c r="I402" s="202"/>
      <c r="L402" s="198"/>
      <c r="M402" s="203"/>
      <c r="N402" s="204"/>
      <c r="O402" s="204"/>
      <c r="P402" s="204"/>
      <c r="Q402" s="204"/>
      <c r="R402" s="204"/>
      <c r="S402" s="204"/>
      <c r="T402" s="205"/>
      <c r="AT402" s="199" t="s">
        <v>200</v>
      </c>
      <c r="AU402" s="199" t="s">
        <v>211</v>
      </c>
      <c r="AV402" s="13" t="s">
        <v>83</v>
      </c>
      <c r="AW402" s="13" t="s">
        <v>30</v>
      </c>
      <c r="AX402" s="13" t="s">
        <v>73</v>
      </c>
      <c r="AY402" s="199" t="s">
        <v>191</v>
      </c>
    </row>
    <row r="403" s="14" customFormat="1">
      <c r="B403" s="206"/>
      <c r="D403" s="191" t="s">
        <v>200</v>
      </c>
      <c r="E403" s="207" t="s">
        <v>1</v>
      </c>
      <c r="F403" s="208" t="s">
        <v>204</v>
      </c>
      <c r="H403" s="209">
        <v>22.399999999999999</v>
      </c>
      <c r="I403" s="210"/>
      <c r="L403" s="206"/>
      <c r="M403" s="211"/>
      <c r="N403" s="212"/>
      <c r="O403" s="212"/>
      <c r="P403" s="212"/>
      <c r="Q403" s="212"/>
      <c r="R403" s="212"/>
      <c r="S403" s="212"/>
      <c r="T403" s="213"/>
      <c r="AT403" s="207" t="s">
        <v>200</v>
      </c>
      <c r="AU403" s="207" t="s">
        <v>211</v>
      </c>
      <c r="AV403" s="14" t="s">
        <v>198</v>
      </c>
      <c r="AW403" s="14" t="s">
        <v>30</v>
      </c>
      <c r="AX403" s="14" t="s">
        <v>81</v>
      </c>
      <c r="AY403" s="207" t="s">
        <v>191</v>
      </c>
    </row>
    <row r="404" s="1" customFormat="1" ht="24" customHeight="1">
      <c r="B404" s="177"/>
      <c r="C404" s="178" t="s">
        <v>558</v>
      </c>
      <c r="D404" s="178" t="s">
        <v>194</v>
      </c>
      <c r="E404" s="179" t="s">
        <v>466</v>
      </c>
      <c r="F404" s="180" t="s">
        <v>467</v>
      </c>
      <c r="G404" s="181" t="s">
        <v>197</v>
      </c>
      <c r="H404" s="182">
        <v>11.199999999999999</v>
      </c>
      <c r="I404" s="183"/>
      <c r="J404" s="182">
        <f>ROUND(I404*H404,2)</f>
        <v>0</v>
      </c>
      <c r="K404" s="180" t="s">
        <v>1</v>
      </c>
      <c r="L404" s="37"/>
      <c r="M404" s="184" t="s">
        <v>1</v>
      </c>
      <c r="N404" s="185" t="s">
        <v>38</v>
      </c>
      <c r="O404" s="73"/>
      <c r="P404" s="186">
        <f>O404*H404</f>
        <v>0</v>
      </c>
      <c r="Q404" s="186">
        <v>0</v>
      </c>
      <c r="R404" s="186">
        <f>Q404*H404</f>
        <v>0</v>
      </c>
      <c r="S404" s="186">
        <v>0</v>
      </c>
      <c r="T404" s="187">
        <f>S404*H404</f>
        <v>0</v>
      </c>
      <c r="AR404" s="188" t="s">
        <v>198</v>
      </c>
      <c r="AT404" s="188" t="s">
        <v>194</v>
      </c>
      <c r="AU404" s="188" t="s">
        <v>211</v>
      </c>
      <c r="AY404" s="18" t="s">
        <v>191</v>
      </c>
      <c r="BE404" s="189">
        <f>IF(N404="základní",J404,0)</f>
        <v>0</v>
      </c>
      <c r="BF404" s="189">
        <f>IF(N404="snížená",J404,0)</f>
        <v>0</v>
      </c>
      <c r="BG404" s="189">
        <f>IF(N404="zákl. přenesená",J404,0)</f>
        <v>0</v>
      </c>
      <c r="BH404" s="189">
        <f>IF(N404="sníž. přenesená",J404,0)</f>
        <v>0</v>
      </c>
      <c r="BI404" s="189">
        <f>IF(N404="nulová",J404,0)</f>
        <v>0</v>
      </c>
      <c r="BJ404" s="18" t="s">
        <v>81</v>
      </c>
      <c r="BK404" s="189">
        <f>ROUND(I404*H404,2)</f>
        <v>0</v>
      </c>
      <c r="BL404" s="18" t="s">
        <v>198</v>
      </c>
      <c r="BM404" s="188" t="s">
        <v>4056</v>
      </c>
    </row>
    <row r="405" s="12" customFormat="1">
      <c r="B405" s="190"/>
      <c r="D405" s="191" t="s">
        <v>200</v>
      </c>
      <c r="E405" s="192" t="s">
        <v>1</v>
      </c>
      <c r="F405" s="193" t="s">
        <v>4057</v>
      </c>
      <c r="H405" s="192" t="s">
        <v>1</v>
      </c>
      <c r="I405" s="194"/>
      <c r="L405" s="190"/>
      <c r="M405" s="195"/>
      <c r="N405" s="196"/>
      <c r="O405" s="196"/>
      <c r="P405" s="196"/>
      <c r="Q405" s="196"/>
      <c r="R405" s="196"/>
      <c r="S405" s="196"/>
      <c r="T405" s="197"/>
      <c r="AT405" s="192" t="s">
        <v>200</v>
      </c>
      <c r="AU405" s="192" t="s">
        <v>211</v>
      </c>
      <c r="AV405" s="12" t="s">
        <v>81</v>
      </c>
      <c r="AW405" s="12" t="s">
        <v>30</v>
      </c>
      <c r="AX405" s="12" t="s">
        <v>73</v>
      </c>
      <c r="AY405" s="192" t="s">
        <v>191</v>
      </c>
    </row>
    <row r="406" s="13" customFormat="1">
      <c r="B406" s="198"/>
      <c r="D406" s="191" t="s">
        <v>200</v>
      </c>
      <c r="E406" s="199" t="s">
        <v>1</v>
      </c>
      <c r="F406" s="200" t="s">
        <v>3946</v>
      </c>
      <c r="H406" s="201">
        <v>11.199999999999999</v>
      </c>
      <c r="I406" s="202"/>
      <c r="L406" s="198"/>
      <c r="M406" s="203"/>
      <c r="N406" s="204"/>
      <c r="O406" s="204"/>
      <c r="P406" s="204"/>
      <c r="Q406" s="204"/>
      <c r="R406" s="204"/>
      <c r="S406" s="204"/>
      <c r="T406" s="205"/>
      <c r="AT406" s="199" t="s">
        <v>200</v>
      </c>
      <c r="AU406" s="199" t="s">
        <v>211</v>
      </c>
      <c r="AV406" s="13" t="s">
        <v>83</v>
      </c>
      <c r="AW406" s="13" t="s">
        <v>30</v>
      </c>
      <c r="AX406" s="13" t="s">
        <v>73</v>
      </c>
      <c r="AY406" s="199" t="s">
        <v>191</v>
      </c>
    </row>
    <row r="407" s="14" customFormat="1">
      <c r="B407" s="206"/>
      <c r="D407" s="191" t="s">
        <v>200</v>
      </c>
      <c r="E407" s="207" t="s">
        <v>1</v>
      </c>
      <c r="F407" s="208" t="s">
        <v>204</v>
      </c>
      <c r="H407" s="209">
        <v>11.199999999999999</v>
      </c>
      <c r="I407" s="210"/>
      <c r="L407" s="206"/>
      <c r="M407" s="211"/>
      <c r="N407" s="212"/>
      <c r="O407" s="212"/>
      <c r="P407" s="212"/>
      <c r="Q407" s="212"/>
      <c r="R407" s="212"/>
      <c r="S407" s="212"/>
      <c r="T407" s="213"/>
      <c r="AT407" s="207" t="s">
        <v>200</v>
      </c>
      <c r="AU407" s="207" t="s">
        <v>211</v>
      </c>
      <c r="AV407" s="14" t="s">
        <v>198</v>
      </c>
      <c r="AW407" s="14" t="s">
        <v>30</v>
      </c>
      <c r="AX407" s="14" t="s">
        <v>81</v>
      </c>
      <c r="AY407" s="207" t="s">
        <v>191</v>
      </c>
    </row>
    <row r="408" s="1" customFormat="1" ht="24" customHeight="1">
      <c r="B408" s="177"/>
      <c r="C408" s="178" t="s">
        <v>562</v>
      </c>
      <c r="D408" s="178" t="s">
        <v>194</v>
      </c>
      <c r="E408" s="179" t="s">
        <v>2707</v>
      </c>
      <c r="F408" s="180" t="s">
        <v>2708</v>
      </c>
      <c r="G408" s="181" t="s">
        <v>197</v>
      </c>
      <c r="H408" s="182">
        <v>11.199999999999999</v>
      </c>
      <c r="I408" s="183"/>
      <c r="J408" s="182">
        <f>ROUND(I408*H408,2)</f>
        <v>0</v>
      </c>
      <c r="K408" s="180" t="s">
        <v>274</v>
      </c>
      <c r="L408" s="37"/>
      <c r="M408" s="184" t="s">
        <v>1</v>
      </c>
      <c r="N408" s="185" t="s">
        <v>38</v>
      </c>
      <c r="O408" s="73"/>
      <c r="P408" s="186">
        <f>O408*H408</f>
        <v>0</v>
      </c>
      <c r="Q408" s="186">
        <v>0</v>
      </c>
      <c r="R408" s="186">
        <f>Q408*H408</f>
        <v>0</v>
      </c>
      <c r="S408" s="186">
        <v>0</v>
      </c>
      <c r="T408" s="187">
        <f>S408*H408</f>
        <v>0</v>
      </c>
      <c r="AR408" s="188" t="s">
        <v>198</v>
      </c>
      <c r="AT408" s="188" t="s">
        <v>194</v>
      </c>
      <c r="AU408" s="188" t="s">
        <v>211</v>
      </c>
      <c r="AY408" s="18" t="s">
        <v>191</v>
      </c>
      <c r="BE408" s="189">
        <f>IF(N408="základní",J408,0)</f>
        <v>0</v>
      </c>
      <c r="BF408" s="189">
        <f>IF(N408="snížená",J408,0)</f>
        <v>0</v>
      </c>
      <c r="BG408" s="189">
        <f>IF(N408="zákl. přenesená",J408,0)</f>
        <v>0</v>
      </c>
      <c r="BH408" s="189">
        <f>IF(N408="sníž. přenesená",J408,0)</f>
        <v>0</v>
      </c>
      <c r="BI408" s="189">
        <f>IF(N408="nulová",J408,0)</f>
        <v>0</v>
      </c>
      <c r="BJ408" s="18" t="s">
        <v>81</v>
      </c>
      <c r="BK408" s="189">
        <f>ROUND(I408*H408,2)</f>
        <v>0</v>
      </c>
      <c r="BL408" s="18" t="s">
        <v>198</v>
      </c>
      <c r="BM408" s="188" t="s">
        <v>4058</v>
      </c>
    </row>
    <row r="409" s="12" customFormat="1">
      <c r="B409" s="190"/>
      <c r="D409" s="191" t="s">
        <v>200</v>
      </c>
      <c r="E409" s="192" t="s">
        <v>1</v>
      </c>
      <c r="F409" s="193" t="s">
        <v>4059</v>
      </c>
      <c r="H409" s="192" t="s">
        <v>1</v>
      </c>
      <c r="I409" s="194"/>
      <c r="L409" s="190"/>
      <c r="M409" s="195"/>
      <c r="N409" s="196"/>
      <c r="O409" s="196"/>
      <c r="P409" s="196"/>
      <c r="Q409" s="196"/>
      <c r="R409" s="196"/>
      <c r="S409" s="196"/>
      <c r="T409" s="197"/>
      <c r="AT409" s="192" t="s">
        <v>200</v>
      </c>
      <c r="AU409" s="192" t="s">
        <v>211</v>
      </c>
      <c r="AV409" s="12" t="s">
        <v>81</v>
      </c>
      <c r="AW409" s="12" t="s">
        <v>30</v>
      </c>
      <c r="AX409" s="12" t="s">
        <v>73</v>
      </c>
      <c r="AY409" s="192" t="s">
        <v>191</v>
      </c>
    </row>
    <row r="410" s="13" customFormat="1">
      <c r="B410" s="198"/>
      <c r="D410" s="191" t="s">
        <v>200</v>
      </c>
      <c r="E410" s="199" t="s">
        <v>1</v>
      </c>
      <c r="F410" s="200" t="s">
        <v>3946</v>
      </c>
      <c r="H410" s="201">
        <v>11.199999999999999</v>
      </c>
      <c r="I410" s="202"/>
      <c r="L410" s="198"/>
      <c r="M410" s="203"/>
      <c r="N410" s="204"/>
      <c r="O410" s="204"/>
      <c r="P410" s="204"/>
      <c r="Q410" s="204"/>
      <c r="R410" s="204"/>
      <c r="S410" s="204"/>
      <c r="T410" s="205"/>
      <c r="AT410" s="199" t="s">
        <v>200</v>
      </c>
      <c r="AU410" s="199" t="s">
        <v>211</v>
      </c>
      <c r="AV410" s="13" t="s">
        <v>83</v>
      </c>
      <c r="AW410" s="13" t="s">
        <v>30</v>
      </c>
      <c r="AX410" s="13" t="s">
        <v>73</v>
      </c>
      <c r="AY410" s="199" t="s">
        <v>191</v>
      </c>
    </row>
    <row r="411" s="14" customFormat="1">
      <c r="B411" s="206"/>
      <c r="D411" s="191" t="s">
        <v>200</v>
      </c>
      <c r="E411" s="207" t="s">
        <v>1</v>
      </c>
      <c r="F411" s="208" t="s">
        <v>204</v>
      </c>
      <c r="H411" s="209">
        <v>11.199999999999999</v>
      </c>
      <c r="I411" s="210"/>
      <c r="L411" s="206"/>
      <c r="M411" s="211"/>
      <c r="N411" s="212"/>
      <c r="O411" s="212"/>
      <c r="P411" s="212"/>
      <c r="Q411" s="212"/>
      <c r="R411" s="212"/>
      <c r="S411" s="212"/>
      <c r="T411" s="213"/>
      <c r="AT411" s="207" t="s">
        <v>200</v>
      </c>
      <c r="AU411" s="207" t="s">
        <v>211</v>
      </c>
      <c r="AV411" s="14" t="s">
        <v>198</v>
      </c>
      <c r="AW411" s="14" t="s">
        <v>30</v>
      </c>
      <c r="AX411" s="14" t="s">
        <v>81</v>
      </c>
      <c r="AY411" s="207" t="s">
        <v>191</v>
      </c>
    </row>
    <row r="412" s="11" customFormat="1" ht="20.88" customHeight="1">
      <c r="B412" s="164"/>
      <c r="D412" s="165" t="s">
        <v>72</v>
      </c>
      <c r="E412" s="175" t="s">
        <v>488</v>
      </c>
      <c r="F412" s="175" t="s">
        <v>489</v>
      </c>
      <c r="I412" s="167"/>
      <c r="J412" s="176">
        <f>BK412</f>
        <v>0</v>
      </c>
      <c r="L412" s="164"/>
      <c r="M412" s="169"/>
      <c r="N412" s="170"/>
      <c r="O412" s="170"/>
      <c r="P412" s="171">
        <f>SUM(P413:P445)</f>
        <v>0</v>
      </c>
      <c r="Q412" s="170"/>
      <c r="R412" s="171">
        <f>SUM(R413:R445)</f>
        <v>10.4329976</v>
      </c>
      <c r="S412" s="170"/>
      <c r="T412" s="172">
        <f>SUM(T413:T445)</f>
        <v>0</v>
      </c>
      <c r="AR412" s="165" t="s">
        <v>81</v>
      </c>
      <c r="AT412" s="173" t="s">
        <v>72</v>
      </c>
      <c r="AU412" s="173" t="s">
        <v>83</v>
      </c>
      <c r="AY412" s="165" t="s">
        <v>191</v>
      </c>
      <c r="BK412" s="174">
        <f>SUM(BK413:BK445)</f>
        <v>0</v>
      </c>
    </row>
    <row r="413" s="1" customFormat="1" ht="24" customHeight="1">
      <c r="B413" s="177"/>
      <c r="C413" s="214" t="s">
        <v>568</v>
      </c>
      <c r="D413" s="214" t="s">
        <v>335</v>
      </c>
      <c r="E413" s="215" t="s">
        <v>928</v>
      </c>
      <c r="F413" s="216" t="s">
        <v>929</v>
      </c>
      <c r="G413" s="217" t="s">
        <v>197</v>
      </c>
      <c r="H413" s="218">
        <v>4.4100000000000001</v>
      </c>
      <c r="I413" s="219"/>
      <c r="J413" s="218">
        <f>ROUND(I413*H413,2)</f>
        <v>0</v>
      </c>
      <c r="K413" s="216" t="s">
        <v>274</v>
      </c>
      <c r="L413" s="220"/>
      <c r="M413" s="221" t="s">
        <v>1</v>
      </c>
      <c r="N413" s="222" t="s">
        <v>38</v>
      </c>
      <c r="O413" s="73"/>
      <c r="P413" s="186">
        <f>O413*H413</f>
        <v>0</v>
      </c>
      <c r="Q413" s="186">
        <v>0.13</v>
      </c>
      <c r="R413" s="186">
        <f>Q413*H413</f>
        <v>0.57330000000000003</v>
      </c>
      <c r="S413" s="186">
        <v>0</v>
      </c>
      <c r="T413" s="187">
        <f>S413*H413</f>
        <v>0</v>
      </c>
      <c r="AR413" s="188" t="s">
        <v>254</v>
      </c>
      <c r="AT413" s="188" t="s">
        <v>335</v>
      </c>
      <c r="AU413" s="188" t="s">
        <v>211</v>
      </c>
      <c r="AY413" s="18" t="s">
        <v>191</v>
      </c>
      <c r="BE413" s="189">
        <f>IF(N413="základní",J413,0)</f>
        <v>0</v>
      </c>
      <c r="BF413" s="189">
        <f>IF(N413="snížená",J413,0)</f>
        <v>0</v>
      </c>
      <c r="BG413" s="189">
        <f>IF(N413="zákl. přenesená",J413,0)</f>
        <v>0</v>
      </c>
      <c r="BH413" s="189">
        <f>IF(N413="sníž. přenesená",J413,0)</f>
        <v>0</v>
      </c>
      <c r="BI413" s="189">
        <f>IF(N413="nulová",J413,0)</f>
        <v>0</v>
      </c>
      <c r="BJ413" s="18" t="s">
        <v>81</v>
      </c>
      <c r="BK413" s="189">
        <f>ROUND(I413*H413,2)</f>
        <v>0</v>
      </c>
      <c r="BL413" s="18" t="s">
        <v>198</v>
      </c>
      <c r="BM413" s="188" t="s">
        <v>4060</v>
      </c>
    </row>
    <row r="414" s="12" customFormat="1">
      <c r="B414" s="190"/>
      <c r="D414" s="191" t="s">
        <v>200</v>
      </c>
      <c r="E414" s="192" t="s">
        <v>1</v>
      </c>
      <c r="F414" s="193" t="s">
        <v>3310</v>
      </c>
      <c r="H414" s="192" t="s">
        <v>1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2" t="s">
        <v>200</v>
      </c>
      <c r="AU414" s="192" t="s">
        <v>211</v>
      </c>
      <c r="AV414" s="12" t="s">
        <v>81</v>
      </c>
      <c r="AW414" s="12" t="s">
        <v>30</v>
      </c>
      <c r="AX414" s="12" t="s">
        <v>73</v>
      </c>
      <c r="AY414" s="192" t="s">
        <v>191</v>
      </c>
    </row>
    <row r="415" s="13" customFormat="1">
      <c r="B415" s="198"/>
      <c r="D415" s="191" t="s">
        <v>200</v>
      </c>
      <c r="E415" s="199" t="s">
        <v>1</v>
      </c>
      <c r="F415" s="200" t="s">
        <v>4061</v>
      </c>
      <c r="H415" s="201">
        <v>4.4100000000000001</v>
      </c>
      <c r="I415" s="202"/>
      <c r="L415" s="198"/>
      <c r="M415" s="203"/>
      <c r="N415" s="204"/>
      <c r="O415" s="204"/>
      <c r="P415" s="204"/>
      <c r="Q415" s="204"/>
      <c r="R415" s="204"/>
      <c r="S415" s="204"/>
      <c r="T415" s="205"/>
      <c r="AT415" s="199" t="s">
        <v>200</v>
      </c>
      <c r="AU415" s="199" t="s">
        <v>211</v>
      </c>
      <c r="AV415" s="13" t="s">
        <v>83</v>
      </c>
      <c r="AW415" s="13" t="s">
        <v>30</v>
      </c>
      <c r="AX415" s="13" t="s">
        <v>73</v>
      </c>
      <c r="AY415" s="199" t="s">
        <v>191</v>
      </c>
    </row>
    <row r="416" s="14" customFormat="1">
      <c r="B416" s="206"/>
      <c r="D416" s="191" t="s">
        <v>200</v>
      </c>
      <c r="E416" s="207" t="s">
        <v>1</v>
      </c>
      <c r="F416" s="208" t="s">
        <v>204</v>
      </c>
      <c r="H416" s="209">
        <v>4.4100000000000001</v>
      </c>
      <c r="I416" s="210"/>
      <c r="L416" s="206"/>
      <c r="M416" s="211"/>
      <c r="N416" s="212"/>
      <c r="O416" s="212"/>
      <c r="P416" s="212"/>
      <c r="Q416" s="212"/>
      <c r="R416" s="212"/>
      <c r="S416" s="212"/>
      <c r="T416" s="213"/>
      <c r="AT416" s="207" t="s">
        <v>200</v>
      </c>
      <c r="AU416" s="207" t="s">
        <v>211</v>
      </c>
      <c r="AV416" s="14" t="s">
        <v>198</v>
      </c>
      <c r="AW416" s="14" t="s">
        <v>30</v>
      </c>
      <c r="AX416" s="14" t="s">
        <v>81</v>
      </c>
      <c r="AY416" s="207" t="s">
        <v>191</v>
      </c>
    </row>
    <row r="417" s="1" customFormat="1" ht="24" customHeight="1">
      <c r="B417" s="177"/>
      <c r="C417" s="214" t="s">
        <v>575</v>
      </c>
      <c r="D417" s="214" t="s">
        <v>335</v>
      </c>
      <c r="E417" s="215" t="s">
        <v>4062</v>
      </c>
      <c r="F417" s="216" t="s">
        <v>4063</v>
      </c>
      <c r="G417" s="217" t="s">
        <v>197</v>
      </c>
      <c r="H417" s="218">
        <v>39.270000000000003</v>
      </c>
      <c r="I417" s="219"/>
      <c r="J417" s="218">
        <f>ROUND(I417*H417,2)</f>
        <v>0</v>
      </c>
      <c r="K417" s="216" t="s">
        <v>1</v>
      </c>
      <c r="L417" s="220"/>
      <c r="M417" s="221" t="s">
        <v>1</v>
      </c>
      <c r="N417" s="222" t="s">
        <v>38</v>
      </c>
      <c r="O417" s="73"/>
      <c r="P417" s="186">
        <f>O417*H417</f>
        <v>0</v>
      </c>
      <c r="Q417" s="186">
        <v>0.084379999999999997</v>
      </c>
      <c r="R417" s="186">
        <f>Q417*H417</f>
        <v>3.3136026000000003</v>
      </c>
      <c r="S417" s="186">
        <v>0</v>
      </c>
      <c r="T417" s="187">
        <f>S417*H417</f>
        <v>0</v>
      </c>
      <c r="AR417" s="188" t="s">
        <v>254</v>
      </c>
      <c r="AT417" s="188" t="s">
        <v>335</v>
      </c>
      <c r="AU417" s="188" t="s">
        <v>211</v>
      </c>
      <c r="AY417" s="18" t="s">
        <v>191</v>
      </c>
      <c r="BE417" s="189">
        <f>IF(N417="základní",J417,0)</f>
        <v>0</v>
      </c>
      <c r="BF417" s="189">
        <f>IF(N417="snížená",J417,0)</f>
        <v>0</v>
      </c>
      <c r="BG417" s="189">
        <f>IF(N417="zákl. přenesená",J417,0)</f>
        <v>0</v>
      </c>
      <c r="BH417" s="189">
        <f>IF(N417="sníž. přenesená",J417,0)</f>
        <v>0</v>
      </c>
      <c r="BI417" s="189">
        <f>IF(N417="nulová",J417,0)</f>
        <v>0</v>
      </c>
      <c r="BJ417" s="18" t="s">
        <v>81</v>
      </c>
      <c r="BK417" s="189">
        <f>ROUND(I417*H417,2)</f>
        <v>0</v>
      </c>
      <c r="BL417" s="18" t="s">
        <v>198</v>
      </c>
      <c r="BM417" s="188" t="s">
        <v>4064</v>
      </c>
    </row>
    <row r="418" s="12" customFormat="1">
      <c r="B418" s="190"/>
      <c r="D418" s="191" t="s">
        <v>200</v>
      </c>
      <c r="E418" s="192" t="s">
        <v>1</v>
      </c>
      <c r="F418" s="193" t="s">
        <v>4065</v>
      </c>
      <c r="H418" s="192" t="s">
        <v>1</v>
      </c>
      <c r="I418" s="194"/>
      <c r="L418" s="190"/>
      <c r="M418" s="195"/>
      <c r="N418" s="196"/>
      <c r="O418" s="196"/>
      <c r="P418" s="196"/>
      <c r="Q418" s="196"/>
      <c r="R418" s="196"/>
      <c r="S418" s="196"/>
      <c r="T418" s="197"/>
      <c r="AT418" s="192" t="s">
        <v>200</v>
      </c>
      <c r="AU418" s="192" t="s">
        <v>211</v>
      </c>
      <c r="AV418" s="12" t="s">
        <v>81</v>
      </c>
      <c r="AW418" s="12" t="s">
        <v>30</v>
      </c>
      <c r="AX418" s="12" t="s">
        <v>73</v>
      </c>
      <c r="AY418" s="192" t="s">
        <v>191</v>
      </c>
    </row>
    <row r="419" s="13" customFormat="1">
      <c r="B419" s="198"/>
      <c r="D419" s="191" t="s">
        <v>200</v>
      </c>
      <c r="E419" s="199" t="s">
        <v>1</v>
      </c>
      <c r="F419" s="200" t="s">
        <v>4066</v>
      </c>
      <c r="H419" s="201">
        <v>39.270000000000003</v>
      </c>
      <c r="I419" s="202"/>
      <c r="L419" s="198"/>
      <c r="M419" s="203"/>
      <c r="N419" s="204"/>
      <c r="O419" s="204"/>
      <c r="P419" s="204"/>
      <c r="Q419" s="204"/>
      <c r="R419" s="204"/>
      <c r="S419" s="204"/>
      <c r="T419" s="205"/>
      <c r="AT419" s="199" t="s">
        <v>200</v>
      </c>
      <c r="AU419" s="199" t="s">
        <v>211</v>
      </c>
      <c r="AV419" s="13" t="s">
        <v>83</v>
      </c>
      <c r="AW419" s="13" t="s">
        <v>30</v>
      </c>
      <c r="AX419" s="13" t="s">
        <v>73</v>
      </c>
      <c r="AY419" s="199" t="s">
        <v>191</v>
      </c>
    </row>
    <row r="420" s="14" customFormat="1">
      <c r="B420" s="206"/>
      <c r="D420" s="191" t="s">
        <v>200</v>
      </c>
      <c r="E420" s="207" t="s">
        <v>1</v>
      </c>
      <c r="F420" s="208" t="s">
        <v>204</v>
      </c>
      <c r="H420" s="209">
        <v>39.270000000000003</v>
      </c>
      <c r="I420" s="210"/>
      <c r="L420" s="206"/>
      <c r="M420" s="211"/>
      <c r="N420" s="212"/>
      <c r="O420" s="212"/>
      <c r="P420" s="212"/>
      <c r="Q420" s="212"/>
      <c r="R420" s="212"/>
      <c r="S420" s="212"/>
      <c r="T420" s="213"/>
      <c r="AT420" s="207" t="s">
        <v>200</v>
      </c>
      <c r="AU420" s="207" t="s">
        <v>211</v>
      </c>
      <c r="AV420" s="14" t="s">
        <v>198</v>
      </c>
      <c r="AW420" s="14" t="s">
        <v>30</v>
      </c>
      <c r="AX420" s="14" t="s">
        <v>81</v>
      </c>
      <c r="AY420" s="207" t="s">
        <v>191</v>
      </c>
    </row>
    <row r="421" s="1" customFormat="1" ht="24" customHeight="1">
      <c r="B421" s="177"/>
      <c r="C421" s="178" t="s">
        <v>584</v>
      </c>
      <c r="D421" s="178" t="s">
        <v>194</v>
      </c>
      <c r="E421" s="179" t="s">
        <v>3317</v>
      </c>
      <c r="F421" s="180" t="s">
        <v>3318</v>
      </c>
      <c r="G421" s="181" t="s">
        <v>310</v>
      </c>
      <c r="H421" s="182">
        <v>4</v>
      </c>
      <c r="I421" s="183"/>
      <c r="J421" s="182">
        <f>ROUND(I421*H421,2)</f>
        <v>0</v>
      </c>
      <c r="K421" s="180" t="s">
        <v>274</v>
      </c>
      <c r="L421" s="37"/>
      <c r="M421" s="184" t="s">
        <v>1</v>
      </c>
      <c r="N421" s="185" t="s">
        <v>38</v>
      </c>
      <c r="O421" s="73"/>
      <c r="P421" s="186">
        <f>O421*H421</f>
        <v>0</v>
      </c>
      <c r="Q421" s="186">
        <v>0.12064</v>
      </c>
      <c r="R421" s="186">
        <f>Q421*H421</f>
        <v>0.48255999999999999</v>
      </c>
      <c r="S421" s="186">
        <v>0</v>
      </c>
      <c r="T421" s="187">
        <f>S421*H421</f>
        <v>0</v>
      </c>
      <c r="AR421" s="188" t="s">
        <v>198</v>
      </c>
      <c r="AT421" s="188" t="s">
        <v>194</v>
      </c>
      <c r="AU421" s="188" t="s">
        <v>211</v>
      </c>
      <c r="AY421" s="18" t="s">
        <v>191</v>
      </c>
      <c r="BE421" s="189">
        <f>IF(N421="základní",J421,0)</f>
        <v>0</v>
      </c>
      <c r="BF421" s="189">
        <f>IF(N421="snížená",J421,0)</f>
        <v>0</v>
      </c>
      <c r="BG421" s="189">
        <f>IF(N421="zákl. přenesená",J421,0)</f>
        <v>0</v>
      </c>
      <c r="BH421" s="189">
        <f>IF(N421="sníž. přenesená",J421,0)</f>
        <v>0</v>
      </c>
      <c r="BI421" s="189">
        <f>IF(N421="nulová",J421,0)</f>
        <v>0</v>
      </c>
      <c r="BJ421" s="18" t="s">
        <v>81</v>
      </c>
      <c r="BK421" s="189">
        <f>ROUND(I421*H421,2)</f>
        <v>0</v>
      </c>
      <c r="BL421" s="18" t="s">
        <v>198</v>
      </c>
      <c r="BM421" s="188" t="s">
        <v>4067</v>
      </c>
    </row>
    <row r="422" s="12" customFormat="1">
      <c r="B422" s="190"/>
      <c r="D422" s="191" t="s">
        <v>200</v>
      </c>
      <c r="E422" s="192" t="s">
        <v>1</v>
      </c>
      <c r="F422" s="193" t="s">
        <v>4068</v>
      </c>
      <c r="H422" s="192" t="s">
        <v>1</v>
      </c>
      <c r="I422" s="194"/>
      <c r="L422" s="190"/>
      <c r="M422" s="195"/>
      <c r="N422" s="196"/>
      <c r="O422" s="196"/>
      <c r="P422" s="196"/>
      <c r="Q422" s="196"/>
      <c r="R422" s="196"/>
      <c r="S422" s="196"/>
      <c r="T422" s="197"/>
      <c r="AT422" s="192" t="s">
        <v>200</v>
      </c>
      <c r="AU422" s="192" t="s">
        <v>211</v>
      </c>
      <c r="AV422" s="12" t="s">
        <v>81</v>
      </c>
      <c r="AW422" s="12" t="s">
        <v>30</v>
      </c>
      <c r="AX422" s="12" t="s">
        <v>73</v>
      </c>
      <c r="AY422" s="192" t="s">
        <v>191</v>
      </c>
    </row>
    <row r="423" s="13" customFormat="1">
      <c r="B423" s="198"/>
      <c r="D423" s="191" t="s">
        <v>200</v>
      </c>
      <c r="E423" s="199" t="s">
        <v>1</v>
      </c>
      <c r="F423" s="200" t="s">
        <v>198</v>
      </c>
      <c r="H423" s="201">
        <v>4</v>
      </c>
      <c r="I423" s="202"/>
      <c r="L423" s="198"/>
      <c r="M423" s="203"/>
      <c r="N423" s="204"/>
      <c r="O423" s="204"/>
      <c r="P423" s="204"/>
      <c r="Q423" s="204"/>
      <c r="R423" s="204"/>
      <c r="S423" s="204"/>
      <c r="T423" s="205"/>
      <c r="AT423" s="199" t="s">
        <v>200</v>
      </c>
      <c r="AU423" s="199" t="s">
        <v>211</v>
      </c>
      <c r="AV423" s="13" t="s">
        <v>83</v>
      </c>
      <c r="AW423" s="13" t="s">
        <v>30</v>
      </c>
      <c r="AX423" s="13" t="s">
        <v>73</v>
      </c>
      <c r="AY423" s="199" t="s">
        <v>191</v>
      </c>
    </row>
    <row r="424" s="14" customFormat="1">
      <c r="B424" s="206"/>
      <c r="D424" s="191" t="s">
        <v>200</v>
      </c>
      <c r="E424" s="207" t="s">
        <v>1</v>
      </c>
      <c r="F424" s="208" t="s">
        <v>204</v>
      </c>
      <c r="H424" s="209">
        <v>4</v>
      </c>
      <c r="I424" s="210"/>
      <c r="L424" s="206"/>
      <c r="M424" s="211"/>
      <c r="N424" s="212"/>
      <c r="O424" s="212"/>
      <c r="P424" s="212"/>
      <c r="Q424" s="212"/>
      <c r="R424" s="212"/>
      <c r="S424" s="212"/>
      <c r="T424" s="213"/>
      <c r="AT424" s="207" t="s">
        <v>200</v>
      </c>
      <c r="AU424" s="207" t="s">
        <v>211</v>
      </c>
      <c r="AV424" s="14" t="s">
        <v>198</v>
      </c>
      <c r="AW424" s="14" t="s">
        <v>30</v>
      </c>
      <c r="AX424" s="14" t="s">
        <v>81</v>
      </c>
      <c r="AY424" s="207" t="s">
        <v>191</v>
      </c>
    </row>
    <row r="425" s="1" customFormat="1" ht="16.5" customHeight="1">
      <c r="B425" s="177"/>
      <c r="C425" s="214" t="s">
        <v>589</v>
      </c>
      <c r="D425" s="214" t="s">
        <v>335</v>
      </c>
      <c r="E425" s="215" t="s">
        <v>3321</v>
      </c>
      <c r="F425" s="216" t="s">
        <v>3322</v>
      </c>
      <c r="G425" s="217" t="s">
        <v>362</v>
      </c>
      <c r="H425" s="218">
        <v>34</v>
      </c>
      <c r="I425" s="219"/>
      <c r="J425" s="218">
        <f>ROUND(I425*H425,2)</f>
        <v>0</v>
      </c>
      <c r="K425" s="216" t="s">
        <v>1</v>
      </c>
      <c r="L425" s="220"/>
      <c r="M425" s="221" t="s">
        <v>1</v>
      </c>
      <c r="N425" s="222" t="s">
        <v>38</v>
      </c>
      <c r="O425" s="73"/>
      <c r="P425" s="186">
        <f>O425*H425</f>
        <v>0</v>
      </c>
      <c r="Q425" s="186">
        <v>0.042000000000000003</v>
      </c>
      <c r="R425" s="186">
        <f>Q425*H425</f>
        <v>1.4280000000000002</v>
      </c>
      <c r="S425" s="186">
        <v>0</v>
      </c>
      <c r="T425" s="187">
        <f>S425*H425</f>
        <v>0</v>
      </c>
      <c r="AR425" s="188" t="s">
        <v>254</v>
      </c>
      <c r="AT425" s="188" t="s">
        <v>335</v>
      </c>
      <c r="AU425" s="188" t="s">
        <v>211</v>
      </c>
      <c r="AY425" s="18" t="s">
        <v>191</v>
      </c>
      <c r="BE425" s="189">
        <f>IF(N425="základní",J425,0)</f>
        <v>0</v>
      </c>
      <c r="BF425" s="189">
        <f>IF(N425="snížená",J425,0)</f>
        <v>0</v>
      </c>
      <c r="BG425" s="189">
        <f>IF(N425="zákl. přenesená",J425,0)</f>
        <v>0</v>
      </c>
      <c r="BH425" s="189">
        <f>IF(N425="sníž. přenesená",J425,0)</f>
        <v>0</v>
      </c>
      <c r="BI425" s="189">
        <f>IF(N425="nulová",J425,0)</f>
        <v>0</v>
      </c>
      <c r="BJ425" s="18" t="s">
        <v>81</v>
      </c>
      <c r="BK425" s="189">
        <f>ROUND(I425*H425,2)</f>
        <v>0</v>
      </c>
      <c r="BL425" s="18" t="s">
        <v>198</v>
      </c>
      <c r="BM425" s="188" t="s">
        <v>4069</v>
      </c>
    </row>
    <row r="426" s="12" customFormat="1">
      <c r="B426" s="190"/>
      <c r="D426" s="191" t="s">
        <v>200</v>
      </c>
      <c r="E426" s="192" t="s">
        <v>1</v>
      </c>
      <c r="F426" s="193" t="s">
        <v>4070</v>
      </c>
      <c r="H426" s="192" t="s">
        <v>1</v>
      </c>
      <c r="I426" s="194"/>
      <c r="L426" s="190"/>
      <c r="M426" s="195"/>
      <c r="N426" s="196"/>
      <c r="O426" s="196"/>
      <c r="P426" s="196"/>
      <c r="Q426" s="196"/>
      <c r="R426" s="196"/>
      <c r="S426" s="196"/>
      <c r="T426" s="197"/>
      <c r="AT426" s="192" t="s">
        <v>200</v>
      </c>
      <c r="AU426" s="192" t="s">
        <v>211</v>
      </c>
      <c r="AV426" s="12" t="s">
        <v>81</v>
      </c>
      <c r="AW426" s="12" t="s">
        <v>30</v>
      </c>
      <c r="AX426" s="12" t="s">
        <v>73</v>
      </c>
      <c r="AY426" s="192" t="s">
        <v>191</v>
      </c>
    </row>
    <row r="427" s="12" customFormat="1">
      <c r="B427" s="190"/>
      <c r="D427" s="191" t="s">
        <v>200</v>
      </c>
      <c r="E427" s="192" t="s">
        <v>1</v>
      </c>
      <c r="F427" s="193" t="s">
        <v>538</v>
      </c>
      <c r="H427" s="192" t="s">
        <v>1</v>
      </c>
      <c r="I427" s="194"/>
      <c r="L427" s="190"/>
      <c r="M427" s="195"/>
      <c r="N427" s="196"/>
      <c r="O427" s="196"/>
      <c r="P427" s="196"/>
      <c r="Q427" s="196"/>
      <c r="R427" s="196"/>
      <c r="S427" s="196"/>
      <c r="T427" s="197"/>
      <c r="AT427" s="192" t="s">
        <v>200</v>
      </c>
      <c r="AU427" s="192" t="s">
        <v>211</v>
      </c>
      <c r="AV427" s="12" t="s">
        <v>81</v>
      </c>
      <c r="AW427" s="12" t="s">
        <v>30</v>
      </c>
      <c r="AX427" s="12" t="s">
        <v>73</v>
      </c>
      <c r="AY427" s="192" t="s">
        <v>191</v>
      </c>
    </row>
    <row r="428" s="13" customFormat="1">
      <c r="B428" s="198"/>
      <c r="D428" s="191" t="s">
        <v>200</v>
      </c>
      <c r="E428" s="199" t="s">
        <v>1</v>
      </c>
      <c r="F428" s="200" t="s">
        <v>365</v>
      </c>
      <c r="H428" s="201">
        <v>34</v>
      </c>
      <c r="I428" s="202"/>
      <c r="L428" s="198"/>
      <c r="M428" s="203"/>
      <c r="N428" s="204"/>
      <c r="O428" s="204"/>
      <c r="P428" s="204"/>
      <c r="Q428" s="204"/>
      <c r="R428" s="204"/>
      <c r="S428" s="204"/>
      <c r="T428" s="205"/>
      <c r="AT428" s="199" t="s">
        <v>200</v>
      </c>
      <c r="AU428" s="199" t="s">
        <v>211</v>
      </c>
      <c r="AV428" s="13" t="s">
        <v>83</v>
      </c>
      <c r="AW428" s="13" t="s">
        <v>30</v>
      </c>
      <c r="AX428" s="13" t="s">
        <v>73</v>
      </c>
      <c r="AY428" s="199" t="s">
        <v>191</v>
      </c>
    </row>
    <row r="429" s="14" customFormat="1">
      <c r="B429" s="206"/>
      <c r="D429" s="191" t="s">
        <v>200</v>
      </c>
      <c r="E429" s="207" t="s">
        <v>1</v>
      </c>
      <c r="F429" s="208" t="s">
        <v>204</v>
      </c>
      <c r="H429" s="209">
        <v>34</v>
      </c>
      <c r="I429" s="210"/>
      <c r="L429" s="206"/>
      <c r="M429" s="211"/>
      <c r="N429" s="212"/>
      <c r="O429" s="212"/>
      <c r="P429" s="212"/>
      <c r="Q429" s="212"/>
      <c r="R429" s="212"/>
      <c r="S429" s="212"/>
      <c r="T429" s="213"/>
      <c r="AT429" s="207" t="s">
        <v>200</v>
      </c>
      <c r="AU429" s="207" t="s">
        <v>211</v>
      </c>
      <c r="AV429" s="14" t="s">
        <v>198</v>
      </c>
      <c r="AW429" s="14" t="s">
        <v>30</v>
      </c>
      <c r="AX429" s="14" t="s">
        <v>81</v>
      </c>
      <c r="AY429" s="207" t="s">
        <v>191</v>
      </c>
    </row>
    <row r="430" s="1" customFormat="1" ht="24" customHeight="1">
      <c r="B430" s="177"/>
      <c r="C430" s="178" t="s">
        <v>597</v>
      </c>
      <c r="D430" s="178" t="s">
        <v>194</v>
      </c>
      <c r="E430" s="179" t="s">
        <v>3652</v>
      </c>
      <c r="F430" s="180" t="s">
        <v>3653</v>
      </c>
      <c r="G430" s="181" t="s">
        <v>197</v>
      </c>
      <c r="H430" s="182">
        <v>39.899999999999999</v>
      </c>
      <c r="I430" s="183"/>
      <c r="J430" s="182">
        <f>ROUND(I430*H430,2)</f>
        <v>0</v>
      </c>
      <c r="K430" s="180" t="s">
        <v>274</v>
      </c>
      <c r="L430" s="37"/>
      <c r="M430" s="184" t="s">
        <v>1</v>
      </c>
      <c r="N430" s="185" t="s">
        <v>38</v>
      </c>
      <c r="O430" s="73"/>
      <c r="P430" s="186">
        <f>O430*H430</f>
        <v>0</v>
      </c>
      <c r="Q430" s="186">
        <v>0.084250000000000005</v>
      </c>
      <c r="R430" s="186">
        <f>Q430*H430</f>
        <v>3.3615750000000002</v>
      </c>
      <c r="S430" s="186">
        <v>0</v>
      </c>
      <c r="T430" s="187">
        <f>S430*H430</f>
        <v>0</v>
      </c>
      <c r="AR430" s="188" t="s">
        <v>198</v>
      </c>
      <c r="AT430" s="188" t="s">
        <v>194</v>
      </c>
      <c r="AU430" s="188" t="s">
        <v>211</v>
      </c>
      <c r="AY430" s="18" t="s">
        <v>191</v>
      </c>
      <c r="BE430" s="189">
        <f>IF(N430="základní",J430,0)</f>
        <v>0</v>
      </c>
      <c r="BF430" s="189">
        <f>IF(N430="snížená",J430,0)</f>
        <v>0</v>
      </c>
      <c r="BG430" s="189">
        <f>IF(N430="zákl. přenesená",J430,0)</f>
        <v>0</v>
      </c>
      <c r="BH430" s="189">
        <f>IF(N430="sníž. přenesená",J430,0)</f>
        <v>0</v>
      </c>
      <c r="BI430" s="189">
        <f>IF(N430="nulová",J430,0)</f>
        <v>0</v>
      </c>
      <c r="BJ430" s="18" t="s">
        <v>81</v>
      </c>
      <c r="BK430" s="189">
        <f>ROUND(I430*H430,2)</f>
        <v>0</v>
      </c>
      <c r="BL430" s="18" t="s">
        <v>198</v>
      </c>
      <c r="BM430" s="188" t="s">
        <v>4071</v>
      </c>
    </row>
    <row r="431" s="12" customFormat="1">
      <c r="B431" s="190"/>
      <c r="D431" s="191" t="s">
        <v>200</v>
      </c>
      <c r="E431" s="192" t="s">
        <v>1</v>
      </c>
      <c r="F431" s="193" t="s">
        <v>4072</v>
      </c>
      <c r="H431" s="192" t="s">
        <v>1</v>
      </c>
      <c r="I431" s="194"/>
      <c r="L431" s="190"/>
      <c r="M431" s="195"/>
      <c r="N431" s="196"/>
      <c r="O431" s="196"/>
      <c r="P431" s="196"/>
      <c r="Q431" s="196"/>
      <c r="R431" s="196"/>
      <c r="S431" s="196"/>
      <c r="T431" s="197"/>
      <c r="AT431" s="192" t="s">
        <v>200</v>
      </c>
      <c r="AU431" s="192" t="s">
        <v>211</v>
      </c>
      <c r="AV431" s="12" t="s">
        <v>81</v>
      </c>
      <c r="AW431" s="12" t="s">
        <v>30</v>
      </c>
      <c r="AX431" s="12" t="s">
        <v>73</v>
      </c>
      <c r="AY431" s="192" t="s">
        <v>191</v>
      </c>
    </row>
    <row r="432" s="12" customFormat="1">
      <c r="B432" s="190"/>
      <c r="D432" s="191" t="s">
        <v>200</v>
      </c>
      <c r="E432" s="192" t="s">
        <v>1</v>
      </c>
      <c r="F432" s="193" t="s">
        <v>4073</v>
      </c>
      <c r="H432" s="192" t="s">
        <v>1</v>
      </c>
      <c r="I432" s="194"/>
      <c r="L432" s="190"/>
      <c r="M432" s="195"/>
      <c r="N432" s="196"/>
      <c r="O432" s="196"/>
      <c r="P432" s="196"/>
      <c r="Q432" s="196"/>
      <c r="R432" s="196"/>
      <c r="S432" s="196"/>
      <c r="T432" s="197"/>
      <c r="AT432" s="192" t="s">
        <v>200</v>
      </c>
      <c r="AU432" s="192" t="s">
        <v>211</v>
      </c>
      <c r="AV432" s="12" t="s">
        <v>81</v>
      </c>
      <c r="AW432" s="12" t="s">
        <v>30</v>
      </c>
      <c r="AX432" s="12" t="s">
        <v>73</v>
      </c>
      <c r="AY432" s="192" t="s">
        <v>191</v>
      </c>
    </row>
    <row r="433" s="13" customFormat="1">
      <c r="B433" s="198"/>
      <c r="D433" s="191" t="s">
        <v>200</v>
      </c>
      <c r="E433" s="199" t="s">
        <v>1</v>
      </c>
      <c r="F433" s="200" t="s">
        <v>3944</v>
      </c>
      <c r="H433" s="201">
        <v>4.2000000000000002</v>
      </c>
      <c r="I433" s="202"/>
      <c r="L433" s="198"/>
      <c r="M433" s="203"/>
      <c r="N433" s="204"/>
      <c r="O433" s="204"/>
      <c r="P433" s="204"/>
      <c r="Q433" s="204"/>
      <c r="R433" s="204"/>
      <c r="S433" s="204"/>
      <c r="T433" s="205"/>
      <c r="AT433" s="199" t="s">
        <v>200</v>
      </c>
      <c r="AU433" s="199" t="s">
        <v>211</v>
      </c>
      <c r="AV433" s="13" t="s">
        <v>83</v>
      </c>
      <c r="AW433" s="13" t="s">
        <v>30</v>
      </c>
      <c r="AX433" s="13" t="s">
        <v>73</v>
      </c>
      <c r="AY433" s="199" t="s">
        <v>191</v>
      </c>
    </row>
    <row r="434" s="12" customFormat="1">
      <c r="B434" s="190"/>
      <c r="D434" s="191" t="s">
        <v>200</v>
      </c>
      <c r="E434" s="192" t="s">
        <v>1</v>
      </c>
      <c r="F434" s="193" t="s">
        <v>4074</v>
      </c>
      <c r="H434" s="192" t="s">
        <v>1</v>
      </c>
      <c r="I434" s="194"/>
      <c r="L434" s="190"/>
      <c r="M434" s="195"/>
      <c r="N434" s="196"/>
      <c r="O434" s="196"/>
      <c r="P434" s="196"/>
      <c r="Q434" s="196"/>
      <c r="R434" s="196"/>
      <c r="S434" s="196"/>
      <c r="T434" s="197"/>
      <c r="AT434" s="192" t="s">
        <v>200</v>
      </c>
      <c r="AU434" s="192" t="s">
        <v>211</v>
      </c>
      <c r="AV434" s="12" t="s">
        <v>81</v>
      </c>
      <c r="AW434" s="12" t="s">
        <v>30</v>
      </c>
      <c r="AX434" s="12" t="s">
        <v>73</v>
      </c>
      <c r="AY434" s="192" t="s">
        <v>191</v>
      </c>
    </row>
    <row r="435" s="13" customFormat="1">
      <c r="B435" s="198"/>
      <c r="D435" s="191" t="s">
        <v>200</v>
      </c>
      <c r="E435" s="199" t="s">
        <v>1</v>
      </c>
      <c r="F435" s="200" t="s">
        <v>4075</v>
      </c>
      <c r="H435" s="201">
        <v>35.700000000000003</v>
      </c>
      <c r="I435" s="202"/>
      <c r="L435" s="198"/>
      <c r="M435" s="203"/>
      <c r="N435" s="204"/>
      <c r="O435" s="204"/>
      <c r="P435" s="204"/>
      <c r="Q435" s="204"/>
      <c r="R435" s="204"/>
      <c r="S435" s="204"/>
      <c r="T435" s="205"/>
      <c r="AT435" s="199" t="s">
        <v>200</v>
      </c>
      <c r="AU435" s="199" t="s">
        <v>211</v>
      </c>
      <c r="AV435" s="13" t="s">
        <v>83</v>
      </c>
      <c r="AW435" s="13" t="s">
        <v>30</v>
      </c>
      <c r="AX435" s="13" t="s">
        <v>73</v>
      </c>
      <c r="AY435" s="199" t="s">
        <v>191</v>
      </c>
    </row>
    <row r="436" s="14" customFormat="1">
      <c r="B436" s="206"/>
      <c r="D436" s="191" t="s">
        <v>200</v>
      </c>
      <c r="E436" s="207" t="s">
        <v>1</v>
      </c>
      <c r="F436" s="208" t="s">
        <v>204</v>
      </c>
      <c r="H436" s="209">
        <v>39.900000000000006</v>
      </c>
      <c r="I436" s="210"/>
      <c r="L436" s="206"/>
      <c r="M436" s="211"/>
      <c r="N436" s="212"/>
      <c r="O436" s="212"/>
      <c r="P436" s="212"/>
      <c r="Q436" s="212"/>
      <c r="R436" s="212"/>
      <c r="S436" s="212"/>
      <c r="T436" s="213"/>
      <c r="AT436" s="207" t="s">
        <v>200</v>
      </c>
      <c r="AU436" s="207" t="s">
        <v>211</v>
      </c>
      <c r="AV436" s="14" t="s">
        <v>198</v>
      </c>
      <c r="AW436" s="14" t="s">
        <v>30</v>
      </c>
      <c r="AX436" s="14" t="s">
        <v>81</v>
      </c>
      <c r="AY436" s="207" t="s">
        <v>191</v>
      </c>
    </row>
    <row r="437" s="1" customFormat="1" ht="16.5" customHeight="1">
      <c r="B437" s="177"/>
      <c r="C437" s="214" t="s">
        <v>357</v>
      </c>
      <c r="D437" s="214" t="s">
        <v>335</v>
      </c>
      <c r="E437" s="215" t="s">
        <v>948</v>
      </c>
      <c r="F437" s="216" t="s">
        <v>3349</v>
      </c>
      <c r="G437" s="217" t="s">
        <v>310</v>
      </c>
      <c r="H437" s="218">
        <v>4</v>
      </c>
      <c r="I437" s="219"/>
      <c r="J437" s="218">
        <f>ROUND(I437*H437,2)</f>
        <v>0</v>
      </c>
      <c r="K437" s="216" t="s">
        <v>1</v>
      </c>
      <c r="L437" s="220"/>
      <c r="M437" s="221" t="s">
        <v>1</v>
      </c>
      <c r="N437" s="222" t="s">
        <v>38</v>
      </c>
      <c r="O437" s="73"/>
      <c r="P437" s="186">
        <f>O437*H437</f>
        <v>0</v>
      </c>
      <c r="Q437" s="186">
        <v>0.14999999999999999</v>
      </c>
      <c r="R437" s="186">
        <f>Q437*H437</f>
        <v>0.59999999999999998</v>
      </c>
      <c r="S437" s="186">
        <v>0</v>
      </c>
      <c r="T437" s="187">
        <f>S437*H437</f>
        <v>0</v>
      </c>
      <c r="AR437" s="188" t="s">
        <v>254</v>
      </c>
      <c r="AT437" s="188" t="s">
        <v>335</v>
      </c>
      <c r="AU437" s="188" t="s">
        <v>211</v>
      </c>
      <c r="AY437" s="18" t="s">
        <v>191</v>
      </c>
      <c r="BE437" s="189">
        <f>IF(N437="základní",J437,0)</f>
        <v>0</v>
      </c>
      <c r="BF437" s="189">
        <f>IF(N437="snížená",J437,0)</f>
        <v>0</v>
      </c>
      <c r="BG437" s="189">
        <f>IF(N437="zákl. přenesená",J437,0)</f>
        <v>0</v>
      </c>
      <c r="BH437" s="189">
        <f>IF(N437="sníž. přenesená",J437,0)</f>
        <v>0</v>
      </c>
      <c r="BI437" s="189">
        <f>IF(N437="nulová",J437,0)</f>
        <v>0</v>
      </c>
      <c r="BJ437" s="18" t="s">
        <v>81</v>
      </c>
      <c r="BK437" s="189">
        <f>ROUND(I437*H437,2)</f>
        <v>0</v>
      </c>
      <c r="BL437" s="18" t="s">
        <v>198</v>
      </c>
      <c r="BM437" s="188" t="s">
        <v>4076</v>
      </c>
    </row>
    <row r="438" s="12" customFormat="1">
      <c r="B438" s="190"/>
      <c r="D438" s="191" t="s">
        <v>200</v>
      </c>
      <c r="E438" s="192" t="s">
        <v>1</v>
      </c>
      <c r="F438" s="193" t="s">
        <v>4077</v>
      </c>
      <c r="H438" s="192" t="s">
        <v>1</v>
      </c>
      <c r="I438" s="194"/>
      <c r="L438" s="190"/>
      <c r="M438" s="195"/>
      <c r="N438" s="196"/>
      <c r="O438" s="196"/>
      <c r="P438" s="196"/>
      <c r="Q438" s="196"/>
      <c r="R438" s="196"/>
      <c r="S438" s="196"/>
      <c r="T438" s="197"/>
      <c r="AT438" s="192" t="s">
        <v>200</v>
      </c>
      <c r="AU438" s="192" t="s">
        <v>211</v>
      </c>
      <c r="AV438" s="12" t="s">
        <v>81</v>
      </c>
      <c r="AW438" s="12" t="s">
        <v>30</v>
      </c>
      <c r="AX438" s="12" t="s">
        <v>73</v>
      </c>
      <c r="AY438" s="192" t="s">
        <v>191</v>
      </c>
    </row>
    <row r="439" s="13" customFormat="1">
      <c r="B439" s="198"/>
      <c r="D439" s="191" t="s">
        <v>200</v>
      </c>
      <c r="E439" s="199" t="s">
        <v>1</v>
      </c>
      <c r="F439" s="200" t="s">
        <v>198</v>
      </c>
      <c r="H439" s="201">
        <v>4</v>
      </c>
      <c r="I439" s="202"/>
      <c r="L439" s="198"/>
      <c r="M439" s="203"/>
      <c r="N439" s="204"/>
      <c r="O439" s="204"/>
      <c r="P439" s="204"/>
      <c r="Q439" s="204"/>
      <c r="R439" s="204"/>
      <c r="S439" s="204"/>
      <c r="T439" s="205"/>
      <c r="AT439" s="199" t="s">
        <v>200</v>
      </c>
      <c r="AU439" s="199" t="s">
        <v>211</v>
      </c>
      <c r="AV439" s="13" t="s">
        <v>83</v>
      </c>
      <c r="AW439" s="13" t="s">
        <v>30</v>
      </c>
      <c r="AX439" s="13" t="s">
        <v>73</v>
      </c>
      <c r="AY439" s="199" t="s">
        <v>191</v>
      </c>
    </row>
    <row r="440" s="14" customFormat="1">
      <c r="B440" s="206"/>
      <c r="D440" s="191" t="s">
        <v>200</v>
      </c>
      <c r="E440" s="207" t="s">
        <v>1</v>
      </c>
      <c r="F440" s="208" t="s">
        <v>204</v>
      </c>
      <c r="H440" s="209">
        <v>4</v>
      </c>
      <c r="I440" s="210"/>
      <c r="L440" s="206"/>
      <c r="M440" s="211"/>
      <c r="N440" s="212"/>
      <c r="O440" s="212"/>
      <c r="P440" s="212"/>
      <c r="Q440" s="212"/>
      <c r="R440" s="212"/>
      <c r="S440" s="212"/>
      <c r="T440" s="213"/>
      <c r="AT440" s="207" t="s">
        <v>200</v>
      </c>
      <c r="AU440" s="207" t="s">
        <v>211</v>
      </c>
      <c r="AV440" s="14" t="s">
        <v>198</v>
      </c>
      <c r="AW440" s="14" t="s">
        <v>30</v>
      </c>
      <c r="AX440" s="14" t="s">
        <v>81</v>
      </c>
      <c r="AY440" s="207" t="s">
        <v>191</v>
      </c>
    </row>
    <row r="441" s="1" customFormat="1" ht="24" customHeight="1">
      <c r="B441" s="177"/>
      <c r="C441" s="178" t="s">
        <v>609</v>
      </c>
      <c r="D441" s="178" t="s">
        <v>194</v>
      </c>
      <c r="E441" s="179" t="s">
        <v>965</v>
      </c>
      <c r="F441" s="180" t="s">
        <v>966</v>
      </c>
      <c r="G441" s="181" t="s">
        <v>310</v>
      </c>
      <c r="H441" s="182">
        <v>4</v>
      </c>
      <c r="I441" s="183"/>
      <c r="J441" s="182">
        <f>ROUND(I441*H441,2)</f>
        <v>0</v>
      </c>
      <c r="K441" s="180" t="s">
        <v>274</v>
      </c>
      <c r="L441" s="37"/>
      <c r="M441" s="184" t="s">
        <v>1</v>
      </c>
      <c r="N441" s="185" t="s">
        <v>38</v>
      </c>
      <c r="O441" s="73"/>
      <c r="P441" s="186">
        <f>O441*H441</f>
        <v>0</v>
      </c>
      <c r="Q441" s="186">
        <v>0.16849</v>
      </c>
      <c r="R441" s="186">
        <f>Q441*H441</f>
        <v>0.67396</v>
      </c>
      <c r="S441" s="186">
        <v>0</v>
      </c>
      <c r="T441" s="187">
        <f>S441*H441</f>
        <v>0</v>
      </c>
      <c r="AR441" s="188" t="s">
        <v>198</v>
      </c>
      <c r="AT441" s="188" t="s">
        <v>194</v>
      </c>
      <c r="AU441" s="188" t="s">
        <v>211</v>
      </c>
      <c r="AY441" s="18" t="s">
        <v>191</v>
      </c>
      <c r="BE441" s="189">
        <f>IF(N441="základní",J441,0)</f>
        <v>0</v>
      </c>
      <c r="BF441" s="189">
        <f>IF(N441="snížená",J441,0)</f>
        <v>0</v>
      </c>
      <c r="BG441" s="189">
        <f>IF(N441="zákl. přenesená",J441,0)</f>
        <v>0</v>
      </c>
      <c r="BH441" s="189">
        <f>IF(N441="sníž. přenesená",J441,0)</f>
        <v>0</v>
      </c>
      <c r="BI441" s="189">
        <f>IF(N441="nulová",J441,0)</f>
        <v>0</v>
      </c>
      <c r="BJ441" s="18" t="s">
        <v>81</v>
      </c>
      <c r="BK441" s="189">
        <f>ROUND(I441*H441,2)</f>
        <v>0</v>
      </c>
      <c r="BL441" s="18" t="s">
        <v>198</v>
      </c>
      <c r="BM441" s="188" t="s">
        <v>4078</v>
      </c>
    </row>
    <row r="442" s="12" customFormat="1">
      <c r="B442" s="190"/>
      <c r="D442" s="191" t="s">
        <v>200</v>
      </c>
      <c r="E442" s="192" t="s">
        <v>1</v>
      </c>
      <c r="F442" s="193" t="s">
        <v>4079</v>
      </c>
      <c r="H442" s="192" t="s">
        <v>1</v>
      </c>
      <c r="I442" s="194"/>
      <c r="L442" s="190"/>
      <c r="M442" s="195"/>
      <c r="N442" s="196"/>
      <c r="O442" s="196"/>
      <c r="P442" s="196"/>
      <c r="Q442" s="196"/>
      <c r="R442" s="196"/>
      <c r="S442" s="196"/>
      <c r="T442" s="197"/>
      <c r="AT442" s="192" t="s">
        <v>200</v>
      </c>
      <c r="AU442" s="192" t="s">
        <v>211</v>
      </c>
      <c r="AV442" s="12" t="s">
        <v>81</v>
      </c>
      <c r="AW442" s="12" t="s">
        <v>30</v>
      </c>
      <c r="AX442" s="12" t="s">
        <v>73</v>
      </c>
      <c r="AY442" s="192" t="s">
        <v>191</v>
      </c>
    </row>
    <row r="443" s="12" customFormat="1">
      <c r="B443" s="190"/>
      <c r="D443" s="191" t="s">
        <v>200</v>
      </c>
      <c r="E443" s="192" t="s">
        <v>1</v>
      </c>
      <c r="F443" s="193" t="s">
        <v>4080</v>
      </c>
      <c r="H443" s="192" t="s">
        <v>1</v>
      </c>
      <c r="I443" s="194"/>
      <c r="L443" s="190"/>
      <c r="M443" s="195"/>
      <c r="N443" s="196"/>
      <c r="O443" s="196"/>
      <c r="P443" s="196"/>
      <c r="Q443" s="196"/>
      <c r="R443" s="196"/>
      <c r="S443" s="196"/>
      <c r="T443" s="197"/>
      <c r="AT443" s="192" t="s">
        <v>200</v>
      </c>
      <c r="AU443" s="192" t="s">
        <v>211</v>
      </c>
      <c r="AV443" s="12" t="s">
        <v>81</v>
      </c>
      <c r="AW443" s="12" t="s">
        <v>30</v>
      </c>
      <c r="AX443" s="12" t="s">
        <v>73</v>
      </c>
      <c r="AY443" s="192" t="s">
        <v>191</v>
      </c>
    </row>
    <row r="444" s="13" customFormat="1">
      <c r="B444" s="198"/>
      <c r="D444" s="191" t="s">
        <v>200</v>
      </c>
      <c r="E444" s="199" t="s">
        <v>1</v>
      </c>
      <c r="F444" s="200" t="s">
        <v>198</v>
      </c>
      <c r="H444" s="201">
        <v>4</v>
      </c>
      <c r="I444" s="202"/>
      <c r="L444" s="198"/>
      <c r="M444" s="203"/>
      <c r="N444" s="204"/>
      <c r="O444" s="204"/>
      <c r="P444" s="204"/>
      <c r="Q444" s="204"/>
      <c r="R444" s="204"/>
      <c r="S444" s="204"/>
      <c r="T444" s="205"/>
      <c r="AT444" s="199" t="s">
        <v>200</v>
      </c>
      <c r="AU444" s="199" t="s">
        <v>211</v>
      </c>
      <c r="AV444" s="13" t="s">
        <v>83</v>
      </c>
      <c r="AW444" s="13" t="s">
        <v>30</v>
      </c>
      <c r="AX444" s="13" t="s">
        <v>73</v>
      </c>
      <c r="AY444" s="199" t="s">
        <v>191</v>
      </c>
    </row>
    <row r="445" s="14" customFormat="1">
      <c r="B445" s="206"/>
      <c r="D445" s="191" t="s">
        <v>200</v>
      </c>
      <c r="E445" s="207" t="s">
        <v>1</v>
      </c>
      <c r="F445" s="208" t="s">
        <v>204</v>
      </c>
      <c r="H445" s="209">
        <v>4</v>
      </c>
      <c r="I445" s="210"/>
      <c r="L445" s="206"/>
      <c r="M445" s="211"/>
      <c r="N445" s="212"/>
      <c r="O445" s="212"/>
      <c r="P445" s="212"/>
      <c r="Q445" s="212"/>
      <c r="R445" s="212"/>
      <c r="S445" s="212"/>
      <c r="T445" s="213"/>
      <c r="AT445" s="207" t="s">
        <v>200</v>
      </c>
      <c r="AU445" s="207" t="s">
        <v>211</v>
      </c>
      <c r="AV445" s="14" t="s">
        <v>198</v>
      </c>
      <c r="AW445" s="14" t="s">
        <v>30</v>
      </c>
      <c r="AX445" s="14" t="s">
        <v>81</v>
      </c>
      <c r="AY445" s="207" t="s">
        <v>191</v>
      </c>
    </row>
    <row r="446" s="11" customFormat="1" ht="22.8" customHeight="1">
      <c r="B446" s="164"/>
      <c r="D446" s="165" t="s">
        <v>72</v>
      </c>
      <c r="E446" s="175" t="s">
        <v>271</v>
      </c>
      <c r="F446" s="175" t="s">
        <v>618</v>
      </c>
      <c r="I446" s="167"/>
      <c r="J446" s="176">
        <f>BK446</f>
        <v>0</v>
      </c>
      <c r="L446" s="164"/>
      <c r="M446" s="169"/>
      <c r="N446" s="170"/>
      <c r="O446" s="170"/>
      <c r="P446" s="171">
        <f>P447</f>
        <v>0</v>
      </c>
      <c r="Q446" s="170"/>
      <c r="R446" s="171">
        <f>R447</f>
        <v>10.533069999999999</v>
      </c>
      <c r="S446" s="170"/>
      <c r="T446" s="172">
        <f>T447</f>
        <v>0.62514000000000003</v>
      </c>
      <c r="AR446" s="165" t="s">
        <v>81</v>
      </c>
      <c r="AT446" s="173" t="s">
        <v>72</v>
      </c>
      <c r="AU446" s="173" t="s">
        <v>81</v>
      </c>
      <c r="AY446" s="165" t="s">
        <v>191</v>
      </c>
      <c r="BK446" s="174">
        <f>BK447</f>
        <v>0</v>
      </c>
    </row>
    <row r="447" s="11" customFormat="1" ht="20.88" customHeight="1">
      <c r="B447" s="164"/>
      <c r="D447" s="165" t="s">
        <v>72</v>
      </c>
      <c r="E447" s="175" t="s">
        <v>724</v>
      </c>
      <c r="F447" s="175" t="s">
        <v>725</v>
      </c>
      <c r="I447" s="167"/>
      <c r="J447" s="176">
        <f>BK447</f>
        <v>0</v>
      </c>
      <c r="L447" s="164"/>
      <c r="M447" s="169"/>
      <c r="N447" s="170"/>
      <c r="O447" s="170"/>
      <c r="P447" s="171">
        <f>SUM(P448:P553)</f>
        <v>0</v>
      </c>
      <c r="Q447" s="170"/>
      <c r="R447" s="171">
        <f>SUM(R448:R553)</f>
        <v>10.533069999999999</v>
      </c>
      <c r="S447" s="170"/>
      <c r="T447" s="172">
        <f>SUM(T448:T553)</f>
        <v>0.62514000000000003</v>
      </c>
      <c r="AR447" s="165" t="s">
        <v>81</v>
      </c>
      <c r="AT447" s="173" t="s">
        <v>72</v>
      </c>
      <c r="AU447" s="173" t="s">
        <v>83</v>
      </c>
      <c r="AY447" s="165" t="s">
        <v>191</v>
      </c>
      <c r="BK447" s="174">
        <f>SUM(BK448:BK553)</f>
        <v>0</v>
      </c>
    </row>
    <row r="448" s="1" customFormat="1" ht="24" customHeight="1">
      <c r="B448" s="177"/>
      <c r="C448" s="178" t="s">
        <v>488</v>
      </c>
      <c r="D448" s="178" t="s">
        <v>194</v>
      </c>
      <c r="E448" s="179" t="s">
        <v>4081</v>
      </c>
      <c r="F448" s="180" t="s">
        <v>4082</v>
      </c>
      <c r="G448" s="181" t="s">
        <v>310</v>
      </c>
      <c r="H448" s="182">
        <v>7</v>
      </c>
      <c r="I448" s="183"/>
      <c r="J448" s="182">
        <f>ROUND(I448*H448,2)</f>
        <v>0</v>
      </c>
      <c r="K448" s="180" t="s">
        <v>1</v>
      </c>
      <c r="L448" s="37"/>
      <c r="M448" s="184" t="s">
        <v>1</v>
      </c>
      <c r="N448" s="185" t="s">
        <v>38</v>
      </c>
      <c r="O448" s="73"/>
      <c r="P448" s="186">
        <f>O448*H448</f>
        <v>0</v>
      </c>
      <c r="Q448" s="186">
        <v>0</v>
      </c>
      <c r="R448" s="186">
        <f>Q448*H448</f>
        <v>0</v>
      </c>
      <c r="S448" s="186">
        <v>0</v>
      </c>
      <c r="T448" s="187">
        <f>S448*H448</f>
        <v>0</v>
      </c>
      <c r="AR448" s="188" t="s">
        <v>198</v>
      </c>
      <c r="AT448" s="188" t="s">
        <v>194</v>
      </c>
      <c r="AU448" s="188" t="s">
        <v>211</v>
      </c>
      <c r="AY448" s="18" t="s">
        <v>191</v>
      </c>
      <c r="BE448" s="189">
        <f>IF(N448="základní",J448,0)</f>
        <v>0</v>
      </c>
      <c r="BF448" s="189">
        <f>IF(N448="snížená",J448,0)</f>
        <v>0</v>
      </c>
      <c r="BG448" s="189">
        <f>IF(N448="zákl. přenesená",J448,0)</f>
        <v>0</v>
      </c>
      <c r="BH448" s="189">
        <f>IF(N448="sníž. přenesená",J448,0)</f>
        <v>0</v>
      </c>
      <c r="BI448" s="189">
        <f>IF(N448="nulová",J448,0)</f>
        <v>0</v>
      </c>
      <c r="BJ448" s="18" t="s">
        <v>81</v>
      </c>
      <c r="BK448" s="189">
        <f>ROUND(I448*H448,2)</f>
        <v>0</v>
      </c>
      <c r="BL448" s="18" t="s">
        <v>198</v>
      </c>
      <c r="BM448" s="188" t="s">
        <v>4083</v>
      </c>
    </row>
    <row r="449" s="12" customFormat="1">
      <c r="B449" s="190"/>
      <c r="D449" s="191" t="s">
        <v>200</v>
      </c>
      <c r="E449" s="192" t="s">
        <v>1</v>
      </c>
      <c r="F449" s="193" t="s">
        <v>4084</v>
      </c>
      <c r="H449" s="192" t="s">
        <v>1</v>
      </c>
      <c r="I449" s="194"/>
      <c r="L449" s="190"/>
      <c r="M449" s="195"/>
      <c r="N449" s="196"/>
      <c r="O449" s="196"/>
      <c r="P449" s="196"/>
      <c r="Q449" s="196"/>
      <c r="R449" s="196"/>
      <c r="S449" s="196"/>
      <c r="T449" s="197"/>
      <c r="AT449" s="192" t="s">
        <v>200</v>
      </c>
      <c r="AU449" s="192" t="s">
        <v>211</v>
      </c>
      <c r="AV449" s="12" t="s">
        <v>81</v>
      </c>
      <c r="AW449" s="12" t="s">
        <v>30</v>
      </c>
      <c r="AX449" s="12" t="s">
        <v>73</v>
      </c>
      <c r="AY449" s="192" t="s">
        <v>191</v>
      </c>
    </row>
    <row r="450" s="12" customFormat="1">
      <c r="B450" s="190"/>
      <c r="D450" s="191" t="s">
        <v>200</v>
      </c>
      <c r="E450" s="192" t="s">
        <v>1</v>
      </c>
      <c r="F450" s="193" t="s">
        <v>4085</v>
      </c>
      <c r="H450" s="192" t="s">
        <v>1</v>
      </c>
      <c r="I450" s="194"/>
      <c r="L450" s="190"/>
      <c r="M450" s="195"/>
      <c r="N450" s="196"/>
      <c r="O450" s="196"/>
      <c r="P450" s="196"/>
      <c r="Q450" s="196"/>
      <c r="R450" s="196"/>
      <c r="S450" s="196"/>
      <c r="T450" s="197"/>
      <c r="AT450" s="192" t="s">
        <v>200</v>
      </c>
      <c r="AU450" s="192" t="s">
        <v>211</v>
      </c>
      <c r="AV450" s="12" t="s">
        <v>81</v>
      </c>
      <c r="AW450" s="12" t="s">
        <v>30</v>
      </c>
      <c r="AX450" s="12" t="s">
        <v>73</v>
      </c>
      <c r="AY450" s="192" t="s">
        <v>191</v>
      </c>
    </row>
    <row r="451" s="13" customFormat="1">
      <c r="B451" s="198"/>
      <c r="D451" s="191" t="s">
        <v>200</v>
      </c>
      <c r="E451" s="199" t="s">
        <v>1</v>
      </c>
      <c r="F451" s="200" t="s">
        <v>243</v>
      </c>
      <c r="H451" s="201">
        <v>7</v>
      </c>
      <c r="I451" s="202"/>
      <c r="L451" s="198"/>
      <c r="M451" s="203"/>
      <c r="N451" s="204"/>
      <c r="O451" s="204"/>
      <c r="P451" s="204"/>
      <c r="Q451" s="204"/>
      <c r="R451" s="204"/>
      <c r="S451" s="204"/>
      <c r="T451" s="205"/>
      <c r="AT451" s="199" t="s">
        <v>200</v>
      </c>
      <c r="AU451" s="199" t="s">
        <v>211</v>
      </c>
      <c r="AV451" s="13" t="s">
        <v>83</v>
      </c>
      <c r="AW451" s="13" t="s">
        <v>30</v>
      </c>
      <c r="AX451" s="13" t="s">
        <v>73</v>
      </c>
      <c r="AY451" s="199" t="s">
        <v>191</v>
      </c>
    </row>
    <row r="452" s="14" customFormat="1">
      <c r="B452" s="206"/>
      <c r="D452" s="191" t="s">
        <v>200</v>
      </c>
      <c r="E452" s="207" t="s">
        <v>1</v>
      </c>
      <c r="F452" s="208" t="s">
        <v>204</v>
      </c>
      <c r="H452" s="209">
        <v>7</v>
      </c>
      <c r="I452" s="210"/>
      <c r="L452" s="206"/>
      <c r="M452" s="211"/>
      <c r="N452" s="212"/>
      <c r="O452" s="212"/>
      <c r="P452" s="212"/>
      <c r="Q452" s="212"/>
      <c r="R452" s="212"/>
      <c r="S452" s="212"/>
      <c r="T452" s="213"/>
      <c r="AT452" s="207" t="s">
        <v>200</v>
      </c>
      <c r="AU452" s="207" t="s">
        <v>211</v>
      </c>
      <c r="AV452" s="14" t="s">
        <v>198</v>
      </c>
      <c r="AW452" s="14" t="s">
        <v>30</v>
      </c>
      <c r="AX452" s="14" t="s">
        <v>81</v>
      </c>
      <c r="AY452" s="207" t="s">
        <v>191</v>
      </c>
    </row>
    <row r="453" s="1" customFormat="1" ht="24" customHeight="1">
      <c r="B453" s="177"/>
      <c r="C453" s="178" t="s">
        <v>619</v>
      </c>
      <c r="D453" s="178" t="s">
        <v>194</v>
      </c>
      <c r="E453" s="179" t="s">
        <v>4086</v>
      </c>
      <c r="F453" s="180" t="s">
        <v>4087</v>
      </c>
      <c r="G453" s="181" t="s">
        <v>362</v>
      </c>
      <c r="H453" s="182">
        <v>55</v>
      </c>
      <c r="I453" s="183"/>
      <c r="J453" s="182">
        <f>ROUND(I453*H453,2)</f>
        <v>0</v>
      </c>
      <c r="K453" s="180" t="s">
        <v>274</v>
      </c>
      <c r="L453" s="37"/>
      <c r="M453" s="184" t="s">
        <v>1</v>
      </c>
      <c r="N453" s="185" t="s">
        <v>38</v>
      </c>
      <c r="O453" s="73"/>
      <c r="P453" s="186">
        <f>O453*H453</f>
        <v>0</v>
      </c>
      <c r="Q453" s="186">
        <v>0.17488999999999999</v>
      </c>
      <c r="R453" s="186">
        <f>Q453*H453</f>
        <v>9.6189499999999999</v>
      </c>
      <c r="S453" s="186">
        <v>0</v>
      </c>
      <c r="T453" s="187">
        <f>S453*H453</f>
        <v>0</v>
      </c>
      <c r="AR453" s="188" t="s">
        <v>198</v>
      </c>
      <c r="AT453" s="188" t="s">
        <v>194</v>
      </c>
      <c r="AU453" s="188" t="s">
        <v>211</v>
      </c>
      <c r="AY453" s="18" t="s">
        <v>191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8" t="s">
        <v>81</v>
      </c>
      <c r="BK453" s="189">
        <f>ROUND(I453*H453,2)</f>
        <v>0</v>
      </c>
      <c r="BL453" s="18" t="s">
        <v>198</v>
      </c>
      <c r="BM453" s="188" t="s">
        <v>4088</v>
      </c>
    </row>
    <row r="454" s="12" customFormat="1">
      <c r="B454" s="190"/>
      <c r="D454" s="191" t="s">
        <v>200</v>
      </c>
      <c r="E454" s="192" t="s">
        <v>1</v>
      </c>
      <c r="F454" s="193" t="s">
        <v>4089</v>
      </c>
      <c r="H454" s="192" t="s">
        <v>1</v>
      </c>
      <c r="I454" s="194"/>
      <c r="L454" s="190"/>
      <c r="M454" s="195"/>
      <c r="N454" s="196"/>
      <c r="O454" s="196"/>
      <c r="P454" s="196"/>
      <c r="Q454" s="196"/>
      <c r="R454" s="196"/>
      <c r="S454" s="196"/>
      <c r="T454" s="197"/>
      <c r="AT454" s="192" t="s">
        <v>200</v>
      </c>
      <c r="AU454" s="192" t="s">
        <v>211</v>
      </c>
      <c r="AV454" s="12" t="s">
        <v>81</v>
      </c>
      <c r="AW454" s="12" t="s">
        <v>30</v>
      </c>
      <c r="AX454" s="12" t="s">
        <v>73</v>
      </c>
      <c r="AY454" s="192" t="s">
        <v>191</v>
      </c>
    </row>
    <row r="455" s="13" customFormat="1">
      <c r="B455" s="198"/>
      <c r="D455" s="191" t="s">
        <v>200</v>
      </c>
      <c r="E455" s="199" t="s">
        <v>1</v>
      </c>
      <c r="F455" s="200" t="s">
        <v>496</v>
      </c>
      <c r="H455" s="201">
        <v>42</v>
      </c>
      <c r="I455" s="202"/>
      <c r="L455" s="198"/>
      <c r="M455" s="203"/>
      <c r="N455" s="204"/>
      <c r="O455" s="204"/>
      <c r="P455" s="204"/>
      <c r="Q455" s="204"/>
      <c r="R455" s="204"/>
      <c r="S455" s="204"/>
      <c r="T455" s="205"/>
      <c r="AT455" s="199" t="s">
        <v>200</v>
      </c>
      <c r="AU455" s="199" t="s">
        <v>211</v>
      </c>
      <c r="AV455" s="13" t="s">
        <v>83</v>
      </c>
      <c r="AW455" s="13" t="s">
        <v>30</v>
      </c>
      <c r="AX455" s="13" t="s">
        <v>73</v>
      </c>
      <c r="AY455" s="199" t="s">
        <v>191</v>
      </c>
    </row>
    <row r="456" s="12" customFormat="1">
      <c r="B456" s="190"/>
      <c r="D456" s="191" t="s">
        <v>200</v>
      </c>
      <c r="E456" s="192" t="s">
        <v>1</v>
      </c>
      <c r="F456" s="193" t="s">
        <v>4090</v>
      </c>
      <c r="H456" s="192" t="s">
        <v>1</v>
      </c>
      <c r="I456" s="194"/>
      <c r="L456" s="190"/>
      <c r="M456" s="195"/>
      <c r="N456" s="196"/>
      <c r="O456" s="196"/>
      <c r="P456" s="196"/>
      <c r="Q456" s="196"/>
      <c r="R456" s="196"/>
      <c r="S456" s="196"/>
      <c r="T456" s="197"/>
      <c r="AT456" s="192" t="s">
        <v>200</v>
      </c>
      <c r="AU456" s="192" t="s">
        <v>211</v>
      </c>
      <c r="AV456" s="12" t="s">
        <v>81</v>
      </c>
      <c r="AW456" s="12" t="s">
        <v>30</v>
      </c>
      <c r="AX456" s="12" t="s">
        <v>73</v>
      </c>
      <c r="AY456" s="192" t="s">
        <v>191</v>
      </c>
    </row>
    <row r="457" s="13" customFormat="1">
      <c r="B457" s="198"/>
      <c r="D457" s="191" t="s">
        <v>200</v>
      </c>
      <c r="E457" s="199" t="s">
        <v>1</v>
      </c>
      <c r="F457" s="200" t="s">
        <v>295</v>
      </c>
      <c r="H457" s="201">
        <v>13</v>
      </c>
      <c r="I457" s="202"/>
      <c r="L457" s="198"/>
      <c r="M457" s="203"/>
      <c r="N457" s="204"/>
      <c r="O457" s="204"/>
      <c r="P457" s="204"/>
      <c r="Q457" s="204"/>
      <c r="R457" s="204"/>
      <c r="S457" s="204"/>
      <c r="T457" s="205"/>
      <c r="AT457" s="199" t="s">
        <v>200</v>
      </c>
      <c r="AU457" s="199" t="s">
        <v>211</v>
      </c>
      <c r="AV457" s="13" t="s">
        <v>83</v>
      </c>
      <c r="AW457" s="13" t="s">
        <v>30</v>
      </c>
      <c r="AX457" s="13" t="s">
        <v>73</v>
      </c>
      <c r="AY457" s="199" t="s">
        <v>191</v>
      </c>
    </row>
    <row r="458" s="14" customFormat="1">
      <c r="B458" s="206"/>
      <c r="D458" s="191" t="s">
        <v>200</v>
      </c>
      <c r="E458" s="207" t="s">
        <v>1</v>
      </c>
      <c r="F458" s="208" t="s">
        <v>204</v>
      </c>
      <c r="H458" s="209">
        <v>55</v>
      </c>
      <c r="I458" s="210"/>
      <c r="L458" s="206"/>
      <c r="M458" s="211"/>
      <c r="N458" s="212"/>
      <c r="O458" s="212"/>
      <c r="P458" s="212"/>
      <c r="Q458" s="212"/>
      <c r="R458" s="212"/>
      <c r="S458" s="212"/>
      <c r="T458" s="213"/>
      <c r="AT458" s="207" t="s">
        <v>200</v>
      </c>
      <c r="AU458" s="207" t="s">
        <v>211</v>
      </c>
      <c r="AV458" s="14" t="s">
        <v>198</v>
      </c>
      <c r="AW458" s="14" t="s">
        <v>30</v>
      </c>
      <c r="AX458" s="14" t="s">
        <v>81</v>
      </c>
      <c r="AY458" s="207" t="s">
        <v>191</v>
      </c>
    </row>
    <row r="459" s="1" customFormat="1" ht="24" customHeight="1">
      <c r="B459" s="177"/>
      <c r="C459" s="178" t="s">
        <v>624</v>
      </c>
      <c r="D459" s="178" t="s">
        <v>194</v>
      </c>
      <c r="E459" s="179" t="s">
        <v>4091</v>
      </c>
      <c r="F459" s="180" t="s">
        <v>4092</v>
      </c>
      <c r="G459" s="181" t="s">
        <v>310</v>
      </c>
      <c r="H459" s="182">
        <v>130.90000000000001</v>
      </c>
      <c r="I459" s="183"/>
      <c r="J459" s="182">
        <f>ROUND(I459*H459,2)</f>
        <v>0</v>
      </c>
      <c r="K459" s="180" t="s">
        <v>274</v>
      </c>
      <c r="L459" s="37"/>
      <c r="M459" s="184" t="s">
        <v>1</v>
      </c>
      <c r="N459" s="185" t="s">
        <v>38</v>
      </c>
      <c r="O459" s="73"/>
      <c r="P459" s="186">
        <f>O459*H459</f>
        <v>0</v>
      </c>
      <c r="Q459" s="186">
        <v>0</v>
      </c>
      <c r="R459" s="186">
        <f>Q459*H459</f>
        <v>0</v>
      </c>
      <c r="S459" s="186">
        <v>0</v>
      </c>
      <c r="T459" s="187">
        <f>S459*H459</f>
        <v>0</v>
      </c>
      <c r="AR459" s="188" t="s">
        <v>198</v>
      </c>
      <c r="AT459" s="188" t="s">
        <v>194</v>
      </c>
      <c r="AU459" s="188" t="s">
        <v>211</v>
      </c>
      <c r="AY459" s="18" t="s">
        <v>191</v>
      </c>
      <c r="BE459" s="189">
        <f>IF(N459="základní",J459,0)</f>
        <v>0</v>
      </c>
      <c r="BF459" s="189">
        <f>IF(N459="snížená",J459,0)</f>
        <v>0</v>
      </c>
      <c r="BG459" s="189">
        <f>IF(N459="zákl. přenesená",J459,0)</f>
        <v>0</v>
      </c>
      <c r="BH459" s="189">
        <f>IF(N459="sníž. přenesená",J459,0)</f>
        <v>0</v>
      </c>
      <c r="BI459" s="189">
        <f>IF(N459="nulová",J459,0)</f>
        <v>0</v>
      </c>
      <c r="BJ459" s="18" t="s">
        <v>81</v>
      </c>
      <c r="BK459" s="189">
        <f>ROUND(I459*H459,2)</f>
        <v>0</v>
      </c>
      <c r="BL459" s="18" t="s">
        <v>198</v>
      </c>
      <c r="BM459" s="188" t="s">
        <v>4093</v>
      </c>
    </row>
    <row r="460" s="12" customFormat="1">
      <c r="B460" s="190"/>
      <c r="D460" s="191" t="s">
        <v>200</v>
      </c>
      <c r="E460" s="192" t="s">
        <v>1</v>
      </c>
      <c r="F460" s="193" t="s">
        <v>4094</v>
      </c>
      <c r="H460" s="192" t="s">
        <v>1</v>
      </c>
      <c r="I460" s="194"/>
      <c r="L460" s="190"/>
      <c r="M460" s="195"/>
      <c r="N460" s="196"/>
      <c r="O460" s="196"/>
      <c r="P460" s="196"/>
      <c r="Q460" s="196"/>
      <c r="R460" s="196"/>
      <c r="S460" s="196"/>
      <c r="T460" s="197"/>
      <c r="AT460" s="192" t="s">
        <v>200</v>
      </c>
      <c r="AU460" s="192" t="s">
        <v>211</v>
      </c>
      <c r="AV460" s="12" t="s">
        <v>81</v>
      </c>
      <c r="AW460" s="12" t="s">
        <v>30</v>
      </c>
      <c r="AX460" s="12" t="s">
        <v>73</v>
      </c>
      <c r="AY460" s="192" t="s">
        <v>191</v>
      </c>
    </row>
    <row r="461" s="13" customFormat="1">
      <c r="B461" s="198"/>
      <c r="D461" s="191" t="s">
        <v>200</v>
      </c>
      <c r="E461" s="199" t="s">
        <v>1</v>
      </c>
      <c r="F461" s="200" t="s">
        <v>4095</v>
      </c>
      <c r="H461" s="201">
        <v>130.90000000000001</v>
      </c>
      <c r="I461" s="202"/>
      <c r="L461" s="198"/>
      <c r="M461" s="203"/>
      <c r="N461" s="204"/>
      <c r="O461" s="204"/>
      <c r="P461" s="204"/>
      <c r="Q461" s="204"/>
      <c r="R461" s="204"/>
      <c r="S461" s="204"/>
      <c r="T461" s="205"/>
      <c r="AT461" s="199" t="s">
        <v>200</v>
      </c>
      <c r="AU461" s="199" t="s">
        <v>211</v>
      </c>
      <c r="AV461" s="13" t="s">
        <v>83</v>
      </c>
      <c r="AW461" s="13" t="s">
        <v>30</v>
      </c>
      <c r="AX461" s="13" t="s">
        <v>73</v>
      </c>
      <c r="AY461" s="199" t="s">
        <v>191</v>
      </c>
    </row>
    <row r="462" s="14" customFormat="1">
      <c r="B462" s="206"/>
      <c r="D462" s="191" t="s">
        <v>200</v>
      </c>
      <c r="E462" s="207" t="s">
        <v>1</v>
      </c>
      <c r="F462" s="208" t="s">
        <v>204</v>
      </c>
      <c r="H462" s="209">
        <v>130.90000000000001</v>
      </c>
      <c r="I462" s="210"/>
      <c r="L462" s="206"/>
      <c r="M462" s="211"/>
      <c r="N462" s="212"/>
      <c r="O462" s="212"/>
      <c r="P462" s="212"/>
      <c r="Q462" s="212"/>
      <c r="R462" s="212"/>
      <c r="S462" s="212"/>
      <c r="T462" s="213"/>
      <c r="AT462" s="207" t="s">
        <v>200</v>
      </c>
      <c r="AU462" s="207" t="s">
        <v>211</v>
      </c>
      <c r="AV462" s="14" t="s">
        <v>198</v>
      </c>
      <c r="AW462" s="14" t="s">
        <v>30</v>
      </c>
      <c r="AX462" s="14" t="s">
        <v>81</v>
      </c>
      <c r="AY462" s="207" t="s">
        <v>191</v>
      </c>
    </row>
    <row r="463" s="1" customFormat="1" ht="24" customHeight="1">
      <c r="B463" s="177"/>
      <c r="C463" s="214" t="s">
        <v>634</v>
      </c>
      <c r="D463" s="214" t="s">
        <v>335</v>
      </c>
      <c r="E463" s="215" t="s">
        <v>4096</v>
      </c>
      <c r="F463" s="216" t="s">
        <v>4097</v>
      </c>
      <c r="G463" s="217" t="s">
        <v>310</v>
      </c>
      <c r="H463" s="218">
        <v>130.90000000000001</v>
      </c>
      <c r="I463" s="219"/>
      <c r="J463" s="218">
        <f>ROUND(I463*H463,2)</f>
        <v>0</v>
      </c>
      <c r="K463" s="216" t="s">
        <v>1</v>
      </c>
      <c r="L463" s="220"/>
      <c r="M463" s="221" t="s">
        <v>1</v>
      </c>
      <c r="N463" s="222" t="s">
        <v>38</v>
      </c>
      <c r="O463" s="73"/>
      <c r="P463" s="186">
        <f>O463*H463</f>
        <v>0</v>
      </c>
      <c r="Q463" s="186">
        <v>0.0018</v>
      </c>
      <c r="R463" s="186">
        <f>Q463*H463</f>
        <v>0.23562</v>
      </c>
      <c r="S463" s="186">
        <v>0</v>
      </c>
      <c r="T463" s="187">
        <f>S463*H463</f>
        <v>0</v>
      </c>
      <c r="AR463" s="188" t="s">
        <v>254</v>
      </c>
      <c r="AT463" s="188" t="s">
        <v>335</v>
      </c>
      <c r="AU463" s="188" t="s">
        <v>211</v>
      </c>
      <c r="AY463" s="18" t="s">
        <v>191</v>
      </c>
      <c r="BE463" s="189">
        <f>IF(N463="základní",J463,0)</f>
        <v>0</v>
      </c>
      <c r="BF463" s="189">
        <f>IF(N463="snížená",J463,0)</f>
        <v>0</v>
      </c>
      <c r="BG463" s="189">
        <f>IF(N463="zákl. přenesená",J463,0)</f>
        <v>0</v>
      </c>
      <c r="BH463" s="189">
        <f>IF(N463="sníž. přenesená",J463,0)</f>
        <v>0</v>
      </c>
      <c r="BI463" s="189">
        <f>IF(N463="nulová",J463,0)</f>
        <v>0</v>
      </c>
      <c r="BJ463" s="18" t="s">
        <v>81</v>
      </c>
      <c r="BK463" s="189">
        <f>ROUND(I463*H463,2)</f>
        <v>0</v>
      </c>
      <c r="BL463" s="18" t="s">
        <v>198</v>
      </c>
      <c r="BM463" s="188" t="s">
        <v>4098</v>
      </c>
    </row>
    <row r="464" s="12" customFormat="1">
      <c r="B464" s="190"/>
      <c r="D464" s="191" t="s">
        <v>200</v>
      </c>
      <c r="E464" s="192" t="s">
        <v>1</v>
      </c>
      <c r="F464" s="193" t="s">
        <v>4099</v>
      </c>
      <c r="H464" s="192" t="s">
        <v>1</v>
      </c>
      <c r="I464" s="194"/>
      <c r="L464" s="190"/>
      <c r="M464" s="195"/>
      <c r="N464" s="196"/>
      <c r="O464" s="196"/>
      <c r="P464" s="196"/>
      <c r="Q464" s="196"/>
      <c r="R464" s="196"/>
      <c r="S464" s="196"/>
      <c r="T464" s="197"/>
      <c r="AT464" s="192" t="s">
        <v>200</v>
      </c>
      <c r="AU464" s="192" t="s">
        <v>211</v>
      </c>
      <c r="AV464" s="12" t="s">
        <v>81</v>
      </c>
      <c r="AW464" s="12" t="s">
        <v>30</v>
      </c>
      <c r="AX464" s="12" t="s">
        <v>73</v>
      </c>
      <c r="AY464" s="192" t="s">
        <v>191</v>
      </c>
    </row>
    <row r="465" s="12" customFormat="1">
      <c r="B465" s="190"/>
      <c r="D465" s="191" t="s">
        <v>200</v>
      </c>
      <c r="E465" s="192" t="s">
        <v>1</v>
      </c>
      <c r="F465" s="193" t="s">
        <v>4100</v>
      </c>
      <c r="H465" s="192" t="s">
        <v>1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2" t="s">
        <v>200</v>
      </c>
      <c r="AU465" s="192" t="s">
        <v>211</v>
      </c>
      <c r="AV465" s="12" t="s">
        <v>81</v>
      </c>
      <c r="AW465" s="12" t="s">
        <v>30</v>
      </c>
      <c r="AX465" s="12" t="s">
        <v>73</v>
      </c>
      <c r="AY465" s="192" t="s">
        <v>191</v>
      </c>
    </row>
    <row r="466" s="13" customFormat="1">
      <c r="B466" s="198"/>
      <c r="D466" s="191" t="s">
        <v>200</v>
      </c>
      <c r="E466" s="199" t="s">
        <v>1</v>
      </c>
      <c r="F466" s="200" t="s">
        <v>4095</v>
      </c>
      <c r="H466" s="201">
        <v>130.90000000000001</v>
      </c>
      <c r="I466" s="202"/>
      <c r="L466" s="198"/>
      <c r="M466" s="203"/>
      <c r="N466" s="204"/>
      <c r="O466" s="204"/>
      <c r="P466" s="204"/>
      <c r="Q466" s="204"/>
      <c r="R466" s="204"/>
      <c r="S466" s="204"/>
      <c r="T466" s="205"/>
      <c r="AT466" s="199" t="s">
        <v>200</v>
      </c>
      <c r="AU466" s="199" t="s">
        <v>211</v>
      </c>
      <c r="AV466" s="13" t="s">
        <v>83</v>
      </c>
      <c r="AW466" s="13" t="s">
        <v>30</v>
      </c>
      <c r="AX466" s="13" t="s">
        <v>73</v>
      </c>
      <c r="AY466" s="199" t="s">
        <v>191</v>
      </c>
    </row>
    <row r="467" s="14" customFormat="1">
      <c r="B467" s="206"/>
      <c r="D467" s="191" t="s">
        <v>200</v>
      </c>
      <c r="E467" s="207" t="s">
        <v>1</v>
      </c>
      <c r="F467" s="208" t="s">
        <v>204</v>
      </c>
      <c r="H467" s="209">
        <v>130.90000000000001</v>
      </c>
      <c r="I467" s="210"/>
      <c r="L467" s="206"/>
      <c r="M467" s="211"/>
      <c r="N467" s="212"/>
      <c r="O467" s="212"/>
      <c r="P467" s="212"/>
      <c r="Q467" s="212"/>
      <c r="R467" s="212"/>
      <c r="S467" s="212"/>
      <c r="T467" s="213"/>
      <c r="AT467" s="207" t="s">
        <v>200</v>
      </c>
      <c r="AU467" s="207" t="s">
        <v>211</v>
      </c>
      <c r="AV467" s="14" t="s">
        <v>198</v>
      </c>
      <c r="AW467" s="14" t="s">
        <v>30</v>
      </c>
      <c r="AX467" s="14" t="s">
        <v>81</v>
      </c>
      <c r="AY467" s="207" t="s">
        <v>191</v>
      </c>
    </row>
    <row r="468" s="1" customFormat="1" ht="16.5" customHeight="1">
      <c r="B468" s="177"/>
      <c r="C468" s="178" t="s">
        <v>641</v>
      </c>
      <c r="D468" s="178" t="s">
        <v>194</v>
      </c>
      <c r="E468" s="179" t="s">
        <v>4101</v>
      </c>
      <c r="F468" s="180" t="s">
        <v>4102</v>
      </c>
      <c r="G468" s="181" t="s">
        <v>310</v>
      </c>
      <c r="H468" s="182">
        <v>392.69999999999999</v>
      </c>
      <c r="I468" s="183"/>
      <c r="J468" s="182">
        <f>ROUND(I468*H468,2)</f>
        <v>0</v>
      </c>
      <c r="K468" s="180" t="s">
        <v>274</v>
      </c>
      <c r="L468" s="37"/>
      <c r="M468" s="184" t="s">
        <v>1</v>
      </c>
      <c r="N468" s="185" t="s">
        <v>38</v>
      </c>
      <c r="O468" s="73"/>
      <c r="P468" s="186">
        <f>O468*H468</f>
        <v>0</v>
      </c>
      <c r="Q468" s="186">
        <v>0</v>
      </c>
      <c r="R468" s="186">
        <f>Q468*H468</f>
        <v>0</v>
      </c>
      <c r="S468" s="186">
        <v>0</v>
      </c>
      <c r="T468" s="187">
        <f>S468*H468</f>
        <v>0</v>
      </c>
      <c r="AR468" s="188" t="s">
        <v>198</v>
      </c>
      <c r="AT468" s="188" t="s">
        <v>194</v>
      </c>
      <c r="AU468" s="188" t="s">
        <v>211</v>
      </c>
      <c r="AY468" s="18" t="s">
        <v>191</v>
      </c>
      <c r="BE468" s="189">
        <f>IF(N468="základní",J468,0)</f>
        <v>0</v>
      </c>
      <c r="BF468" s="189">
        <f>IF(N468="snížená",J468,0)</f>
        <v>0</v>
      </c>
      <c r="BG468" s="189">
        <f>IF(N468="zákl. přenesená",J468,0)</f>
        <v>0</v>
      </c>
      <c r="BH468" s="189">
        <f>IF(N468="sníž. přenesená",J468,0)</f>
        <v>0</v>
      </c>
      <c r="BI468" s="189">
        <f>IF(N468="nulová",J468,0)</f>
        <v>0</v>
      </c>
      <c r="BJ468" s="18" t="s">
        <v>81</v>
      </c>
      <c r="BK468" s="189">
        <f>ROUND(I468*H468,2)</f>
        <v>0</v>
      </c>
      <c r="BL468" s="18" t="s">
        <v>198</v>
      </c>
      <c r="BM468" s="188" t="s">
        <v>4103</v>
      </c>
    </row>
    <row r="469" s="12" customFormat="1">
      <c r="B469" s="190"/>
      <c r="D469" s="191" t="s">
        <v>200</v>
      </c>
      <c r="E469" s="192" t="s">
        <v>1</v>
      </c>
      <c r="F469" s="193" t="s">
        <v>4104</v>
      </c>
      <c r="H469" s="192" t="s">
        <v>1</v>
      </c>
      <c r="I469" s="194"/>
      <c r="L469" s="190"/>
      <c r="M469" s="195"/>
      <c r="N469" s="196"/>
      <c r="O469" s="196"/>
      <c r="P469" s="196"/>
      <c r="Q469" s="196"/>
      <c r="R469" s="196"/>
      <c r="S469" s="196"/>
      <c r="T469" s="197"/>
      <c r="AT469" s="192" t="s">
        <v>200</v>
      </c>
      <c r="AU469" s="192" t="s">
        <v>211</v>
      </c>
      <c r="AV469" s="12" t="s">
        <v>81</v>
      </c>
      <c r="AW469" s="12" t="s">
        <v>30</v>
      </c>
      <c r="AX469" s="12" t="s">
        <v>73</v>
      </c>
      <c r="AY469" s="192" t="s">
        <v>191</v>
      </c>
    </row>
    <row r="470" s="13" customFormat="1">
      <c r="B470" s="198"/>
      <c r="D470" s="191" t="s">
        <v>200</v>
      </c>
      <c r="E470" s="199" t="s">
        <v>1</v>
      </c>
      <c r="F470" s="200" t="s">
        <v>4105</v>
      </c>
      <c r="H470" s="201">
        <v>392.69999999999999</v>
      </c>
      <c r="I470" s="202"/>
      <c r="L470" s="198"/>
      <c r="M470" s="203"/>
      <c r="N470" s="204"/>
      <c r="O470" s="204"/>
      <c r="P470" s="204"/>
      <c r="Q470" s="204"/>
      <c r="R470" s="204"/>
      <c r="S470" s="204"/>
      <c r="T470" s="205"/>
      <c r="AT470" s="199" t="s">
        <v>200</v>
      </c>
      <c r="AU470" s="199" t="s">
        <v>211</v>
      </c>
      <c r="AV470" s="13" t="s">
        <v>83</v>
      </c>
      <c r="AW470" s="13" t="s">
        <v>30</v>
      </c>
      <c r="AX470" s="13" t="s">
        <v>73</v>
      </c>
      <c r="AY470" s="199" t="s">
        <v>191</v>
      </c>
    </row>
    <row r="471" s="14" customFormat="1">
      <c r="B471" s="206"/>
      <c r="D471" s="191" t="s">
        <v>200</v>
      </c>
      <c r="E471" s="207" t="s">
        <v>1</v>
      </c>
      <c r="F471" s="208" t="s">
        <v>204</v>
      </c>
      <c r="H471" s="209">
        <v>392.69999999999999</v>
      </c>
      <c r="I471" s="210"/>
      <c r="L471" s="206"/>
      <c r="M471" s="211"/>
      <c r="N471" s="212"/>
      <c r="O471" s="212"/>
      <c r="P471" s="212"/>
      <c r="Q471" s="212"/>
      <c r="R471" s="212"/>
      <c r="S471" s="212"/>
      <c r="T471" s="213"/>
      <c r="AT471" s="207" t="s">
        <v>200</v>
      </c>
      <c r="AU471" s="207" t="s">
        <v>211</v>
      </c>
      <c r="AV471" s="14" t="s">
        <v>198</v>
      </c>
      <c r="AW471" s="14" t="s">
        <v>30</v>
      </c>
      <c r="AX471" s="14" t="s">
        <v>81</v>
      </c>
      <c r="AY471" s="207" t="s">
        <v>191</v>
      </c>
    </row>
    <row r="472" s="1" customFormat="1" ht="16.5" customHeight="1">
      <c r="B472" s="177"/>
      <c r="C472" s="214" t="s">
        <v>646</v>
      </c>
      <c r="D472" s="214" t="s">
        <v>335</v>
      </c>
      <c r="E472" s="215" t="s">
        <v>4106</v>
      </c>
      <c r="F472" s="216" t="s">
        <v>4107</v>
      </c>
      <c r="G472" s="217" t="s">
        <v>310</v>
      </c>
      <c r="H472" s="218">
        <v>392.69999999999999</v>
      </c>
      <c r="I472" s="219"/>
      <c r="J472" s="218">
        <f>ROUND(I472*H472,2)</f>
        <v>0</v>
      </c>
      <c r="K472" s="216" t="s">
        <v>274</v>
      </c>
      <c r="L472" s="220"/>
      <c r="M472" s="221" t="s">
        <v>1</v>
      </c>
      <c r="N472" s="222" t="s">
        <v>38</v>
      </c>
      <c r="O472" s="73"/>
      <c r="P472" s="186">
        <f>O472*H472</f>
        <v>0</v>
      </c>
      <c r="Q472" s="186">
        <v>0.00010000000000000001</v>
      </c>
      <c r="R472" s="186">
        <f>Q472*H472</f>
        <v>0.039269999999999999</v>
      </c>
      <c r="S472" s="186">
        <v>0</v>
      </c>
      <c r="T472" s="187">
        <f>S472*H472</f>
        <v>0</v>
      </c>
      <c r="AR472" s="188" t="s">
        <v>254</v>
      </c>
      <c r="AT472" s="188" t="s">
        <v>335</v>
      </c>
      <c r="AU472" s="188" t="s">
        <v>211</v>
      </c>
      <c r="AY472" s="18" t="s">
        <v>191</v>
      </c>
      <c r="BE472" s="189">
        <f>IF(N472="základní",J472,0)</f>
        <v>0</v>
      </c>
      <c r="BF472" s="189">
        <f>IF(N472="snížená",J472,0)</f>
        <v>0</v>
      </c>
      <c r="BG472" s="189">
        <f>IF(N472="zákl. přenesená",J472,0)</f>
        <v>0</v>
      </c>
      <c r="BH472" s="189">
        <f>IF(N472="sníž. přenesená",J472,0)</f>
        <v>0</v>
      </c>
      <c r="BI472" s="189">
        <f>IF(N472="nulová",J472,0)</f>
        <v>0</v>
      </c>
      <c r="BJ472" s="18" t="s">
        <v>81</v>
      </c>
      <c r="BK472" s="189">
        <f>ROUND(I472*H472,2)</f>
        <v>0</v>
      </c>
      <c r="BL472" s="18" t="s">
        <v>198</v>
      </c>
      <c r="BM472" s="188" t="s">
        <v>4108</v>
      </c>
    </row>
    <row r="473" s="12" customFormat="1">
      <c r="B473" s="190"/>
      <c r="D473" s="191" t="s">
        <v>200</v>
      </c>
      <c r="E473" s="192" t="s">
        <v>1</v>
      </c>
      <c r="F473" s="193" t="s">
        <v>4109</v>
      </c>
      <c r="H473" s="192" t="s">
        <v>1</v>
      </c>
      <c r="I473" s="194"/>
      <c r="L473" s="190"/>
      <c r="M473" s="195"/>
      <c r="N473" s="196"/>
      <c r="O473" s="196"/>
      <c r="P473" s="196"/>
      <c r="Q473" s="196"/>
      <c r="R473" s="196"/>
      <c r="S473" s="196"/>
      <c r="T473" s="197"/>
      <c r="AT473" s="192" t="s">
        <v>200</v>
      </c>
      <c r="AU473" s="192" t="s">
        <v>211</v>
      </c>
      <c r="AV473" s="12" t="s">
        <v>81</v>
      </c>
      <c r="AW473" s="12" t="s">
        <v>30</v>
      </c>
      <c r="AX473" s="12" t="s">
        <v>73</v>
      </c>
      <c r="AY473" s="192" t="s">
        <v>191</v>
      </c>
    </row>
    <row r="474" s="13" customFormat="1">
      <c r="B474" s="198"/>
      <c r="D474" s="191" t="s">
        <v>200</v>
      </c>
      <c r="E474" s="199" t="s">
        <v>1</v>
      </c>
      <c r="F474" s="200" t="s">
        <v>4105</v>
      </c>
      <c r="H474" s="201">
        <v>392.69999999999999</v>
      </c>
      <c r="I474" s="202"/>
      <c r="L474" s="198"/>
      <c r="M474" s="203"/>
      <c r="N474" s="204"/>
      <c r="O474" s="204"/>
      <c r="P474" s="204"/>
      <c r="Q474" s="204"/>
      <c r="R474" s="204"/>
      <c r="S474" s="204"/>
      <c r="T474" s="205"/>
      <c r="AT474" s="199" t="s">
        <v>200</v>
      </c>
      <c r="AU474" s="199" t="s">
        <v>211</v>
      </c>
      <c r="AV474" s="13" t="s">
        <v>83</v>
      </c>
      <c r="AW474" s="13" t="s">
        <v>30</v>
      </c>
      <c r="AX474" s="13" t="s">
        <v>73</v>
      </c>
      <c r="AY474" s="199" t="s">
        <v>191</v>
      </c>
    </row>
    <row r="475" s="14" customFormat="1">
      <c r="B475" s="206"/>
      <c r="D475" s="191" t="s">
        <v>200</v>
      </c>
      <c r="E475" s="207" t="s">
        <v>1</v>
      </c>
      <c r="F475" s="208" t="s">
        <v>204</v>
      </c>
      <c r="H475" s="209">
        <v>392.69999999999999</v>
      </c>
      <c r="I475" s="210"/>
      <c r="L475" s="206"/>
      <c r="M475" s="211"/>
      <c r="N475" s="212"/>
      <c r="O475" s="212"/>
      <c r="P475" s="212"/>
      <c r="Q475" s="212"/>
      <c r="R475" s="212"/>
      <c r="S475" s="212"/>
      <c r="T475" s="213"/>
      <c r="AT475" s="207" t="s">
        <v>200</v>
      </c>
      <c r="AU475" s="207" t="s">
        <v>211</v>
      </c>
      <c r="AV475" s="14" t="s">
        <v>198</v>
      </c>
      <c r="AW475" s="14" t="s">
        <v>30</v>
      </c>
      <c r="AX475" s="14" t="s">
        <v>81</v>
      </c>
      <c r="AY475" s="207" t="s">
        <v>191</v>
      </c>
    </row>
    <row r="476" s="1" customFormat="1" ht="16.5" customHeight="1">
      <c r="B476" s="177"/>
      <c r="C476" s="214" t="s">
        <v>653</v>
      </c>
      <c r="D476" s="214" t="s">
        <v>335</v>
      </c>
      <c r="E476" s="215" t="s">
        <v>4110</v>
      </c>
      <c r="F476" s="216" t="s">
        <v>4111</v>
      </c>
      <c r="G476" s="217" t="s">
        <v>362</v>
      </c>
      <c r="H476" s="218">
        <v>13</v>
      </c>
      <c r="I476" s="219"/>
      <c r="J476" s="218">
        <f>ROUND(I476*H476,2)</f>
        <v>0</v>
      </c>
      <c r="K476" s="216" t="s">
        <v>1</v>
      </c>
      <c r="L476" s="220"/>
      <c r="M476" s="221" t="s">
        <v>1</v>
      </c>
      <c r="N476" s="222" t="s">
        <v>38</v>
      </c>
      <c r="O476" s="73"/>
      <c r="P476" s="186">
        <f>O476*H476</f>
        <v>0</v>
      </c>
      <c r="Q476" s="186">
        <v>0.0033999999999999998</v>
      </c>
      <c r="R476" s="186">
        <f>Q476*H476</f>
        <v>0.044199999999999996</v>
      </c>
      <c r="S476" s="186">
        <v>0</v>
      </c>
      <c r="T476" s="187">
        <f>S476*H476</f>
        <v>0</v>
      </c>
      <c r="AR476" s="188" t="s">
        <v>254</v>
      </c>
      <c r="AT476" s="188" t="s">
        <v>335</v>
      </c>
      <c r="AU476" s="188" t="s">
        <v>211</v>
      </c>
      <c r="AY476" s="18" t="s">
        <v>191</v>
      </c>
      <c r="BE476" s="189">
        <f>IF(N476="základní",J476,0)</f>
        <v>0</v>
      </c>
      <c r="BF476" s="189">
        <f>IF(N476="snížená",J476,0)</f>
        <v>0</v>
      </c>
      <c r="BG476" s="189">
        <f>IF(N476="zákl. přenesená",J476,0)</f>
        <v>0</v>
      </c>
      <c r="BH476" s="189">
        <f>IF(N476="sníž. přenesená",J476,0)</f>
        <v>0</v>
      </c>
      <c r="BI476" s="189">
        <f>IF(N476="nulová",J476,0)</f>
        <v>0</v>
      </c>
      <c r="BJ476" s="18" t="s">
        <v>81</v>
      </c>
      <c r="BK476" s="189">
        <f>ROUND(I476*H476,2)</f>
        <v>0</v>
      </c>
      <c r="BL476" s="18" t="s">
        <v>198</v>
      </c>
      <c r="BM476" s="188" t="s">
        <v>4112</v>
      </c>
    </row>
    <row r="477" s="1" customFormat="1" ht="36" customHeight="1">
      <c r="B477" s="177"/>
      <c r="C477" s="214" t="s">
        <v>659</v>
      </c>
      <c r="D477" s="214" t="s">
        <v>335</v>
      </c>
      <c r="E477" s="215" t="s">
        <v>4113</v>
      </c>
      <c r="F477" s="216" t="s">
        <v>4114</v>
      </c>
      <c r="G477" s="217" t="s">
        <v>362</v>
      </c>
      <c r="H477" s="218">
        <v>42</v>
      </c>
      <c r="I477" s="219"/>
      <c r="J477" s="218">
        <f>ROUND(I477*H477,2)</f>
        <v>0</v>
      </c>
      <c r="K477" s="216" t="s">
        <v>274</v>
      </c>
      <c r="L477" s="220"/>
      <c r="M477" s="221" t="s">
        <v>1</v>
      </c>
      <c r="N477" s="222" t="s">
        <v>38</v>
      </c>
      <c r="O477" s="73"/>
      <c r="P477" s="186">
        <f>O477*H477</f>
        <v>0</v>
      </c>
      <c r="Q477" s="186">
        <v>0.0040000000000000001</v>
      </c>
      <c r="R477" s="186">
        <f>Q477*H477</f>
        <v>0.16800000000000001</v>
      </c>
      <c r="S477" s="186">
        <v>0</v>
      </c>
      <c r="T477" s="187">
        <f>S477*H477</f>
        <v>0</v>
      </c>
      <c r="AR477" s="188" t="s">
        <v>254</v>
      </c>
      <c r="AT477" s="188" t="s">
        <v>335</v>
      </c>
      <c r="AU477" s="188" t="s">
        <v>211</v>
      </c>
      <c r="AY477" s="18" t="s">
        <v>191</v>
      </c>
      <c r="BE477" s="189">
        <f>IF(N477="základní",J477,0)</f>
        <v>0</v>
      </c>
      <c r="BF477" s="189">
        <f>IF(N477="snížená",J477,0)</f>
        <v>0</v>
      </c>
      <c r="BG477" s="189">
        <f>IF(N477="zákl. přenesená",J477,0)</f>
        <v>0</v>
      </c>
      <c r="BH477" s="189">
        <f>IF(N477="sníž. přenesená",J477,0)</f>
        <v>0</v>
      </c>
      <c r="BI477" s="189">
        <f>IF(N477="nulová",J477,0)</f>
        <v>0</v>
      </c>
      <c r="BJ477" s="18" t="s">
        <v>81</v>
      </c>
      <c r="BK477" s="189">
        <f>ROUND(I477*H477,2)</f>
        <v>0</v>
      </c>
      <c r="BL477" s="18" t="s">
        <v>198</v>
      </c>
      <c r="BM477" s="188" t="s">
        <v>4115</v>
      </c>
    </row>
    <row r="478" s="12" customFormat="1">
      <c r="B478" s="190"/>
      <c r="D478" s="191" t="s">
        <v>200</v>
      </c>
      <c r="E478" s="192" t="s">
        <v>1</v>
      </c>
      <c r="F478" s="193" t="s">
        <v>4116</v>
      </c>
      <c r="H478" s="192" t="s">
        <v>1</v>
      </c>
      <c r="I478" s="194"/>
      <c r="L478" s="190"/>
      <c r="M478" s="195"/>
      <c r="N478" s="196"/>
      <c r="O478" s="196"/>
      <c r="P478" s="196"/>
      <c r="Q478" s="196"/>
      <c r="R478" s="196"/>
      <c r="S478" s="196"/>
      <c r="T478" s="197"/>
      <c r="AT478" s="192" t="s">
        <v>200</v>
      </c>
      <c r="AU478" s="192" t="s">
        <v>211</v>
      </c>
      <c r="AV478" s="12" t="s">
        <v>81</v>
      </c>
      <c r="AW478" s="12" t="s">
        <v>30</v>
      </c>
      <c r="AX478" s="12" t="s">
        <v>73</v>
      </c>
      <c r="AY478" s="192" t="s">
        <v>191</v>
      </c>
    </row>
    <row r="479" s="12" customFormat="1">
      <c r="B479" s="190"/>
      <c r="D479" s="191" t="s">
        <v>200</v>
      </c>
      <c r="E479" s="192" t="s">
        <v>1</v>
      </c>
      <c r="F479" s="193" t="s">
        <v>4117</v>
      </c>
      <c r="H479" s="192" t="s">
        <v>1</v>
      </c>
      <c r="I479" s="194"/>
      <c r="L479" s="190"/>
      <c r="M479" s="195"/>
      <c r="N479" s="196"/>
      <c r="O479" s="196"/>
      <c r="P479" s="196"/>
      <c r="Q479" s="196"/>
      <c r="R479" s="196"/>
      <c r="S479" s="196"/>
      <c r="T479" s="197"/>
      <c r="AT479" s="192" t="s">
        <v>200</v>
      </c>
      <c r="AU479" s="192" t="s">
        <v>211</v>
      </c>
      <c r="AV479" s="12" t="s">
        <v>81</v>
      </c>
      <c r="AW479" s="12" t="s">
        <v>30</v>
      </c>
      <c r="AX479" s="12" t="s">
        <v>73</v>
      </c>
      <c r="AY479" s="192" t="s">
        <v>191</v>
      </c>
    </row>
    <row r="480" s="12" customFormat="1">
      <c r="B480" s="190"/>
      <c r="D480" s="191" t="s">
        <v>200</v>
      </c>
      <c r="E480" s="192" t="s">
        <v>1</v>
      </c>
      <c r="F480" s="193" t="s">
        <v>4118</v>
      </c>
      <c r="H480" s="192" t="s">
        <v>1</v>
      </c>
      <c r="I480" s="194"/>
      <c r="L480" s="190"/>
      <c r="M480" s="195"/>
      <c r="N480" s="196"/>
      <c r="O480" s="196"/>
      <c r="P480" s="196"/>
      <c r="Q480" s="196"/>
      <c r="R480" s="196"/>
      <c r="S480" s="196"/>
      <c r="T480" s="197"/>
      <c r="AT480" s="192" t="s">
        <v>200</v>
      </c>
      <c r="AU480" s="192" t="s">
        <v>211</v>
      </c>
      <c r="AV480" s="12" t="s">
        <v>81</v>
      </c>
      <c r="AW480" s="12" t="s">
        <v>30</v>
      </c>
      <c r="AX480" s="12" t="s">
        <v>73</v>
      </c>
      <c r="AY480" s="192" t="s">
        <v>191</v>
      </c>
    </row>
    <row r="481" s="13" customFormat="1">
      <c r="B481" s="198"/>
      <c r="D481" s="191" t="s">
        <v>200</v>
      </c>
      <c r="E481" s="199" t="s">
        <v>1</v>
      </c>
      <c r="F481" s="200" t="s">
        <v>496</v>
      </c>
      <c r="H481" s="201">
        <v>42</v>
      </c>
      <c r="I481" s="202"/>
      <c r="L481" s="198"/>
      <c r="M481" s="203"/>
      <c r="N481" s="204"/>
      <c r="O481" s="204"/>
      <c r="P481" s="204"/>
      <c r="Q481" s="204"/>
      <c r="R481" s="204"/>
      <c r="S481" s="204"/>
      <c r="T481" s="205"/>
      <c r="AT481" s="199" t="s">
        <v>200</v>
      </c>
      <c r="AU481" s="199" t="s">
        <v>211</v>
      </c>
      <c r="AV481" s="13" t="s">
        <v>83</v>
      </c>
      <c r="AW481" s="13" t="s">
        <v>30</v>
      </c>
      <c r="AX481" s="13" t="s">
        <v>73</v>
      </c>
      <c r="AY481" s="199" t="s">
        <v>191</v>
      </c>
    </row>
    <row r="482" s="14" customFormat="1">
      <c r="B482" s="206"/>
      <c r="D482" s="191" t="s">
        <v>200</v>
      </c>
      <c r="E482" s="207" t="s">
        <v>1</v>
      </c>
      <c r="F482" s="208" t="s">
        <v>204</v>
      </c>
      <c r="H482" s="209">
        <v>42</v>
      </c>
      <c r="I482" s="210"/>
      <c r="L482" s="206"/>
      <c r="M482" s="211"/>
      <c r="N482" s="212"/>
      <c r="O482" s="212"/>
      <c r="P482" s="212"/>
      <c r="Q482" s="212"/>
      <c r="R482" s="212"/>
      <c r="S482" s="212"/>
      <c r="T482" s="213"/>
      <c r="AT482" s="207" t="s">
        <v>200</v>
      </c>
      <c r="AU482" s="207" t="s">
        <v>211</v>
      </c>
      <c r="AV482" s="14" t="s">
        <v>198</v>
      </c>
      <c r="AW482" s="14" t="s">
        <v>30</v>
      </c>
      <c r="AX482" s="14" t="s">
        <v>81</v>
      </c>
      <c r="AY482" s="207" t="s">
        <v>191</v>
      </c>
    </row>
    <row r="483" s="1" customFormat="1" ht="24" customHeight="1">
      <c r="B483" s="177"/>
      <c r="C483" s="178" t="s">
        <v>666</v>
      </c>
      <c r="D483" s="178" t="s">
        <v>194</v>
      </c>
      <c r="E483" s="179" t="s">
        <v>4119</v>
      </c>
      <c r="F483" s="180" t="s">
        <v>4120</v>
      </c>
      <c r="G483" s="181" t="s">
        <v>362</v>
      </c>
      <c r="H483" s="182">
        <v>1</v>
      </c>
      <c r="I483" s="183"/>
      <c r="J483" s="182">
        <f>ROUND(I483*H483,2)</f>
        <v>0</v>
      </c>
      <c r="K483" s="180" t="s">
        <v>274</v>
      </c>
      <c r="L483" s="37"/>
      <c r="M483" s="184" t="s">
        <v>1</v>
      </c>
      <c r="N483" s="185" t="s">
        <v>38</v>
      </c>
      <c r="O483" s="73"/>
      <c r="P483" s="186">
        <f>O483*H483</f>
        <v>0</v>
      </c>
      <c r="Q483" s="186">
        <v>0.42080000000000001</v>
      </c>
      <c r="R483" s="186">
        <f>Q483*H483</f>
        <v>0.42080000000000001</v>
      </c>
      <c r="S483" s="186">
        <v>0</v>
      </c>
      <c r="T483" s="187">
        <f>S483*H483</f>
        <v>0</v>
      </c>
      <c r="AR483" s="188" t="s">
        <v>198</v>
      </c>
      <c r="AT483" s="188" t="s">
        <v>194</v>
      </c>
      <c r="AU483" s="188" t="s">
        <v>211</v>
      </c>
      <c r="AY483" s="18" t="s">
        <v>191</v>
      </c>
      <c r="BE483" s="189">
        <f>IF(N483="základní",J483,0)</f>
        <v>0</v>
      </c>
      <c r="BF483" s="189">
        <f>IF(N483="snížená",J483,0)</f>
        <v>0</v>
      </c>
      <c r="BG483" s="189">
        <f>IF(N483="zákl. přenesená",J483,0)</f>
        <v>0</v>
      </c>
      <c r="BH483" s="189">
        <f>IF(N483="sníž. přenesená",J483,0)</f>
        <v>0</v>
      </c>
      <c r="BI483" s="189">
        <f>IF(N483="nulová",J483,0)</f>
        <v>0</v>
      </c>
      <c r="BJ483" s="18" t="s">
        <v>81</v>
      </c>
      <c r="BK483" s="189">
        <f>ROUND(I483*H483,2)</f>
        <v>0</v>
      </c>
      <c r="BL483" s="18" t="s">
        <v>198</v>
      </c>
      <c r="BM483" s="188" t="s">
        <v>4121</v>
      </c>
    </row>
    <row r="484" s="12" customFormat="1">
      <c r="B484" s="190"/>
      <c r="D484" s="191" t="s">
        <v>200</v>
      </c>
      <c r="E484" s="192" t="s">
        <v>1</v>
      </c>
      <c r="F484" s="193" t="s">
        <v>4122</v>
      </c>
      <c r="H484" s="192" t="s">
        <v>1</v>
      </c>
      <c r="I484" s="194"/>
      <c r="L484" s="190"/>
      <c r="M484" s="195"/>
      <c r="N484" s="196"/>
      <c r="O484" s="196"/>
      <c r="P484" s="196"/>
      <c r="Q484" s="196"/>
      <c r="R484" s="196"/>
      <c r="S484" s="196"/>
      <c r="T484" s="197"/>
      <c r="AT484" s="192" t="s">
        <v>200</v>
      </c>
      <c r="AU484" s="192" t="s">
        <v>211</v>
      </c>
      <c r="AV484" s="12" t="s">
        <v>81</v>
      </c>
      <c r="AW484" s="12" t="s">
        <v>30</v>
      </c>
      <c r="AX484" s="12" t="s">
        <v>73</v>
      </c>
      <c r="AY484" s="192" t="s">
        <v>191</v>
      </c>
    </row>
    <row r="485" s="13" customFormat="1">
      <c r="B485" s="198"/>
      <c r="D485" s="191" t="s">
        <v>200</v>
      </c>
      <c r="E485" s="199" t="s">
        <v>1</v>
      </c>
      <c r="F485" s="200" t="s">
        <v>81</v>
      </c>
      <c r="H485" s="201">
        <v>1</v>
      </c>
      <c r="I485" s="202"/>
      <c r="L485" s="198"/>
      <c r="M485" s="203"/>
      <c r="N485" s="204"/>
      <c r="O485" s="204"/>
      <c r="P485" s="204"/>
      <c r="Q485" s="204"/>
      <c r="R485" s="204"/>
      <c r="S485" s="204"/>
      <c r="T485" s="205"/>
      <c r="AT485" s="199" t="s">
        <v>200</v>
      </c>
      <c r="AU485" s="199" t="s">
        <v>211</v>
      </c>
      <c r="AV485" s="13" t="s">
        <v>83</v>
      </c>
      <c r="AW485" s="13" t="s">
        <v>30</v>
      </c>
      <c r="AX485" s="13" t="s">
        <v>73</v>
      </c>
      <c r="AY485" s="199" t="s">
        <v>191</v>
      </c>
    </row>
    <row r="486" s="14" customFormat="1">
      <c r="B486" s="206"/>
      <c r="D486" s="191" t="s">
        <v>200</v>
      </c>
      <c r="E486" s="207" t="s">
        <v>1</v>
      </c>
      <c r="F486" s="208" t="s">
        <v>204</v>
      </c>
      <c r="H486" s="209">
        <v>1</v>
      </c>
      <c r="I486" s="210"/>
      <c r="L486" s="206"/>
      <c r="M486" s="211"/>
      <c r="N486" s="212"/>
      <c r="O486" s="212"/>
      <c r="P486" s="212"/>
      <c r="Q486" s="212"/>
      <c r="R486" s="212"/>
      <c r="S486" s="212"/>
      <c r="T486" s="213"/>
      <c r="AT486" s="207" t="s">
        <v>200</v>
      </c>
      <c r="AU486" s="207" t="s">
        <v>211</v>
      </c>
      <c r="AV486" s="14" t="s">
        <v>198</v>
      </c>
      <c r="AW486" s="14" t="s">
        <v>30</v>
      </c>
      <c r="AX486" s="14" t="s">
        <v>81</v>
      </c>
      <c r="AY486" s="207" t="s">
        <v>191</v>
      </c>
    </row>
    <row r="487" s="1" customFormat="1" ht="24" customHeight="1">
      <c r="B487" s="177"/>
      <c r="C487" s="178" t="s">
        <v>673</v>
      </c>
      <c r="D487" s="178" t="s">
        <v>194</v>
      </c>
      <c r="E487" s="179" t="s">
        <v>2934</v>
      </c>
      <c r="F487" s="180" t="s">
        <v>636</v>
      </c>
      <c r="G487" s="181" t="s">
        <v>310</v>
      </c>
      <c r="H487" s="182">
        <v>7</v>
      </c>
      <c r="I487" s="183"/>
      <c r="J487" s="182">
        <f>ROUND(I487*H487,2)</f>
        <v>0</v>
      </c>
      <c r="K487" s="180" t="s">
        <v>1</v>
      </c>
      <c r="L487" s="37"/>
      <c r="M487" s="184" t="s">
        <v>1</v>
      </c>
      <c r="N487" s="185" t="s">
        <v>38</v>
      </c>
      <c r="O487" s="73"/>
      <c r="P487" s="186">
        <f>O487*H487</f>
        <v>0</v>
      </c>
      <c r="Q487" s="186">
        <v>1.0000000000000001E-05</v>
      </c>
      <c r="R487" s="186">
        <f>Q487*H487</f>
        <v>7.0000000000000007E-05</v>
      </c>
      <c r="S487" s="186">
        <v>0</v>
      </c>
      <c r="T487" s="187">
        <f>S487*H487</f>
        <v>0</v>
      </c>
      <c r="AR487" s="188" t="s">
        <v>198</v>
      </c>
      <c r="AT487" s="188" t="s">
        <v>194</v>
      </c>
      <c r="AU487" s="188" t="s">
        <v>211</v>
      </c>
      <c r="AY487" s="18" t="s">
        <v>191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8" t="s">
        <v>81</v>
      </c>
      <c r="BK487" s="189">
        <f>ROUND(I487*H487,2)</f>
        <v>0</v>
      </c>
      <c r="BL487" s="18" t="s">
        <v>198</v>
      </c>
      <c r="BM487" s="188" t="s">
        <v>4123</v>
      </c>
    </row>
    <row r="488" s="12" customFormat="1">
      <c r="B488" s="190"/>
      <c r="D488" s="191" t="s">
        <v>200</v>
      </c>
      <c r="E488" s="192" t="s">
        <v>1</v>
      </c>
      <c r="F488" s="193" t="s">
        <v>4124</v>
      </c>
      <c r="H488" s="192" t="s">
        <v>1</v>
      </c>
      <c r="I488" s="194"/>
      <c r="L488" s="190"/>
      <c r="M488" s="195"/>
      <c r="N488" s="196"/>
      <c r="O488" s="196"/>
      <c r="P488" s="196"/>
      <c r="Q488" s="196"/>
      <c r="R488" s="196"/>
      <c r="S488" s="196"/>
      <c r="T488" s="197"/>
      <c r="AT488" s="192" t="s">
        <v>200</v>
      </c>
      <c r="AU488" s="192" t="s">
        <v>211</v>
      </c>
      <c r="AV488" s="12" t="s">
        <v>81</v>
      </c>
      <c r="AW488" s="12" t="s">
        <v>30</v>
      </c>
      <c r="AX488" s="12" t="s">
        <v>73</v>
      </c>
      <c r="AY488" s="192" t="s">
        <v>191</v>
      </c>
    </row>
    <row r="489" s="12" customFormat="1">
      <c r="B489" s="190"/>
      <c r="D489" s="191" t="s">
        <v>200</v>
      </c>
      <c r="E489" s="192" t="s">
        <v>1</v>
      </c>
      <c r="F489" s="193" t="s">
        <v>4125</v>
      </c>
      <c r="H489" s="192" t="s">
        <v>1</v>
      </c>
      <c r="I489" s="194"/>
      <c r="L489" s="190"/>
      <c r="M489" s="195"/>
      <c r="N489" s="196"/>
      <c r="O489" s="196"/>
      <c r="P489" s="196"/>
      <c r="Q489" s="196"/>
      <c r="R489" s="196"/>
      <c r="S489" s="196"/>
      <c r="T489" s="197"/>
      <c r="AT489" s="192" t="s">
        <v>200</v>
      </c>
      <c r="AU489" s="192" t="s">
        <v>211</v>
      </c>
      <c r="AV489" s="12" t="s">
        <v>81</v>
      </c>
      <c r="AW489" s="12" t="s">
        <v>30</v>
      </c>
      <c r="AX489" s="12" t="s">
        <v>73</v>
      </c>
      <c r="AY489" s="192" t="s">
        <v>191</v>
      </c>
    </row>
    <row r="490" s="13" customFormat="1">
      <c r="B490" s="198"/>
      <c r="D490" s="191" t="s">
        <v>200</v>
      </c>
      <c r="E490" s="199" t="s">
        <v>1</v>
      </c>
      <c r="F490" s="200" t="s">
        <v>243</v>
      </c>
      <c r="H490" s="201">
        <v>7</v>
      </c>
      <c r="I490" s="202"/>
      <c r="L490" s="198"/>
      <c r="M490" s="203"/>
      <c r="N490" s="204"/>
      <c r="O490" s="204"/>
      <c r="P490" s="204"/>
      <c r="Q490" s="204"/>
      <c r="R490" s="204"/>
      <c r="S490" s="204"/>
      <c r="T490" s="205"/>
      <c r="AT490" s="199" t="s">
        <v>200</v>
      </c>
      <c r="AU490" s="199" t="s">
        <v>211</v>
      </c>
      <c r="AV490" s="13" t="s">
        <v>83</v>
      </c>
      <c r="AW490" s="13" t="s">
        <v>30</v>
      </c>
      <c r="AX490" s="13" t="s">
        <v>73</v>
      </c>
      <c r="AY490" s="199" t="s">
        <v>191</v>
      </c>
    </row>
    <row r="491" s="14" customFormat="1">
      <c r="B491" s="206"/>
      <c r="D491" s="191" t="s">
        <v>200</v>
      </c>
      <c r="E491" s="207" t="s">
        <v>1</v>
      </c>
      <c r="F491" s="208" t="s">
        <v>204</v>
      </c>
      <c r="H491" s="209">
        <v>7</v>
      </c>
      <c r="I491" s="210"/>
      <c r="L491" s="206"/>
      <c r="M491" s="211"/>
      <c r="N491" s="212"/>
      <c r="O491" s="212"/>
      <c r="P491" s="212"/>
      <c r="Q491" s="212"/>
      <c r="R491" s="212"/>
      <c r="S491" s="212"/>
      <c r="T491" s="213"/>
      <c r="AT491" s="207" t="s">
        <v>200</v>
      </c>
      <c r="AU491" s="207" t="s">
        <v>211</v>
      </c>
      <c r="AV491" s="14" t="s">
        <v>198</v>
      </c>
      <c r="AW491" s="14" t="s">
        <v>30</v>
      </c>
      <c r="AX491" s="14" t="s">
        <v>81</v>
      </c>
      <c r="AY491" s="207" t="s">
        <v>191</v>
      </c>
    </row>
    <row r="492" s="1" customFormat="1" ht="24" customHeight="1">
      <c r="B492" s="177"/>
      <c r="C492" s="178" t="s">
        <v>680</v>
      </c>
      <c r="D492" s="178" t="s">
        <v>194</v>
      </c>
      <c r="E492" s="179" t="s">
        <v>2939</v>
      </c>
      <c r="F492" s="180" t="s">
        <v>2940</v>
      </c>
      <c r="G492" s="181" t="s">
        <v>310</v>
      </c>
      <c r="H492" s="182">
        <v>7</v>
      </c>
      <c r="I492" s="183"/>
      <c r="J492" s="182">
        <f>ROUND(I492*H492,2)</f>
        <v>0</v>
      </c>
      <c r="K492" s="180" t="s">
        <v>274</v>
      </c>
      <c r="L492" s="37"/>
      <c r="M492" s="184" t="s">
        <v>1</v>
      </c>
      <c r="N492" s="185" t="s">
        <v>38</v>
      </c>
      <c r="O492" s="73"/>
      <c r="P492" s="186">
        <f>O492*H492</f>
        <v>0</v>
      </c>
      <c r="Q492" s="186">
        <v>0.00088000000000000003</v>
      </c>
      <c r="R492" s="186">
        <f>Q492*H492</f>
        <v>0.0061600000000000005</v>
      </c>
      <c r="S492" s="186">
        <v>0</v>
      </c>
      <c r="T492" s="187">
        <f>S492*H492</f>
        <v>0</v>
      </c>
      <c r="AR492" s="188" t="s">
        <v>198</v>
      </c>
      <c r="AT492" s="188" t="s">
        <v>194</v>
      </c>
      <c r="AU492" s="188" t="s">
        <v>211</v>
      </c>
      <c r="AY492" s="18" t="s">
        <v>191</v>
      </c>
      <c r="BE492" s="189">
        <f>IF(N492="základní",J492,0)</f>
        <v>0</v>
      </c>
      <c r="BF492" s="189">
        <f>IF(N492="snížená",J492,0)</f>
        <v>0</v>
      </c>
      <c r="BG492" s="189">
        <f>IF(N492="zákl. přenesená",J492,0)</f>
        <v>0</v>
      </c>
      <c r="BH492" s="189">
        <f>IF(N492="sníž. přenesená",J492,0)</f>
        <v>0</v>
      </c>
      <c r="BI492" s="189">
        <f>IF(N492="nulová",J492,0)</f>
        <v>0</v>
      </c>
      <c r="BJ492" s="18" t="s">
        <v>81</v>
      </c>
      <c r="BK492" s="189">
        <f>ROUND(I492*H492,2)</f>
        <v>0</v>
      </c>
      <c r="BL492" s="18" t="s">
        <v>198</v>
      </c>
      <c r="BM492" s="188" t="s">
        <v>4126</v>
      </c>
    </row>
    <row r="493" s="12" customFormat="1">
      <c r="B493" s="190"/>
      <c r="D493" s="191" t="s">
        <v>200</v>
      </c>
      <c r="E493" s="192" t="s">
        <v>1</v>
      </c>
      <c r="F493" s="193" t="s">
        <v>4127</v>
      </c>
      <c r="H493" s="192" t="s">
        <v>1</v>
      </c>
      <c r="I493" s="194"/>
      <c r="L493" s="190"/>
      <c r="M493" s="195"/>
      <c r="N493" s="196"/>
      <c r="O493" s="196"/>
      <c r="P493" s="196"/>
      <c r="Q493" s="196"/>
      <c r="R493" s="196"/>
      <c r="S493" s="196"/>
      <c r="T493" s="197"/>
      <c r="AT493" s="192" t="s">
        <v>200</v>
      </c>
      <c r="AU493" s="192" t="s">
        <v>211</v>
      </c>
      <c r="AV493" s="12" t="s">
        <v>81</v>
      </c>
      <c r="AW493" s="12" t="s">
        <v>30</v>
      </c>
      <c r="AX493" s="12" t="s">
        <v>73</v>
      </c>
      <c r="AY493" s="192" t="s">
        <v>191</v>
      </c>
    </row>
    <row r="494" s="12" customFormat="1">
      <c r="B494" s="190"/>
      <c r="D494" s="191" t="s">
        <v>200</v>
      </c>
      <c r="E494" s="192" t="s">
        <v>1</v>
      </c>
      <c r="F494" s="193" t="s">
        <v>2943</v>
      </c>
      <c r="H494" s="192" t="s">
        <v>1</v>
      </c>
      <c r="I494" s="194"/>
      <c r="L494" s="190"/>
      <c r="M494" s="195"/>
      <c r="N494" s="196"/>
      <c r="O494" s="196"/>
      <c r="P494" s="196"/>
      <c r="Q494" s="196"/>
      <c r="R494" s="196"/>
      <c r="S494" s="196"/>
      <c r="T494" s="197"/>
      <c r="AT494" s="192" t="s">
        <v>200</v>
      </c>
      <c r="AU494" s="192" t="s">
        <v>211</v>
      </c>
      <c r="AV494" s="12" t="s">
        <v>81</v>
      </c>
      <c r="AW494" s="12" t="s">
        <v>30</v>
      </c>
      <c r="AX494" s="12" t="s">
        <v>73</v>
      </c>
      <c r="AY494" s="192" t="s">
        <v>191</v>
      </c>
    </row>
    <row r="495" s="13" customFormat="1">
      <c r="B495" s="198"/>
      <c r="D495" s="191" t="s">
        <v>200</v>
      </c>
      <c r="E495" s="199" t="s">
        <v>1</v>
      </c>
      <c r="F495" s="200" t="s">
        <v>243</v>
      </c>
      <c r="H495" s="201">
        <v>7</v>
      </c>
      <c r="I495" s="202"/>
      <c r="L495" s="198"/>
      <c r="M495" s="203"/>
      <c r="N495" s="204"/>
      <c r="O495" s="204"/>
      <c r="P495" s="204"/>
      <c r="Q495" s="204"/>
      <c r="R495" s="204"/>
      <c r="S495" s="204"/>
      <c r="T495" s="205"/>
      <c r="AT495" s="199" t="s">
        <v>200</v>
      </c>
      <c r="AU495" s="199" t="s">
        <v>211</v>
      </c>
      <c r="AV495" s="13" t="s">
        <v>83</v>
      </c>
      <c r="AW495" s="13" t="s">
        <v>30</v>
      </c>
      <c r="AX495" s="13" t="s">
        <v>73</v>
      </c>
      <c r="AY495" s="199" t="s">
        <v>191</v>
      </c>
    </row>
    <row r="496" s="14" customFormat="1">
      <c r="B496" s="206"/>
      <c r="D496" s="191" t="s">
        <v>200</v>
      </c>
      <c r="E496" s="207" t="s">
        <v>1</v>
      </c>
      <c r="F496" s="208" t="s">
        <v>204</v>
      </c>
      <c r="H496" s="209">
        <v>7</v>
      </c>
      <c r="I496" s="210"/>
      <c r="L496" s="206"/>
      <c r="M496" s="211"/>
      <c r="N496" s="212"/>
      <c r="O496" s="212"/>
      <c r="P496" s="212"/>
      <c r="Q496" s="212"/>
      <c r="R496" s="212"/>
      <c r="S496" s="212"/>
      <c r="T496" s="213"/>
      <c r="AT496" s="207" t="s">
        <v>200</v>
      </c>
      <c r="AU496" s="207" t="s">
        <v>211</v>
      </c>
      <c r="AV496" s="14" t="s">
        <v>198</v>
      </c>
      <c r="AW496" s="14" t="s">
        <v>30</v>
      </c>
      <c r="AX496" s="14" t="s">
        <v>81</v>
      </c>
      <c r="AY496" s="207" t="s">
        <v>191</v>
      </c>
    </row>
    <row r="497" s="1" customFormat="1" ht="24" customHeight="1">
      <c r="B497" s="177"/>
      <c r="C497" s="178" t="s">
        <v>687</v>
      </c>
      <c r="D497" s="178" t="s">
        <v>194</v>
      </c>
      <c r="E497" s="179" t="s">
        <v>4128</v>
      </c>
      <c r="F497" s="180" t="s">
        <v>4129</v>
      </c>
      <c r="G497" s="181" t="s">
        <v>362</v>
      </c>
      <c r="H497" s="182">
        <v>47</v>
      </c>
      <c r="I497" s="183"/>
      <c r="J497" s="182">
        <f>ROUND(I497*H497,2)</f>
        <v>0</v>
      </c>
      <c r="K497" s="180" t="s">
        <v>274</v>
      </c>
      <c r="L497" s="37"/>
      <c r="M497" s="184" t="s">
        <v>1</v>
      </c>
      <c r="N497" s="185" t="s">
        <v>38</v>
      </c>
      <c r="O497" s="73"/>
      <c r="P497" s="186">
        <f>O497*H497</f>
        <v>0</v>
      </c>
      <c r="Q497" s="186">
        <v>0</v>
      </c>
      <c r="R497" s="186">
        <f>Q497*H497</f>
        <v>0</v>
      </c>
      <c r="S497" s="186">
        <v>0.0060000000000000001</v>
      </c>
      <c r="T497" s="187">
        <f>S497*H497</f>
        <v>0.28200000000000003</v>
      </c>
      <c r="AR497" s="188" t="s">
        <v>198</v>
      </c>
      <c r="AT497" s="188" t="s">
        <v>194</v>
      </c>
      <c r="AU497" s="188" t="s">
        <v>211</v>
      </c>
      <c r="AY497" s="18" t="s">
        <v>191</v>
      </c>
      <c r="BE497" s="189">
        <f>IF(N497="základní",J497,0)</f>
        <v>0</v>
      </c>
      <c r="BF497" s="189">
        <f>IF(N497="snížená",J497,0)</f>
        <v>0</v>
      </c>
      <c r="BG497" s="189">
        <f>IF(N497="zákl. přenesená",J497,0)</f>
        <v>0</v>
      </c>
      <c r="BH497" s="189">
        <f>IF(N497="sníž. přenesená",J497,0)</f>
        <v>0</v>
      </c>
      <c r="BI497" s="189">
        <f>IF(N497="nulová",J497,0)</f>
        <v>0</v>
      </c>
      <c r="BJ497" s="18" t="s">
        <v>81</v>
      </c>
      <c r="BK497" s="189">
        <f>ROUND(I497*H497,2)</f>
        <v>0</v>
      </c>
      <c r="BL497" s="18" t="s">
        <v>198</v>
      </c>
      <c r="BM497" s="188" t="s">
        <v>4130</v>
      </c>
    </row>
    <row r="498" s="12" customFormat="1">
      <c r="B498" s="190"/>
      <c r="D498" s="191" t="s">
        <v>200</v>
      </c>
      <c r="E498" s="192" t="s">
        <v>1</v>
      </c>
      <c r="F498" s="193" t="s">
        <v>4131</v>
      </c>
      <c r="H498" s="192" t="s">
        <v>1</v>
      </c>
      <c r="I498" s="194"/>
      <c r="L498" s="190"/>
      <c r="M498" s="195"/>
      <c r="N498" s="196"/>
      <c r="O498" s="196"/>
      <c r="P498" s="196"/>
      <c r="Q498" s="196"/>
      <c r="R498" s="196"/>
      <c r="S498" s="196"/>
      <c r="T498" s="197"/>
      <c r="AT498" s="192" t="s">
        <v>200</v>
      </c>
      <c r="AU498" s="192" t="s">
        <v>211</v>
      </c>
      <c r="AV498" s="12" t="s">
        <v>81</v>
      </c>
      <c r="AW498" s="12" t="s">
        <v>30</v>
      </c>
      <c r="AX498" s="12" t="s">
        <v>73</v>
      </c>
      <c r="AY498" s="192" t="s">
        <v>191</v>
      </c>
    </row>
    <row r="499" s="12" customFormat="1">
      <c r="B499" s="190"/>
      <c r="D499" s="191" t="s">
        <v>200</v>
      </c>
      <c r="E499" s="192" t="s">
        <v>1</v>
      </c>
      <c r="F499" s="193" t="s">
        <v>4132</v>
      </c>
      <c r="H499" s="192" t="s">
        <v>1</v>
      </c>
      <c r="I499" s="194"/>
      <c r="L499" s="190"/>
      <c r="M499" s="195"/>
      <c r="N499" s="196"/>
      <c r="O499" s="196"/>
      <c r="P499" s="196"/>
      <c r="Q499" s="196"/>
      <c r="R499" s="196"/>
      <c r="S499" s="196"/>
      <c r="T499" s="197"/>
      <c r="AT499" s="192" t="s">
        <v>200</v>
      </c>
      <c r="AU499" s="192" t="s">
        <v>211</v>
      </c>
      <c r="AV499" s="12" t="s">
        <v>81</v>
      </c>
      <c r="AW499" s="12" t="s">
        <v>30</v>
      </c>
      <c r="AX499" s="12" t="s">
        <v>73</v>
      </c>
      <c r="AY499" s="192" t="s">
        <v>191</v>
      </c>
    </row>
    <row r="500" s="13" customFormat="1">
      <c r="B500" s="198"/>
      <c r="D500" s="191" t="s">
        <v>200</v>
      </c>
      <c r="E500" s="199" t="s">
        <v>1</v>
      </c>
      <c r="F500" s="200" t="s">
        <v>531</v>
      </c>
      <c r="H500" s="201">
        <v>47</v>
      </c>
      <c r="I500" s="202"/>
      <c r="L500" s="198"/>
      <c r="M500" s="203"/>
      <c r="N500" s="204"/>
      <c r="O500" s="204"/>
      <c r="P500" s="204"/>
      <c r="Q500" s="204"/>
      <c r="R500" s="204"/>
      <c r="S500" s="204"/>
      <c r="T500" s="205"/>
      <c r="AT500" s="199" t="s">
        <v>200</v>
      </c>
      <c r="AU500" s="199" t="s">
        <v>211</v>
      </c>
      <c r="AV500" s="13" t="s">
        <v>83</v>
      </c>
      <c r="AW500" s="13" t="s">
        <v>30</v>
      </c>
      <c r="AX500" s="13" t="s">
        <v>73</v>
      </c>
      <c r="AY500" s="199" t="s">
        <v>191</v>
      </c>
    </row>
    <row r="501" s="14" customFormat="1">
      <c r="B501" s="206"/>
      <c r="D501" s="191" t="s">
        <v>200</v>
      </c>
      <c r="E501" s="207" t="s">
        <v>1</v>
      </c>
      <c r="F501" s="208" t="s">
        <v>204</v>
      </c>
      <c r="H501" s="209">
        <v>47</v>
      </c>
      <c r="I501" s="210"/>
      <c r="L501" s="206"/>
      <c r="M501" s="211"/>
      <c r="N501" s="212"/>
      <c r="O501" s="212"/>
      <c r="P501" s="212"/>
      <c r="Q501" s="212"/>
      <c r="R501" s="212"/>
      <c r="S501" s="212"/>
      <c r="T501" s="213"/>
      <c r="AT501" s="207" t="s">
        <v>200</v>
      </c>
      <c r="AU501" s="207" t="s">
        <v>211</v>
      </c>
      <c r="AV501" s="14" t="s">
        <v>198</v>
      </c>
      <c r="AW501" s="14" t="s">
        <v>30</v>
      </c>
      <c r="AX501" s="14" t="s">
        <v>81</v>
      </c>
      <c r="AY501" s="207" t="s">
        <v>191</v>
      </c>
    </row>
    <row r="502" s="1" customFormat="1" ht="24" customHeight="1">
      <c r="B502" s="177"/>
      <c r="C502" s="178" t="s">
        <v>698</v>
      </c>
      <c r="D502" s="178" t="s">
        <v>194</v>
      </c>
      <c r="E502" s="179" t="s">
        <v>4133</v>
      </c>
      <c r="F502" s="180" t="s">
        <v>4134</v>
      </c>
      <c r="G502" s="181" t="s">
        <v>310</v>
      </c>
      <c r="H502" s="182">
        <v>133</v>
      </c>
      <c r="I502" s="183"/>
      <c r="J502" s="182">
        <f>ROUND(I502*H502,2)</f>
        <v>0</v>
      </c>
      <c r="K502" s="180" t="s">
        <v>274</v>
      </c>
      <c r="L502" s="37"/>
      <c r="M502" s="184" t="s">
        <v>1</v>
      </c>
      <c r="N502" s="185" t="s">
        <v>38</v>
      </c>
      <c r="O502" s="73"/>
      <c r="P502" s="186">
        <f>O502*H502</f>
        <v>0</v>
      </c>
      <c r="Q502" s="186">
        <v>0</v>
      </c>
      <c r="R502" s="186">
        <f>Q502*H502</f>
        <v>0</v>
      </c>
      <c r="S502" s="186">
        <v>0.00248</v>
      </c>
      <c r="T502" s="187">
        <f>S502*H502</f>
        <v>0.32984000000000002</v>
      </c>
      <c r="AR502" s="188" t="s">
        <v>198</v>
      </c>
      <c r="AT502" s="188" t="s">
        <v>194</v>
      </c>
      <c r="AU502" s="188" t="s">
        <v>211</v>
      </c>
      <c r="AY502" s="18" t="s">
        <v>191</v>
      </c>
      <c r="BE502" s="189">
        <f>IF(N502="základní",J502,0)</f>
        <v>0</v>
      </c>
      <c r="BF502" s="189">
        <f>IF(N502="snížená",J502,0)</f>
        <v>0</v>
      </c>
      <c r="BG502" s="189">
        <f>IF(N502="zákl. přenesená",J502,0)</f>
        <v>0</v>
      </c>
      <c r="BH502" s="189">
        <f>IF(N502="sníž. přenesená",J502,0)</f>
        <v>0</v>
      </c>
      <c r="BI502" s="189">
        <f>IF(N502="nulová",J502,0)</f>
        <v>0</v>
      </c>
      <c r="BJ502" s="18" t="s">
        <v>81</v>
      </c>
      <c r="BK502" s="189">
        <f>ROUND(I502*H502,2)</f>
        <v>0</v>
      </c>
      <c r="BL502" s="18" t="s">
        <v>198</v>
      </c>
      <c r="BM502" s="188" t="s">
        <v>4135</v>
      </c>
    </row>
    <row r="503" s="12" customFormat="1">
      <c r="B503" s="190"/>
      <c r="D503" s="191" t="s">
        <v>200</v>
      </c>
      <c r="E503" s="192" t="s">
        <v>1</v>
      </c>
      <c r="F503" s="193" t="s">
        <v>4136</v>
      </c>
      <c r="H503" s="192" t="s">
        <v>1</v>
      </c>
      <c r="I503" s="194"/>
      <c r="L503" s="190"/>
      <c r="M503" s="195"/>
      <c r="N503" s="196"/>
      <c r="O503" s="196"/>
      <c r="P503" s="196"/>
      <c r="Q503" s="196"/>
      <c r="R503" s="196"/>
      <c r="S503" s="196"/>
      <c r="T503" s="197"/>
      <c r="AT503" s="192" t="s">
        <v>200</v>
      </c>
      <c r="AU503" s="192" t="s">
        <v>211</v>
      </c>
      <c r="AV503" s="12" t="s">
        <v>81</v>
      </c>
      <c r="AW503" s="12" t="s">
        <v>30</v>
      </c>
      <c r="AX503" s="12" t="s">
        <v>73</v>
      </c>
      <c r="AY503" s="192" t="s">
        <v>191</v>
      </c>
    </row>
    <row r="504" s="12" customFormat="1">
      <c r="B504" s="190"/>
      <c r="D504" s="191" t="s">
        <v>200</v>
      </c>
      <c r="E504" s="192" t="s">
        <v>1</v>
      </c>
      <c r="F504" s="193" t="s">
        <v>4132</v>
      </c>
      <c r="H504" s="192" t="s">
        <v>1</v>
      </c>
      <c r="I504" s="194"/>
      <c r="L504" s="190"/>
      <c r="M504" s="195"/>
      <c r="N504" s="196"/>
      <c r="O504" s="196"/>
      <c r="P504" s="196"/>
      <c r="Q504" s="196"/>
      <c r="R504" s="196"/>
      <c r="S504" s="196"/>
      <c r="T504" s="197"/>
      <c r="AT504" s="192" t="s">
        <v>200</v>
      </c>
      <c r="AU504" s="192" t="s">
        <v>211</v>
      </c>
      <c r="AV504" s="12" t="s">
        <v>81</v>
      </c>
      <c r="AW504" s="12" t="s">
        <v>30</v>
      </c>
      <c r="AX504" s="12" t="s">
        <v>73</v>
      </c>
      <c r="AY504" s="192" t="s">
        <v>191</v>
      </c>
    </row>
    <row r="505" s="13" customFormat="1">
      <c r="B505" s="198"/>
      <c r="D505" s="191" t="s">
        <v>200</v>
      </c>
      <c r="E505" s="199" t="s">
        <v>1</v>
      </c>
      <c r="F505" s="200" t="s">
        <v>4137</v>
      </c>
      <c r="H505" s="201">
        <v>133</v>
      </c>
      <c r="I505" s="202"/>
      <c r="L505" s="198"/>
      <c r="M505" s="203"/>
      <c r="N505" s="204"/>
      <c r="O505" s="204"/>
      <c r="P505" s="204"/>
      <c r="Q505" s="204"/>
      <c r="R505" s="204"/>
      <c r="S505" s="204"/>
      <c r="T505" s="205"/>
      <c r="AT505" s="199" t="s">
        <v>200</v>
      </c>
      <c r="AU505" s="199" t="s">
        <v>211</v>
      </c>
      <c r="AV505" s="13" t="s">
        <v>83</v>
      </c>
      <c r="AW505" s="13" t="s">
        <v>30</v>
      </c>
      <c r="AX505" s="13" t="s">
        <v>73</v>
      </c>
      <c r="AY505" s="199" t="s">
        <v>191</v>
      </c>
    </row>
    <row r="506" s="14" customFormat="1">
      <c r="B506" s="206"/>
      <c r="D506" s="191" t="s">
        <v>200</v>
      </c>
      <c r="E506" s="207" t="s">
        <v>1</v>
      </c>
      <c r="F506" s="208" t="s">
        <v>204</v>
      </c>
      <c r="H506" s="209">
        <v>133</v>
      </c>
      <c r="I506" s="210"/>
      <c r="L506" s="206"/>
      <c r="M506" s="211"/>
      <c r="N506" s="212"/>
      <c r="O506" s="212"/>
      <c r="P506" s="212"/>
      <c r="Q506" s="212"/>
      <c r="R506" s="212"/>
      <c r="S506" s="212"/>
      <c r="T506" s="213"/>
      <c r="AT506" s="207" t="s">
        <v>200</v>
      </c>
      <c r="AU506" s="207" t="s">
        <v>211</v>
      </c>
      <c r="AV506" s="14" t="s">
        <v>198</v>
      </c>
      <c r="AW506" s="14" t="s">
        <v>30</v>
      </c>
      <c r="AX506" s="14" t="s">
        <v>81</v>
      </c>
      <c r="AY506" s="207" t="s">
        <v>191</v>
      </c>
    </row>
    <row r="507" s="1" customFormat="1" ht="16.5" customHeight="1">
      <c r="B507" s="177"/>
      <c r="C507" s="178" t="s">
        <v>705</v>
      </c>
      <c r="D507" s="178" t="s">
        <v>194</v>
      </c>
      <c r="E507" s="179" t="s">
        <v>4138</v>
      </c>
      <c r="F507" s="180" t="s">
        <v>4139</v>
      </c>
      <c r="G507" s="181" t="s">
        <v>310</v>
      </c>
      <c r="H507" s="182">
        <v>133</v>
      </c>
      <c r="I507" s="183"/>
      <c r="J507" s="182">
        <f>ROUND(I507*H507,2)</f>
        <v>0</v>
      </c>
      <c r="K507" s="180" t="s">
        <v>274</v>
      </c>
      <c r="L507" s="37"/>
      <c r="M507" s="184" t="s">
        <v>1</v>
      </c>
      <c r="N507" s="185" t="s">
        <v>38</v>
      </c>
      <c r="O507" s="73"/>
      <c r="P507" s="186">
        <f>O507*H507</f>
        <v>0</v>
      </c>
      <c r="Q507" s="186">
        <v>0</v>
      </c>
      <c r="R507" s="186">
        <f>Q507*H507</f>
        <v>0</v>
      </c>
      <c r="S507" s="186">
        <v>0.00010000000000000001</v>
      </c>
      <c r="T507" s="187">
        <f>S507*H507</f>
        <v>0.013300000000000001</v>
      </c>
      <c r="AR507" s="188" t="s">
        <v>198</v>
      </c>
      <c r="AT507" s="188" t="s">
        <v>194</v>
      </c>
      <c r="AU507" s="188" t="s">
        <v>211</v>
      </c>
      <c r="AY507" s="18" t="s">
        <v>191</v>
      </c>
      <c r="BE507" s="189">
        <f>IF(N507="základní",J507,0)</f>
        <v>0</v>
      </c>
      <c r="BF507" s="189">
        <f>IF(N507="snížená",J507,0)</f>
        <v>0</v>
      </c>
      <c r="BG507" s="189">
        <f>IF(N507="zákl. přenesená",J507,0)</f>
        <v>0</v>
      </c>
      <c r="BH507" s="189">
        <f>IF(N507="sníž. přenesená",J507,0)</f>
        <v>0</v>
      </c>
      <c r="BI507" s="189">
        <f>IF(N507="nulová",J507,0)</f>
        <v>0</v>
      </c>
      <c r="BJ507" s="18" t="s">
        <v>81</v>
      </c>
      <c r="BK507" s="189">
        <f>ROUND(I507*H507,2)</f>
        <v>0</v>
      </c>
      <c r="BL507" s="18" t="s">
        <v>198</v>
      </c>
      <c r="BM507" s="188" t="s">
        <v>4140</v>
      </c>
    </row>
    <row r="508" s="12" customFormat="1">
      <c r="B508" s="190"/>
      <c r="D508" s="191" t="s">
        <v>200</v>
      </c>
      <c r="E508" s="192" t="s">
        <v>1</v>
      </c>
      <c r="F508" s="193" t="s">
        <v>4141</v>
      </c>
      <c r="H508" s="192" t="s">
        <v>1</v>
      </c>
      <c r="I508" s="194"/>
      <c r="L508" s="190"/>
      <c r="M508" s="195"/>
      <c r="N508" s="196"/>
      <c r="O508" s="196"/>
      <c r="P508" s="196"/>
      <c r="Q508" s="196"/>
      <c r="R508" s="196"/>
      <c r="S508" s="196"/>
      <c r="T508" s="197"/>
      <c r="AT508" s="192" t="s">
        <v>200</v>
      </c>
      <c r="AU508" s="192" t="s">
        <v>211</v>
      </c>
      <c r="AV508" s="12" t="s">
        <v>81</v>
      </c>
      <c r="AW508" s="12" t="s">
        <v>30</v>
      </c>
      <c r="AX508" s="12" t="s">
        <v>73</v>
      </c>
      <c r="AY508" s="192" t="s">
        <v>191</v>
      </c>
    </row>
    <row r="509" s="12" customFormat="1">
      <c r="B509" s="190"/>
      <c r="D509" s="191" t="s">
        <v>200</v>
      </c>
      <c r="E509" s="192" t="s">
        <v>1</v>
      </c>
      <c r="F509" s="193" t="s">
        <v>4132</v>
      </c>
      <c r="H509" s="192" t="s">
        <v>1</v>
      </c>
      <c r="I509" s="194"/>
      <c r="L509" s="190"/>
      <c r="M509" s="195"/>
      <c r="N509" s="196"/>
      <c r="O509" s="196"/>
      <c r="P509" s="196"/>
      <c r="Q509" s="196"/>
      <c r="R509" s="196"/>
      <c r="S509" s="196"/>
      <c r="T509" s="197"/>
      <c r="AT509" s="192" t="s">
        <v>200</v>
      </c>
      <c r="AU509" s="192" t="s">
        <v>211</v>
      </c>
      <c r="AV509" s="12" t="s">
        <v>81</v>
      </c>
      <c r="AW509" s="12" t="s">
        <v>30</v>
      </c>
      <c r="AX509" s="12" t="s">
        <v>73</v>
      </c>
      <c r="AY509" s="192" t="s">
        <v>191</v>
      </c>
    </row>
    <row r="510" s="13" customFormat="1">
      <c r="B510" s="198"/>
      <c r="D510" s="191" t="s">
        <v>200</v>
      </c>
      <c r="E510" s="199" t="s">
        <v>1</v>
      </c>
      <c r="F510" s="200" t="s">
        <v>4137</v>
      </c>
      <c r="H510" s="201">
        <v>133</v>
      </c>
      <c r="I510" s="202"/>
      <c r="L510" s="198"/>
      <c r="M510" s="203"/>
      <c r="N510" s="204"/>
      <c r="O510" s="204"/>
      <c r="P510" s="204"/>
      <c r="Q510" s="204"/>
      <c r="R510" s="204"/>
      <c r="S510" s="204"/>
      <c r="T510" s="205"/>
      <c r="AT510" s="199" t="s">
        <v>200</v>
      </c>
      <c r="AU510" s="199" t="s">
        <v>211</v>
      </c>
      <c r="AV510" s="13" t="s">
        <v>83</v>
      </c>
      <c r="AW510" s="13" t="s">
        <v>30</v>
      </c>
      <c r="AX510" s="13" t="s">
        <v>73</v>
      </c>
      <c r="AY510" s="199" t="s">
        <v>191</v>
      </c>
    </row>
    <row r="511" s="14" customFormat="1">
      <c r="B511" s="206"/>
      <c r="D511" s="191" t="s">
        <v>200</v>
      </c>
      <c r="E511" s="207" t="s">
        <v>1</v>
      </c>
      <c r="F511" s="208" t="s">
        <v>204</v>
      </c>
      <c r="H511" s="209">
        <v>133</v>
      </c>
      <c r="I511" s="210"/>
      <c r="L511" s="206"/>
      <c r="M511" s="211"/>
      <c r="N511" s="212"/>
      <c r="O511" s="212"/>
      <c r="P511" s="212"/>
      <c r="Q511" s="212"/>
      <c r="R511" s="212"/>
      <c r="S511" s="212"/>
      <c r="T511" s="213"/>
      <c r="AT511" s="207" t="s">
        <v>200</v>
      </c>
      <c r="AU511" s="207" t="s">
        <v>211</v>
      </c>
      <c r="AV511" s="14" t="s">
        <v>198</v>
      </c>
      <c r="AW511" s="14" t="s">
        <v>30</v>
      </c>
      <c r="AX511" s="14" t="s">
        <v>81</v>
      </c>
      <c r="AY511" s="207" t="s">
        <v>191</v>
      </c>
    </row>
    <row r="512" s="1" customFormat="1" ht="36" customHeight="1">
      <c r="B512" s="177"/>
      <c r="C512" s="178" t="s">
        <v>726</v>
      </c>
      <c r="D512" s="178" t="s">
        <v>194</v>
      </c>
      <c r="E512" s="179" t="s">
        <v>4142</v>
      </c>
      <c r="F512" s="180" t="s">
        <v>4143</v>
      </c>
      <c r="G512" s="181" t="s">
        <v>362</v>
      </c>
      <c r="H512" s="182">
        <v>1</v>
      </c>
      <c r="I512" s="183"/>
      <c r="J512" s="182">
        <f>ROUND(I512*H512,2)</f>
        <v>0</v>
      </c>
      <c r="K512" s="180" t="s">
        <v>1</v>
      </c>
      <c r="L512" s="37"/>
      <c r="M512" s="184" t="s">
        <v>1</v>
      </c>
      <c r="N512" s="185" t="s">
        <v>38</v>
      </c>
      <c r="O512" s="73"/>
      <c r="P512" s="186">
        <f>O512*H512</f>
        <v>0</v>
      </c>
      <c r="Q512" s="186">
        <v>0</v>
      </c>
      <c r="R512" s="186">
        <f>Q512*H512</f>
        <v>0</v>
      </c>
      <c r="S512" s="186">
        <v>0</v>
      </c>
      <c r="T512" s="187">
        <f>S512*H512</f>
        <v>0</v>
      </c>
      <c r="AR512" s="188" t="s">
        <v>198</v>
      </c>
      <c r="AT512" s="188" t="s">
        <v>194</v>
      </c>
      <c r="AU512" s="188" t="s">
        <v>211</v>
      </c>
      <c r="AY512" s="18" t="s">
        <v>191</v>
      </c>
      <c r="BE512" s="189">
        <f>IF(N512="základní",J512,0)</f>
        <v>0</v>
      </c>
      <c r="BF512" s="189">
        <f>IF(N512="snížená",J512,0)</f>
        <v>0</v>
      </c>
      <c r="BG512" s="189">
        <f>IF(N512="zákl. přenesená",J512,0)</f>
        <v>0</v>
      </c>
      <c r="BH512" s="189">
        <f>IF(N512="sníž. přenesená",J512,0)</f>
        <v>0</v>
      </c>
      <c r="BI512" s="189">
        <f>IF(N512="nulová",J512,0)</f>
        <v>0</v>
      </c>
      <c r="BJ512" s="18" t="s">
        <v>81</v>
      </c>
      <c r="BK512" s="189">
        <f>ROUND(I512*H512,2)</f>
        <v>0</v>
      </c>
      <c r="BL512" s="18" t="s">
        <v>198</v>
      </c>
      <c r="BM512" s="188" t="s">
        <v>4144</v>
      </c>
    </row>
    <row r="513" s="12" customFormat="1">
      <c r="B513" s="190"/>
      <c r="D513" s="191" t="s">
        <v>200</v>
      </c>
      <c r="E513" s="192" t="s">
        <v>1</v>
      </c>
      <c r="F513" s="193" t="s">
        <v>4143</v>
      </c>
      <c r="H513" s="192" t="s">
        <v>1</v>
      </c>
      <c r="I513" s="194"/>
      <c r="L513" s="190"/>
      <c r="M513" s="195"/>
      <c r="N513" s="196"/>
      <c r="O513" s="196"/>
      <c r="P513" s="196"/>
      <c r="Q513" s="196"/>
      <c r="R513" s="196"/>
      <c r="S513" s="196"/>
      <c r="T513" s="197"/>
      <c r="AT513" s="192" t="s">
        <v>200</v>
      </c>
      <c r="AU513" s="192" t="s">
        <v>211</v>
      </c>
      <c r="AV513" s="12" t="s">
        <v>81</v>
      </c>
      <c r="AW513" s="12" t="s">
        <v>30</v>
      </c>
      <c r="AX513" s="12" t="s">
        <v>73</v>
      </c>
      <c r="AY513" s="192" t="s">
        <v>191</v>
      </c>
    </row>
    <row r="514" s="13" customFormat="1">
      <c r="B514" s="198"/>
      <c r="D514" s="191" t="s">
        <v>200</v>
      </c>
      <c r="E514" s="199" t="s">
        <v>1</v>
      </c>
      <c r="F514" s="200" t="s">
        <v>81</v>
      </c>
      <c r="H514" s="201">
        <v>1</v>
      </c>
      <c r="I514" s="202"/>
      <c r="L514" s="198"/>
      <c r="M514" s="203"/>
      <c r="N514" s="204"/>
      <c r="O514" s="204"/>
      <c r="P514" s="204"/>
      <c r="Q514" s="204"/>
      <c r="R514" s="204"/>
      <c r="S514" s="204"/>
      <c r="T514" s="205"/>
      <c r="AT514" s="199" t="s">
        <v>200</v>
      </c>
      <c r="AU514" s="199" t="s">
        <v>211</v>
      </c>
      <c r="AV514" s="13" t="s">
        <v>83</v>
      </c>
      <c r="AW514" s="13" t="s">
        <v>30</v>
      </c>
      <c r="AX514" s="13" t="s">
        <v>73</v>
      </c>
      <c r="AY514" s="199" t="s">
        <v>191</v>
      </c>
    </row>
    <row r="515" s="14" customFormat="1">
      <c r="B515" s="206"/>
      <c r="D515" s="191" t="s">
        <v>200</v>
      </c>
      <c r="E515" s="207" t="s">
        <v>1</v>
      </c>
      <c r="F515" s="208" t="s">
        <v>204</v>
      </c>
      <c r="H515" s="209">
        <v>1</v>
      </c>
      <c r="I515" s="210"/>
      <c r="L515" s="206"/>
      <c r="M515" s="211"/>
      <c r="N515" s="212"/>
      <c r="O515" s="212"/>
      <c r="P515" s="212"/>
      <c r="Q515" s="212"/>
      <c r="R515" s="212"/>
      <c r="S515" s="212"/>
      <c r="T515" s="213"/>
      <c r="AT515" s="207" t="s">
        <v>200</v>
      </c>
      <c r="AU515" s="207" t="s">
        <v>211</v>
      </c>
      <c r="AV515" s="14" t="s">
        <v>198</v>
      </c>
      <c r="AW515" s="14" t="s">
        <v>30</v>
      </c>
      <c r="AX515" s="14" t="s">
        <v>81</v>
      </c>
      <c r="AY515" s="207" t="s">
        <v>191</v>
      </c>
    </row>
    <row r="516" s="1" customFormat="1" ht="36" customHeight="1">
      <c r="B516" s="177"/>
      <c r="C516" s="178" t="s">
        <v>735</v>
      </c>
      <c r="D516" s="178" t="s">
        <v>194</v>
      </c>
      <c r="E516" s="179" t="s">
        <v>4145</v>
      </c>
      <c r="F516" s="180" t="s">
        <v>4143</v>
      </c>
      <c r="G516" s="181" t="s">
        <v>362</v>
      </c>
      <c r="H516" s="182">
        <v>1</v>
      </c>
      <c r="I516" s="183"/>
      <c r="J516" s="182">
        <f>ROUND(I516*H516,2)</f>
        <v>0</v>
      </c>
      <c r="K516" s="180" t="s">
        <v>1</v>
      </c>
      <c r="L516" s="37"/>
      <c r="M516" s="184" t="s">
        <v>1</v>
      </c>
      <c r="N516" s="185" t="s">
        <v>38</v>
      </c>
      <c r="O516" s="73"/>
      <c r="P516" s="186">
        <f>O516*H516</f>
        <v>0</v>
      </c>
      <c r="Q516" s="186">
        <v>0</v>
      </c>
      <c r="R516" s="186">
        <f>Q516*H516</f>
        <v>0</v>
      </c>
      <c r="S516" s="186">
        <v>0</v>
      </c>
      <c r="T516" s="187">
        <f>S516*H516</f>
        <v>0</v>
      </c>
      <c r="AR516" s="188" t="s">
        <v>198</v>
      </c>
      <c r="AT516" s="188" t="s">
        <v>194</v>
      </c>
      <c r="AU516" s="188" t="s">
        <v>211</v>
      </c>
      <c r="AY516" s="18" t="s">
        <v>191</v>
      </c>
      <c r="BE516" s="189">
        <f>IF(N516="základní",J516,0)</f>
        <v>0</v>
      </c>
      <c r="BF516" s="189">
        <f>IF(N516="snížená",J516,0)</f>
        <v>0</v>
      </c>
      <c r="BG516" s="189">
        <f>IF(N516="zákl. přenesená",J516,0)</f>
        <v>0</v>
      </c>
      <c r="BH516" s="189">
        <f>IF(N516="sníž. přenesená",J516,0)</f>
        <v>0</v>
      </c>
      <c r="BI516" s="189">
        <f>IF(N516="nulová",J516,0)</f>
        <v>0</v>
      </c>
      <c r="BJ516" s="18" t="s">
        <v>81</v>
      </c>
      <c r="BK516" s="189">
        <f>ROUND(I516*H516,2)</f>
        <v>0</v>
      </c>
      <c r="BL516" s="18" t="s">
        <v>198</v>
      </c>
      <c r="BM516" s="188" t="s">
        <v>4146</v>
      </c>
    </row>
    <row r="517" s="12" customFormat="1">
      <c r="B517" s="190"/>
      <c r="D517" s="191" t="s">
        <v>200</v>
      </c>
      <c r="E517" s="192" t="s">
        <v>1</v>
      </c>
      <c r="F517" s="193" t="s">
        <v>4147</v>
      </c>
      <c r="H517" s="192" t="s">
        <v>1</v>
      </c>
      <c r="I517" s="194"/>
      <c r="L517" s="190"/>
      <c r="M517" s="195"/>
      <c r="N517" s="196"/>
      <c r="O517" s="196"/>
      <c r="P517" s="196"/>
      <c r="Q517" s="196"/>
      <c r="R517" s="196"/>
      <c r="S517" s="196"/>
      <c r="T517" s="197"/>
      <c r="AT517" s="192" t="s">
        <v>200</v>
      </c>
      <c r="AU517" s="192" t="s">
        <v>211</v>
      </c>
      <c r="AV517" s="12" t="s">
        <v>81</v>
      </c>
      <c r="AW517" s="12" t="s">
        <v>30</v>
      </c>
      <c r="AX517" s="12" t="s">
        <v>73</v>
      </c>
      <c r="AY517" s="192" t="s">
        <v>191</v>
      </c>
    </row>
    <row r="518" s="12" customFormat="1">
      <c r="B518" s="190"/>
      <c r="D518" s="191" t="s">
        <v>200</v>
      </c>
      <c r="E518" s="192" t="s">
        <v>1</v>
      </c>
      <c r="F518" s="193" t="s">
        <v>4148</v>
      </c>
      <c r="H518" s="192" t="s">
        <v>1</v>
      </c>
      <c r="I518" s="194"/>
      <c r="L518" s="190"/>
      <c r="M518" s="195"/>
      <c r="N518" s="196"/>
      <c r="O518" s="196"/>
      <c r="P518" s="196"/>
      <c r="Q518" s="196"/>
      <c r="R518" s="196"/>
      <c r="S518" s="196"/>
      <c r="T518" s="197"/>
      <c r="AT518" s="192" t="s">
        <v>200</v>
      </c>
      <c r="AU518" s="192" t="s">
        <v>211</v>
      </c>
      <c r="AV518" s="12" t="s">
        <v>81</v>
      </c>
      <c r="AW518" s="12" t="s">
        <v>30</v>
      </c>
      <c r="AX518" s="12" t="s">
        <v>73</v>
      </c>
      <c r="AY518" s="192" t="s">
        <v>191</v>
      </c>
    </row>
    <row r="519" s="13" customFormat="1">
      <c r="B519" s="198"/>
      <c r="D519" s="191" t="s">
        <v>200</v>
      </c>
      <c r="E519" s="199" t="s">
        <v>1</v>
      </c>
      <c r="F519" s="200" t="s">
        <v>81</v>
      </c>
      <c r="H519" s="201">
        <v>1</v>
      </c>
      <c r="I519" s="202"/>
      <c r="L519" s="198"/>
      <c r="M519" s="203"/>
      <c r="N519" s="204"/>
      <c r="O519" s="204"/>
      <c r="P519" s="204"/>
      <c r="Q519" s="204"/>
      <c r="R519" s="204"/>
      <c r="S519" s="204"/>
      <c r="T519" s="205"/>
      <c r="AT519" s="199" t="s">
        <v>200</v>
      </c>
      <c r="AU519" s="199" t="s">
        <v>211</v>
      </c>
      <c r="AV519" s="13" t="s">
        <v>83</v>
      </c>
      <c r="AW519" s="13" t="s">
        <v>30</v>
      </c>
      <c r="AX519" s="13" t="s">
        <v>73</v>
      </c>
      <c r="AY519" s="199" t="s">
        <v>191</v>
      </c>
    </row>
    <row r="520" s="14" customFormat="1">
      <c r="B520" s="206"/>
      <c r="D520" s="191" t="s">
        <v>200</v>
      </c>
      <c r="E520" s="207" t="s">
        <v>1</v>
      </c>
      <c r="F520" s="208" t="s">
        <v>204</v>
      </c>
      <c r="H520" s="209">
        <v>1</v>
      </c>
      <c r="I520" s="210"/>
      <c r="L520" s="206"/>
      <c r="M520" s="211"/>
      <c r="N520" s="212"/>
      <c r="O520" s="212"/>
      <c r="P520" s="212"/>
      <c r="Q520" s="212"/>
      <c r="R520" s="212"/>
      <c r="S520" s="212"/>
      <c r="T520" s="213"/>
      <c r="AT520" s="207" t="s">
        <v>200</v>
      </c>
      <c r="AU520" s="207" t="s">
        <v>211</v>
      </c>
      <c r="AV520" s="14" t="s">
        <v>198</v>
      </c>
      <c r="AW520" s="14" t="s">
        <v>30</v>
      </c>
      <c r="AX520" s="14" t="s">
        <v>81</v>
      </c>
      <c r="AY520" s="207" t="s">
        <v>191</v>
      </c>
    </row>
    <row r="521" s="1" customFormat="1" ht="16.5" customHeight="1">
      <c r="B521" s="177"/>
      <c r="C521" s="178" t="s">
        <v>740</v>
      </c>
      <c r="D521" s="178" t="s">
        <v>194</v>
      </c>
      <c r="E521" s="179" t="s">
        <v>4149</v>
      </c>
      <c r="F521" s="180" t="s">
        <v>4150</v>
      </c>
      <c r="G521" s="181" t="s">
        <v>1007</v>
      </c>
      <c r="H521" s="182">
        <v>127.83</v>
      </c>
      <c r="I521" s="183"/>
      <c r="J521" s="182">
        <f>ROUND(I521*H521,2)</f>
        <v>0</v>
      </c>
      <c r="K521" s="180" t="s">
        <v>1</v>
      </c>
      <c r="L521" s="37"/>
      <c r="M521" s="184" t="s">
        <v>1</v>
      </c>
      <c r="N521" s="185" t="s">
        <v>38</v>
      </c>
      <c r="O521" s="73"/>
      <c r="P521" s="186">
        <f>O521*H521</f>
        <v>0</v>
      </c>
      <c r="Q521" s="186">
        <v>0</v>
      </c>
      <c r="R521" s="186">
        <f>Q521*H521</f>
        <v>0</v>
      </c>
      <c r="S521" s="186">
        <v>0</v>
      </c>
      <c r="T521" s="187">
        <f>S521*H521</f>
        <v>0</v>
      </c>
      <c r="AR521" s="188" t="s">
        <v>198</v>
      </c>
      <c r="AT521" s="188" t="s">
        <v>194</v>
      </c>
      <c r="AU521" s="188" t="s">
        <v>211</v>
      </c>
      <c r="AY521" s="18" t="s">
        <v>191</v>
      </c>
      <c r="BE521" s="189">
        <f>IF(N521="základní",J521,0)</f>
        <v>0</v>
      </c>
      <c r="BF521" s="189">
        <f>IF(N521="snížená",J521,0)</f>
        <v>0</v>
      </c>
      <c r="BG521" s="189">
        <f>IF(N521="zákl. přenesená",J521,0)</f>
        <v>0</v>
      </c>
      <c r="BH521" s="189">
        <f>IF(N521="sníž. přenesená",J521,0)</f>
        <v>0</v>
      </c>
      <c r="BI521" s="189">
        <f>IF(N521="nulová",J521,0)</f>
        <v>0</v>
      </c>
      <c r="BJ521" s="18" t="s">
        <v>81</v>
      </c>
      <c r="BK521" s="189">
        <f>ROUND(I521*H521,2)</f>
        <v>0</v>
      </c>
      <c r="BL521" s="18" t="s">
        <v>198</v>
      </c>
      <c r="BM521" s="188" t="s">
        <v>4151</v>
      </c>
    </row>
    <row r="522" s="13" customFormat="1">
      <c r="B522" s="198"/>
      <c r="D522" s="191" t="s">
        <v>200</v>
      </c>
      <c r="E522" s="199" t="s">
        <v>1</v>
      </c>
      <c r="F522" s="200" t="s">
        <v>4152</v>
      </c>
      <c r="H522" s="201">
        <v>127.83</v>
      </c>
      <c r="I522" s="202"/>
      <c r="L522" s="198"/>
      <c r="M522" s="203"/>
      <c r="N522" s="204"/>
      <c r="O522" s="204"/>
      <c r="P522" s="204"/>
      <c r="Q522" s="204"/>
      <c r="R522" s="204"/>
      <c r="S522" s="204"/>
      <c r="T522" s="205"/>
      <c r="AT522" s="199" t="s">
        <v>200</v>
      </c>
      <c r="AU522" s="199" t="s">
        <v>211</v>
      </c>
      <c r="AV522" s="13" t="s">
        <v>83</v>
      </c>
      <c r="AW522" s="13" t="s">
        <v>30</v>
      </c>
      <c r="AX522" s="13" t="s">
        <v>73</v>
      </c>
      <c r="AY522" s="199" t="s">
        <v>191</v>
      </c>
    </row>
    <row r="523" s="14" customFormat="1">
      <c r="B523" s="206"/>
      <c r="D523" s="191" t="s">
        <v>200</v>
      </c>
      <c r="E523" s="207" t="s">
        <v>1</v>
      </c>
      <c r="F523" s="208" t="s">
        <v>204</v>
      </c>
      <c r="H523" s="209">
        <v>127.83</v>
      </c>
      <c r="I523" s="210"/>
      <c r="L523" s="206"/>
      <c r="M523" s="211"/>
      <c r="N523" s="212"/>
      <c r="O523" s="212"/>
      <c r="P523" s="212"/>
      <c r="Q523" s="212"/>
      <c r="R523" s="212"/>
      <c r="S523" s="212"/>
      <c r="T523" s="213"/>
      <c r="AT523" s="207" t="s">
        <v>200</v>
      </c>
      <c r="AU523" s="207" t="s">
        <v>211</v>
      </c>
      <c r="AV523" s="14" t="s">
        <v>198</v>
      </c>
      <c r="AW523" s="14" t="s">
        <v>30</v>
      </c>
      <c r="AX523" s="14" t="s">
        <v>81</v>
      </c>
      <c r="AY523" s="207" t="s">
        <v>191</v>
      </c>
    </row>
    <row r="524" s="1" customFormat="1" ht="24" customHeight="1">
      <c r="B524" s="177"/>
      <c r="C524" s="178" t="s">
        <v>748</v>
      </c>
      <c r="D524" s="178" t="s">
        <v>194</v>
      </c>
      <c r="E524" s="179" t="s">
        <v>4153</v>
      </c>
      <c r="F524" s="180" t="s">
        <v>4154</v>
      </c>
      <c r="G524" s="181" t="s">
        <v>1112</v>
      </c>
      <c r="H524" s="182">
        <v>1</v>
      </c>
      <c r="I524" s="183"/>
      <c r="J524" s="182">
        <f>ROUND(I524*H524,2)</f>
        <v>0</v>
      </c>
      <c r="K524" s="180" t="s">
        <v>1</v>
      </c>
      <c r="L524" s="37"/>
      <c r="M524" s="184" t="s">
        <v>1</v>
      </c>
      <c r="N524" s="185" t="s">
        <v>38</v>
      </c>
      <c r="O524" s="73"/>
      <c r="P524" s="186">
        <f>O524*H524</f>
        <v>0</v>
      </c>
      <c r="Q524" s="186">
        <v>0</v>
      </c>
      <c r="R524" s="186">
        <f>Q524*H524</f>
        <v>0</v>
      </c>
      <c r="S524" s="186">
        <v>0</v>
      </c>
      <c r="T524" s="187">
        <f>S524*H524</f>
        <v>0</v>
      </c>
      <c r="AR524" s="188" t="s">
        <v>198</v>
      </c>
      <c r="AT524" s="188" t="s">
        <v>194</v>
      </c>
      <c r="AU524" s="188" t="s">
        <v>211</v>
      </c>
      <c r="AY524" s="18" t="s">
        <v>191</v>
      </c>
      <c r="BE524" s="189">
        <f>IF(N524="základní",J524,0)</f>
        <v>0</v>
      </c>
      <c r="BF524" s="189">
        <f>IF(N524="snížená",J524,0)</f>
        <v>0</v>
      </c>
      <c r="BG524" s="189">
        <f>IF(N524="zákl. přenesená",J524,0)</f>
        <v>0</v>
      </c>
      <c r="BH524" s="189">
        <f>IF(N524="sníž. přenesená",J524,0)</f>
        <v>0</v>
      </c>
      <c r="BI524" s="189">
        <f>IF(N524="nulová",J524,0)</f>
        <v>0</v>
      </c>
      <c r="BJ524" s="18" t="s">
        <v>81</v>
      </c>
      <c r="BK524" s="189">
        <f>ROUND(I524*H524,2)</f>
        <v>0</v>
      </c>
      <c r="BL524" s="18" t="s">
        <v>198</v>
      </c>
      <c r="BM524" s="188" t="s">
        <v>4155</v>
      </c>
    </row>
    <row r="525" s="12" customFormat="1">
      <c r="B525" s="190"/>
      <c r="D525" s="191" t="s">
        <v>200</v>
      </c>
      <c r="E525" s="192" t="s">
        <v>1</v>
      </c>
      <c r="F525" s="193" t="s">
        <v>4154</v>
      </c>
      <c r="H525" s="192" t="s">
        <v>1</v>
      </c>
      <c r="I525" s="194"/>
      <c r="L525" s="190"/>
      <c r="M525" s="195"/>
      <c r="N525" s="196"/>
      <c r="O525" s="196"/>
      <c r="P525" s="196"/>
      <c r="Q525" s="196"/>
      <c r="R525" s="196"/>
      <c r="S525" s="196"/>
      <c r="T525" s="197"/>
      <c r="AT525" s="192" t="s">
        <v>200</v>
      </c>
      <c r="AU525" s="192" t="s">
        <v>211</v>
      </c>
      <c r="AV525" s="12" t="s">
        <v>81</v>
      </c>
      <c r="AW525" s="12" t="s">
        <v>30</v>
      </c>
      <c r="AX525" s="12" t="s">
        <v>73</v>
      </c>
      <c r="AY525" s="192" t="s">
        <v>191</v>
      </c>
    </row>
    <row r="526" s="12" customFormat="1">
      <c r="B526" s="190"/>
      <c r="D526" s="191" t="s">
        <v>200</v>
      </c>
      <c r="E526" s="192" t="s">
        <v>1</v>
      </c>
      <c r="F526" s="193" t="s">
        <v>4132</v>
      </c>
      <c r="H526" s="192" t="s">
        <v>1</v>
      </c>
      <c r="I526" s="194"/>
      <c r="L526" s="190"/>
      <c r="M526" s="195"/>
      <c r="N526" s="196"/>
      <c r="O526" s="196"/>
      <c r="P526" s="196"/>
      <c r="Q526" s="196"/>
      <c r="R526" s="196"/>
      <c r="S526" s="196"/>
      <c r="T526" s="197"/>
      <c r="AT526" s="192" t="s">
        <v>200</v>
      </c>
      <c r="AU526" s="192" t="s">
        <v>211</v>
      </c>
      <c r="AV526" s="12" t="s">
        <v>81</v>
      </c>
      <c r="AW526" s="12" t="s">
        <v>30</v>
      </c>
      <c r="AX526" s="12" t="s">
        <v>73</v>
      </c>
      <c r="AY526" s="192" t="s">
        <v>191</v>
      </c>
    </row>
    <row r="527" s="13" customFormat="1">
      <c r="B527" s="198"/>
      <c r="D527" s="191" t="s">
        <v>200</v>
      </c>
      <c r="E527" s="199" t="s">
        <v>1</v>
      </c>
      <c r="F527" s="200" t="s">
        <v>81</v>
      </c>
      <c r="H527" s="201">
        <v>1</v>
      </c>
      <c r="I527" s="202"/>
      <c r="L527" s="198"/>
      <c r="M527" s="203"/>
      <c r="N527" s="204"/>
      <c r="O527" s="204"/>
      <c r="P527" s="204"/>
      <c r="Q527" s="204"/>
      <c r="R527" s="204"/>
      <c r="S527" s="204"/>
      <c r="T527" s="205"/>
      <c r="AT527" s="199" t="s">
        <v>200</v>
      </c>
      <c r="AU527" s="199" t="s">
        <v>211</v>
      </c>
      <c r="AV527" s="13" t="s">
        <v>83</v>
      </c>
      <c r="AW527" s="13" t="s">
        <v>30</v>
      </c>
      <c r="AX527" s="13" t="s">
        <v>73</v>
      </c>
      <c r="AY527" s="199" t="s">
        <v>191</v>
      </c>
    </row>
    <row r="528" s="14" customFormat="1">
      <c r="B528" s="206"/>
      <c r="D528" s="191" t="s">
        <v>200</v>
      </c>
      <c r="E528" s="207" t="s">
        <v>1</v>
      </c>
      <c r="F528" s="208" t="s">
        <v>204</v>
      </c>
      <c r="H528" s="209">
        <v>1</v>
      </c>
      <c r="I528" s="210"/>
      <c r="L528" s="206"/>
      <c r="M528" s="211"/>
      <c r="N528" s="212"/>
      <c r="O528" s="212"/>
      <c r="P528" s="212"/>
      <c r="Q528" s="212"/>
      <c r="R528" s="212"/>
      <c r="S528" s="212"/>
      <c r="T528" s="213"/>
      <c r="AT528" s="207" t="s">
        <v>200</v>
      </c>
      <c r="AU528" s="207" t="s">
        <v>211</v>
      </c>
      <c r="AV528" s="14" t="s">
        <v>198</v>
      </c>
      <c r="AW528" s="14" t="s">
        <v>30</v>
      </c>
      <c r="AX528" s="14" t="s">
        <v>81</v>
      </c>
      <c r="AY528" s="207" t="s">
        <v>191</v>
      </c>
    </row>
    <row r="529" s="1" customFormat="1" ht="36" customHeight="1">
      <c r="B529" s="177"/>
      <c r="C529" s="178" t="s">
        <v>758</v>
      </c>
      <c r="D529" s="178" t="s">
        <v>194</v>
      </c>
      <c r="E529" s="179" t="s">
        <v>4156</v>
      </c>
      <c r="F529" s="180" t="s">
        <v>4157</v>
      </c>
      <c r="G529" s="181" t="s">
        <v>1112</v>
      </c>
      <c r="H529" s="182">
        <v>1</v>
      </c>
      <c r="I529" s="183"/>
      <c r="J529" s="182">
        <f>ROUND(I529*H529,2)</f>
        <v>0</v>
      </c>
      <c r="K529" s="180" t="s">
        <v>1</v>
      </c>
      <c r="L529" s="37"/>
      <c r="M529" s="184" t="s">
        <v>1</v>
      </c>
      <c r="N529" s="185" t="s">
        <v>38</v>
      </c>
      <c r="O529" s="73"/>
      <c r="P529" s="186">
        <f>O529*H529</f>
        <v>0</v>
      </c>
      <c r="Q529" s="186">
        <v>0</v>
      </c>
      <c r="R529" s="186">
        <f>Q529*H529</f>
        <v>0</v>
      </c>
      <c r="S529" s="186">
        <v>0</v>
      </c>
      <c r="T529" s="187">
        <f>S529*H529</f>
        <v>0</v>
      </c>
      <c r="AR529" s="188" t="s">
        <v>198</v>
      </c>
      <c r="AT529" s="188" t="s">
        <v>194</v>
      </c>
      <c r="AU529" s="188" t="s">
        <v>211</v>
      </c>
      <c r="AY529" s="18" t="s">
        <v>191</v>
      </c>
      <c r="BE529" s="189">
        <f>IF(N529="základní",J529,0)</f>
        <v>0</v>
      </c>
      <c r="BF529" s="189">
        <f>IF(N529="snížená",J529,0)</f>
        <v>0</v>
      </c>
      <c r="BG529" s="189">
        <f>IF(N529="zákl. přenesená",J529,0)</f>
        <v>0</v>
      </c>
      <c r="BH529" s="189">
        <f>IF(N529="sníž. přenesená",J529,0)</f>
        <v>0</v>
      </c>
      <c r="BI529" s="189">
        <f>IF(N529="nulová",J529,0)</f>
        <v>0</v>
      </c>
      <c r="BJ529" s="18" t="s">
        <v>81</v>
      </c>
      <c r="BK529" s="189">
        <f>ROUND(I529*H529,2)</f>
        <v>0</v>
      </c>
      <c r="BL529" s="18" t="s">
        <v>198</v>
      </c>
      <c r="BM529" s="188" t="s">
        <v>4158</v>
      </c>
    </row>
    <row r="530" s="12" customFormat="1">
      <c r="B530" s="190"/>
      <c r="D530" s="191" t="s">
        <v>200</v>
      </c>
      <c r="E530" s="192" t="s">
        <v>1</v>
      </c>
      <c r="F530" s="193" t="s">
        <v>4157</v>
      </c>
      <c r="H530" s="192" t="s">
        <v>1</v>
      </c>
      <c r="I530" s="194"/>
      <c r="L530" s="190"/>
      <c r="M530" s="195"/>
      <c r="N530" s="196"/>
      <c r="O530" s="196"/>
      <c r="P530" s="196"/>
      <c r="Q530" s="196"/>
      <c r="R530" s="196"/>
      <c r="S530" s="196"/>
      <c r="T530" s="197"/>
      <c r="AT530" s="192" t="s">
        <v>200</v>
      </c>
      <c r="AU530" s="192" t="s">
        <v>211</v>
      </c>
      <c r="AV530" s="12" t="s">
        <v>81</v>
      </c>
      <c r="AW530" s="12" t="s">
        <v>30</v>
      </c>
      <c r="AX530" s="12" t="s">
        <v>73</v>
      </c>
      <c r="AY530" s="192" t="s">
        <v>191</v>
      </c>
    </row>
    <row r="531" s="13" customFormat="1">
      <c r="B531" s="198"/>
      <c r="D531" s="191" t="s">
        <v>200</v>
      </c>
      <c r="E531" s="199" t="s">
        <v>1</v>
      </c>
      <c r="F531" s="200" t="s">
        <v>81</v>
      </c>
      <c r="H531" s="201">
        <v>1</v>
      </c>
      <c r="I531" s="202"/>
      <c r="L531" s="198"/>
      <c r="M531" s="203"/>
      <c r="N531" s="204"/>
      <c r="O531" s="204"/>
      <c r="P531" s="204"/>
      <c r="Q531" s="204"/>
      <c r="R531" s="204"/>
      <c r="S531" s="204"/>
      <c r="T531" s="205"/>
      <c r="AT531" s="199" t="s">
        <v>200</v>
      </c>
      <c r="AU531" s="199" t="s">
        <v>211</v>
      </c>
      <c r="AV531" s="13" t="s">
        <v>83</v>
      </c>
      <c r="AW531" s="13" t="s">
        <v>30</v>
      </c>
      <c r="AX531" s="13" t="s">
        <v>73</v>
      </c>
      <c r="AY531" s="199" t="s">
        <v>191</v>
      </c>
    </row>
    <row r="532" s="14" customFormat="1">
      <c r="B532" s="206"/>
      <c r="D532" s="191" t="s">
        <v>200</v>
      </c>
      <c r="E532" s="207" t="s">
        <v>1</v>
      </c>
      <c r="F532" s="208" t="s">
        <v>204</v>
      </c>
      <c r="H532" s="209">
        <v>1</v>
      </c>
      <c r="I532" s="210"/>
      <c r="L532" s="206"/>
      <c r="M532" s="211"/>
      <c r="N532" s="212"/>
      <c r="O532" s="212"/>
      <c r="P532" s="212"/>
      <c r="Q532" s="212"/>
      <c r="R532" s="212"/>
      <c r="S532" s="212"/>
      <c r="T532" s="213"/>
      <c r="AT532" s="207" t="s">
        <v>200</v>
      </c>
      <c r="AU532" s="207" t="s">
        <v>211</v>
      </c>
      <c r="AV532" s="14" t="s">
        <v>198</v>
      </c>
      <c r="AW532" s="14" t="s">
        <v>30</v>
      </c>
      <c r="AX532" s="14" t="s">
        <v>81</v>
      </c>
      <c r="AY532" s="207" t="s">
        <v>191</v>
      </c>
    </row>
    <row r="533" s="1" customFormat="1" ht="60" customHeight="1">
      <c r="B533" s="177"/>
      <c r="C533" s="178" t="s">
        <v>763</v>
      </c>
      <c r="D533" s="178" t="s">
        <v>194</v>
      </c>
      <c r="E533" s="179" t="s">
        <v>4159</v>
      </c>
      <c r="F533" s="180" t="s">
        <v>4160</v>
      </c>
      <c r="G533" s="181" t="s">
        <v>362</v>
      </c>
      <c r="H533" s="182">
        <v>2</v>
      </c>
      <c r="I533" s="183"/>
      <c r="J533" s="182">
        <f>ROUND(I533*H533,2)</f>
        <v>0</v>
      </c>
      <c r="K533" s="180" t="s">
        <v>1</v>
      </c>
      <c r="L533" s="37"/>
      <c r="M533" s="184" t="s">
        <v>1</v>
      </c>
      <c r="N533" s="185" t="s">
        <v>38</v>
      </c>
      <c r="O533" s="73"/>
      <c r="P533" s="186">
        <f>O533*H533</f>
        <v>0</v>
      </c>
      <c r="Q533" s="186">
        <v>0</v>
      </c>
      <c r="R533" s="186">
        <f>Q533*H533</f>
        <v>0</v>
      </c>
      <c r="S533" s="186">
        <v>0</v>
      </c>
      <c r="T533" s="187">
        <f>S533*H533</f>
        <v>0</v>
      </c>
      <c r="AR533" s="188" t="s">
        <v>198</v>
      </c>
      <c r="AT533" s="188" t="s">
        <v>194</v>
      </c>
      <c r="AU533" s="188" t="s">
        <v>211</v>
      </c>
      <c r="AY533" s="18" t="s">
        <v>191</v>
      </c>
      <c r="BE533" s="189">
        <f>IF(N533="základní",J533,0)</f>
        <v>0</v>
      </c>
      <c r="BF533" s="189">
        <f>IF(N533="snížená",J533,0)</f>
        <v>0</v>
      </c>
      <c r="BG533" s="189">
        <f>IF(N533="zákl. přenesená",J533,0)</f>
        <v>0</v>
      </c>
      <c r="BH533" s="189">
        <f>IF(N533="sníž. přenesená",J533,0)</f>
        <v>0</v>
      </c>
      <c r="BI533" s="189">
        <f>IF(N533="nulová",J533,0)</f>
        <v>0</v>
      </c>
      <c r="BJ533" s="18" t="s">
        <v>81</v>
      </c>
      <c r="BK533" s="189">
        <f>ROUND(I533*H533,2)</f>
        <v>0</v>
      </c>
      <c r="BL533" s="18" t="s">
        <v>198</v>
      </c>
      <c r="BM533" s="188" t="s">
        <v>4161</v>
      </c>
    </row>
    <row r="534" s="12" customFormat="1">
      <c r="B534" s="190"/>
      <c r="D534" s="191" t="s">
        <v>200</v>
      </c>
      <c r="E534" s="192" t="s">
        <v>1</v>
      </c>
      <c r="F534" s="193" t="s">
        <v>4162</v>
      </c>
      <c r="H534" s="192" t="s">
        <v>1</v>
      </c>
      <c r="I534" s="194"/>
      <c r="L534" s="190"/>
      <c r="M534" s="195"/>
      <c r="N534" s="196"/>
      <c r="O534" s="196"/>
      <c r="P534" s="196"/>
      <c r="Q534" s="196"/>
      <c r="R534" s="196"/>
      <c r="S534" s="196"/>
      <c r="T534" s="197"/>
      <c r="AT534" s="192" t="s">
        <v>200</v>
      </c>
      <c r="AU534" s="192" t="s">
        <v>211</v>
      </c>
      <c r="AV534" s="12" t="s">
        <v>81</v>
      </c>
      <c r="AW534" s="12" t="s">
        <v>30</v>
      </c>
      <c r="AX534" s="12" t="s">
        <v>73</v>
      </c>
      <c r="AY534" s="192" t="s">
        <v>191</v>
      </c>
    </row>
    <row r="535" s="12" customFormat="1">
      <c r="B535" s="190"/>
      <c r="D535" s="191" t="s">
        <v>200</v>
      </c>
      <c r="E535" s="192" t="s">
        <v>1</v>
      </c>
      <c r="F535" s="193" t="s">
        <v>4163</v>
      </c>
      <c r="H535" s="192" t="s">
        <v>1</v>
      </c>
      <c r="I535" s="194"/>
      <c r="L535" s="190"/>
      <c r="M535" s="195"/>
      <c r="N535" s="196"/>
      <c r="O535" s="196"/>
      <c r="P535" s="196"/>
      <c r="Q535" s="196"/>
      <c r="R535" s="196"/>
      <c r="S535" s="196"/>
      <c r="T535" s="197"/>
      <c r="AT535" s="192" t="s">
        <v>200</v>
      </c>
      <c r="AU535" s="192" t="s">
        <v>211</v>
      </c>
      <c r="AV535" s="12" t="s">
        <v>81</v>
      </c>
      <c r="AW535" s="12" t="s">
        <v>30</v>
      </c>
      <c r="AX535" s="12" t="s">
        <v>73</v>
      </c>
      <c r="AY535" s="192" t="s">
        <v>191</v>
      </c>
    </row>
    <row r="536" s="13" customFormat="1">
      <c r="B536" s="198"/>
      <c r="D536" s="191" t="s">
        <v>200</v>
      </c>
      <c r="E536" s="199" t="s">
        <v>1</v>
      </c>
      <c r="F536" s="200" t="s">
        <v>981</v>
      </c>
      <c r="H536" s="201">
        <v>2</v>
      </c>
      <c r="I536" s="202"/>
      <c r="L536" s="198"/>
      <c r="M536" s="203"/>
      <c r="N536" s="204"/>
      <c r="O536" s="204"/>
      <c r="P536" s="204"/>
      <c r="Q536" s="204"/>
      <c r="R536" s="204"/>
      <c r="S536" s="204"/>
      <c r="T536" s="205"/>
      <c r="AT536" s="199" t="s">
        <v>200</v>
      </c>
      <c r="AU536" s="199" t="s">
        <v>211</v>
      </c>
      <c r="AV536" s="13" t="s">
        <v>83</v>
      </c>
      <c r="AW536" s="13" t="s">
        <v>30</v>
      </c>
      <c r="AX536" s="13" t="s">
        <v>73</v>
      </c>
      <c r="AY536" s="199" t="s">
        <v>191</v>
      </c>
    </row>
    <row r="537" s="14" customFormat="1">
      <c r="B537" s="206"/>
      <c r="D537" s="191" t="s">
        <v>200</v>
      </c>
      <c r="E537" s="207" t="s">
        <v>1</v>
      </c>
      <c r="F537" s="208" t="s">
        <v>204</v>
      </c>
      <c r="H537" s="209">
        <v>2</v>
      </c>
      <c r="I537" s="210"/>
      <c r="L537" s="206"/>
      <c r="M537" s="211"/>
      <c r="N537" s="212"/>
      <c r="O537" s="212"/>
      <c r="P537" s="212"/>
      <c r="Q537" s="212"/>
      <c r="R537" s="212"/>
      <c r="S537" s="212"/>
      <c r="T537" s="213"/>
      <c r="AT537" s="207" t="s">
        <v>200</v>
      </c>
      <c r="AU537" s="207" t="s">
        <v>211</v>
      </c>
      <c r="AV537" s="14" t="s">
        <v>198</v>
      </c>
      <c r="AW537" s="14" t="s">
        <v>30</v>
      </c>
      <c r="AX537" s="14" t="s">
        <v>81</v>
      </c>
      <c r="AY537" s="207" t="s">
        <v>191</v>
      </c>
    </row>
    <row r="538" s="1" customFormat="1" ht="24" customHeight="1">
      <c r="B538" s="177"/>
      <c r="C538" s="178" t="s">
        <v>770</v>
      </c>
      <c r="D538" s="178" t="s">
        <v>194</v>
      </c>
      <c r="E538" s="179" t="s">
        <v>4164</v>
      </c>
      <c r="F538" s="180" t="s">
        <v>4165</v>
      </c>
      <c r="G538" s="181" t="s">
        <v>1007</v>
      </c>
      <c r="H538" s="182">
        <v>27.329999999999998</v>
      </c>
      <c r="I538" s="183"/>
      <c r="J538" s="182">
        <f>ROUND(I538*H538,2)</f>
        <v>0</v>
      </c>
      <c r="K538" s="180" t="s">
        <v>1</v>
      </c>
      <c r="L538" s="37"/>
      <c r="M538" s="184" t="s">
        <v>1</v>
      </c>
      <c r="N538" s="185" t="s">
        <v>38</v>
      </c>
      <c r="O538" s="73"/>
      <c r="P538" s="186">
        <f>O538*H538</f>
        <v>0</v>
      </c>
      <c r="Q538" s="186">
        <v>0</v>
      </c>
      <c r="R538" s="186">
        <f>Q538*H538</f>
        <v>0</v>
      </c>
      <c r="S538" s="186">
        <v>0</v>
      </c>
      <c r="T538" s="187">
        <f>S538*H538</f>
        <v>0</v>
      </c>
      <c r="AR538" s="188" t="s">
        <v>198</v>
      </c>
      <c r="AT538" s="188" t="s">
        <v>194</v>
      </c>
      <c r="AU538" s="188" t="s">
        <v>211</v>
      </c>
      <c r="AY538" s="18" t="s">
        <v>191</v>
      </c>
      <c r="BE538" s="189">
        <f>IF(N538="základní",J538,0)</f>
        <v>0</v>
      </c>
      <c r="BF538" s="189">
        <f>IF(N538="snížená",J538,0)</f>
        <v>0</v>
      </c>
      <c r="BG538" s="189">
        <f>IF(N538="zákl. přenesená",J538,0)</f>
        <v>0</v>
      </c>
      <c r="BH538" s="189">
        <f>IF(N538="sníž. přenesená",J538,0)</f>
        <v>0</v>
      </c>
      <c r="BI538" s="189">
        <f>IF(N538="nulová",J538,0)</f>
        <v>0</v>
      </c>
      <c r="BJ538" s="18" t="s">
        <v>81</v>
      </c>
      <c r="BK538" s="189">
        <f>ROUND(I538*H538,2)</f>
        <v>0</v>
      </c>
      <c r="BL538" s="18" t="s">
        <v>198</v>
      </c>
      <c r="BM538" s="188" t="s">
        <v>4166</v>
      </c>
    </row>
    <row r="539" s="13" customFormat="1">
      <c r="B539" s="198"/>
      <c r="D539" s="191" t="s">
        <v>200</v>
      </c>
      <c r="E539" s="199" t="s">
        <v>1</v>
      </c>
      <c r="F539" s="200" t="s">
        <v>4167</v>
      </c>
      <c r="H539" s="201">
        <v>27.329999999999998</v>
      </c>
      <c r="I539" s="202"/>
      <c r="L539" s="198"/>
      <c r="M539" s="203"/>
      <c r="N539" s="204"/>
      <c r="O539" s="204"/>
      <c r="P539" s="204"/>
      <c r="Q539" s="204"/>
      <c r="R539" s="204"/>
      <c r="S539" s="204"/>
      <c r="T539" s="205"/>
      <c r="AT539" s="199" t="s">
        <v>200</v>
      </c>
      <c r="AU539" s="199" t="s">
        <v>211</v>
      </c>
      <c r="AV539" s="13" t="s">
        <v>83</v>
      </c>
      <c r="AW539" s="13" t="s">
        <v>30</v>
      </c>
      <c r="AX539" s="13" t="s">
        <v>73</v>
      </c>
      <c r="AY539" s="199" t="s">
        <v>191</v>
      </c>
    </row>
    <row r="540" s="14" customFormat="1">
      <c r="B540" s="206"/>
      <c r="D540" s="191" t="s">
        <v>200</v>
      </c>
      <c r="E540" s="207" t="s">
        <v>1</v>
      </c>
      <c r="F540" s="208" t="s">
        <v>204</v>
      </c>
      <c r="H540" s="209">
        <v>27.329999999999998</v>
      </c>
      <c r="I540" s="210"/>
      <c r="L540" s="206"/>
      <c r="M540" s="211"/>
      <c r="N540" s="212"/>
      <c r="O540" s="212"/>
      <c r="P540" s="212"/>
      <c r="Q540" s="212"/>
      <c r="R540" s="212"/>
      <c r="S540" s="212"/>
      <c r="T540" s="213"/>
      <c r="AT540" s="207" t="s">
        <v>200</v>
      </c>
      <c r="AU540" s="207" t="s">
        <v>211</v>
      </c>
      <c r="AV540" s="14" t="s">
        <v>198</v>
      </c>
      <c r="AW540" s="14" t="s">
        <v>30</v>
      </c>
      <c r="AX540" s="14" t="s">
        <v>81</v>
      </c>
      <c r="AY540" s="207" t="s">
        <v>191</v>
      </c>
    </row>
    <row r="541" s="1" customFormat="1" ht="36" customHeight="1">
      <c r="B541" s="177"/>
      <c r="C541" s="178" t="s">
        <v>777</v>
      </c>
      <c r="D541" s="178" t="s">
        <v>194</v>
      </c>
      <c r="E541" s="179" t="s">
        <v>4168</v>
      </c>
      <c r="F541" s="180" t="s">
        <v>4169</v>
      </c>
      <c r="G541" s="181" t="s">
        <v>397</v>
      </c>
      <c r="H541" s="182">
        <v>2</v>
      </c>
      <c r="I541" s="183"/>
      <c r="J541" s="182">
        <f>ROUND(I541*H541,2)</f>
        <v>0</v>
      </c>
      <c r="K541" s="180" t="s">
        <v>1</v>
      </c>
      <c r="L541" s="37"/>
      <c r="M541" s="184" t="s">
        <v>1</v>
      </c>
      <c r="N541" s="185" t="s">
        <v>38</v>
      </c>
      <c r="O541" s="73"/>
      <c r="P541" s="186">
        <f>O541*H541</f>
        <v>0</v>
      </c>
      <c r="Q541" s="186">
        <v>0</v>
      </c>
      <c r="R541" s="186">
        <f>Q541*H541</f>
        <v>0</v>
      </c>
      <c r="S541" s="186">
        <v>0</v>
      </c>
      <c r="T541" s="187">
        <f>S541*H541</f>
        <v>0</v>
      </c>
      <c r="AR541" s="188" t="s">
        <v>198</v>
      </c>
      <c r="AT541" s="188" t="s">
        <v>194</v>
      </c>
      <c r="AU541" s="188" t="s">
        <v>211</v>
      </c>
      <c r="AY541" s="18" t="s">
        <v>191</v>
      </c>
      <c r="BE541" s="189">
        <f>IF(N541="základní",J541,0)</f>
        <v>0</v>
      </c>
      <c r="BF541" s="189">
        <f>IF(N541="snížená",J541,0)</f>
        <v>0</v>
      </c>
      <c r="BG541" s="189">
        <f>IF(N541="zákl. přenesená",J541,0)</f>
        <v>0</v>
      </c>
      <c r="BH541" s="189">
        <f>IF(N541="sníž. přenesená",J541,0)</f>
        <v>0</v>
      </c>
      <c r="BI541" s="189">
        <f>IF(N541="nulová",J541,0)</f>
        <v>0</v>
      </c>
      <c r="BJ541" s="18" t="s">
        <v>81</v>
      </c>
      <c r="BK541" s="189">
        <f>ROUND(I541*H541,2)</f>
        <v>0</v>
      </c>
      <c r="BL541" s="18" t="s">
        <v>198</v>
      </c>
      <c r="BM541" s="188" t="s">
        <v>4170</v>
      </c>
    </row>
    <row r="542" s="12" customFormat="1">
      <c r="B542" s="190"/>
      <c r="D542" s="191" t="s">
        <v>200</v>
      </c>
      <c r="E542" s="192" t="s">
        <v>1</v>
      </c>
      <c r="F542" s="193" t="s">
        <v>4169</v>
      </c>
      <c r="H542" s="192" t="s">
        <v>1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2" t="s">
        <v>200</v>
      </c>
      <c r="AU542" s="192" t="s">
        <v>211</v>
      </c>
      <c r="AV542" s="12" t="s">
        <v>81</v>
      </c>
      <c r="AW542" s="12" t="s">
        <v>30</v>
      </c>
      <c r="AX542" s="12" t="s">
        <v>73</v>
      </c>
      <c r="AY542" s="192" t="s">
        <v>191</v>
      </c>
    </row>
    <row r="543" s="13" customFormat="1">
      <c r="B543" s="198"/>
      <c r="D543" s="191" t="s">
        <v>200</v>
      </c>
      <c r="E543" s="199" t="s">
        <v>1</v>
      </c>
      <c r="F543" s="200" t="s">
        <v>83</v>
      </c>
      <c r="H543" s="201">
        <v>2</v>
      </c>
      <c r="I543" s="202"/>
      <c r="L543" s="198"/>
      <c r="M543" s="203"/>
      <c r="N543" s="204"/>
      <c r="O543" s="204"/>
      <c r="P543" s="204"/>
      <c r="Q543" s="204"/>
      <c r="R543" s="204"/>
      <c r="S543" s="204"/>
      <c r="T543" s="205"/>
      <c r="AT543" s="199" t="s">
        <v>200</v>
      </c>
      <c r="AU543" s="199" t="s">
        <v>211</v>
      </c>
      <c r="AV543" s="13" t="s">
        <v>83</v>
      </c>
      <c r="AW543" s="13" t="s">
        <v>30</v>
      </c>
      <c r="AX543" s="13" t="s">
        <v>73</v>
      </c>
      <c r="AY543" s="199" t="s">
        <v>191</v>
      </c>
    </row>
    <row r="544" s="14" customFormat="1">
      <c r="B544" s="206"/>
      <c r="D544" s="191" t="s">
        <v>200</v>
      </c>
      <c r="E544" s="207" t="s">
        <v>1</v>
      </c>
      <c r="F544" s="208" t="s">
        <v>204</v>
      </c>
      <c r="H544" s="209">
        <v>2</v>
      </c>
      <c r="I544" s="210"/>
      <c r="L544" s="206"/>
      <c r="M544" s="211"/>
      <c r="N544" s="212"/>
      <c r="O544" s="212"/>
      <c r="P544" s="212"/>
      <c r="Q544" s="212"/>
      <c r="R544" s="212"/>
      <c r="S544" s="212"/>
      <c r="T544" s="213"/>
      <c r="AT544" s="207" t="s">
        <v>200</v>
      </c>
      <c r="AU544" s="207" t="s">
        <v>211</v>
      </c>
      <c r="AV544" s="14" t="s">
        <v>198</v>
      </c>
      <c r="AW544" s="14" t="s">
        <v>30</v>
      </c>
      <c r="AX544" s="14" t="s">
        <v>81</v>
      </c>
      <c r="AY544" s="207" t="s">
        <v>191</v>
      </c>
    </row>
    <row r="545" s="1" customFormat="1" ht="36" customHeight="1">
      <c r="B545" s="177"/>
      <c r="C545" s="178" t="s">
        <v>784</v>
      </c>
      <c r="D545" s="178" t="s">
        <v>194</v>
      </c>
      <c r="E545" s="179" t="s">
        <v>4171</v>
      </c>
      <c r="F545" s="180" t="s">
        <v>4172</v>
      </c>
      <c r="G545" s="181" t="s">
        <v>362</v>
      </c>
      <c r="H545" s="182">
        <v>6</v>
      </c>
      <c r="I545" s="183"/>
      <c r="J545" s="182">
        <f>ROUND(I545*H545,2)</f>
        <v>0</v>
      </c>
      <c r="K545" s="180" t="s">
        <v>1</v>
      </c>
      <c r="L545" s="37"/>
      <c r="M545" s="184" t="s">
        <v>1</v>
      </c>
      <c r="N545" s="185" t="s">
        <v>38</v>
      </c>
      <c r="O545" s="73"/>
      <c r="P545" s="186">
        <f>O545*H545</f>
        <v>0</v>
      </c>
      <c r="Q545" s="186">
        <v>0</v>
      </c>
      <c r="R545" s="186">
        <f>Q545*H545</f>
        <v>0</v>
      </c>
      <c r="S545" s="186">
        <v>0</v>
      </c>
      <c r="T545" s="187">
        <f>S545*H545</f>
        <v>0</v>
      </c>
      <c r="AR545" s="188" t="s">
        <v>198</v>
      </c>
      <c r="AT545" s="188" t="s">
        <v>194</v>
      </c>
      <c r="AU545" s="188" t="s">
        <v>211</v>
      </c>
      <c r="AY545" s="18" t="s">
        <v>191</v>
      </c>
      <c r="BE545" s="189">
        <f>IF(N545="základní",J545,0)</f>
        <v>0</v>
      </c>
      <c r="BF545" s="189">
        <f>IF(N545="snížená",J545,0)</f>
        <v>0</v>
      </c>
      <c r="BG545" s="189">
        <f>IF(N545="zákl. přenesená",J545,0)</f>
        <v>0</v>
      </c>
      <c r="BH545" s="189">
        <f>IF(N545="sníž. přenesená",J545,0)</f>
        <v>0</v>
      </c>
      <c r="BI545" s="189">
        <f>IF(N545="nulová",J545,0)</f>
        <v>0</v>
      </c>
      <c r="BJ545" s="18" t="s">
        <v>81</v>
      </c>
      <c r="BK545" s="189">
        <f>ROUND(I545*H545,2)</f>
        <v>0</v>
      </c>
      <c r="BL545" s="18" t="s">
        <v>198</v>
      </c>
      <c r="BM545" s="188" t="s">
        <v>4173</v>
      </c>
    </row>
    <row r="546" s="12" customFormat="1">
      <c r="B546" s="190"/>
      <c r="D546" s="191" t="s">
        <v>200</v>
      </c>
      <c r="E546" s="192" t="s">
        <v>1</v>
      </c>
      <c r="F546" s="193" t="s">
        <v>4174</v>
      </c>
      <c r="H546" s="192" t="s">
        <v>1</v>
      </c>
      <c r="I546" s="194"/>
      <c r="L546" s="190"/>
      <c r="M546" s="195"/>
      <c r="N546" s="196"/>
      <c r="O546" s="196"/>
      <c r="P546" s="196"/>
      <c r="Q546" s="196"/>
      <c r="R546" s="196"/>
      <c r="S546" s="196"/>
      <c r="T546" s="197"/>
      <c r="AT546" s="192" t="s">
        <v>200</v>
      </c>
      <c r="AU546" s="192" t="s">
        <v>211</v>
      </c>
      <c r="AV546" s="12" t="s">
        <v>81</v>
      </c>
      <c r="AW546" s="12" t="s">
        <v>30</v>
      </c>
      <c r="AX546" s="12" t="s">
        <v>73</v>
      </c>
      <c r="AY546" s="192" t="s">
        <v>191</v>
      </c>
    </row>
    <row r="547" s="12" customFormat="1">
      <c r="B547" s="190"/>
      <c r="D547" s="191" t="s">
        <v>200</v>
      </c>
      <c r="E547" s="192" t="s">
        <v>1</v>
      </c>
      <c r="F547" s="193" t="s">
        <v>4175</v>
      </c>
      <c r="H547" s="192" t="s">
        <v>1</v>
      </c>
      <c r="I547" s="194"/>
      <c r="L547" s="190"/>
      <c r="M547" s="195"/>
      <c r="N547" s="196"/>
      <c r="O547" s="196"/>
      <c r="P547" s="196"/>
      <c r="Q547" s="196"/>
      <c r="R547" s="196"/>
      <c r="S547" s="196"/>
      <c r="T547" s="197"/>
      <c r="AT547" s="192" t="s">
        <v>200</v>
      </c>
      <c r="AU547" s="192" t="s">
        <v>211</v>
      </c>
      <c r="AV547" s="12" t="s">
        <v>81</v>
      </c>
      <c r="AW547" s="12" t="s">
        <v>30</v>
      </c>
      <c r="AX547" s="12" t="s">
        <v>73</v>
      </c>
      <c r="AY547" s="192" t="s">
        <v>191</v>
      </c>
    </row>
    <row r="548" s="13" customFormat="1">
      <c r="B548" s="198"/>
      <c r="D548" s="191" t="s">
        <v>200</v>
      </c>
      <c r="E548" s="199" t="s">
        <v>1</v>
      </c>
      <c r="F548" s="200" t="s">
        <v>237</v>
      </c>
      <c r="H548" s="201">
        <v>6</v>
      </c>
      <c r="I548" s="202"/>
      <c r="L548" s="198"/>
      <c r="M548" s="203"/>
      <c r="N548" s="204"/>
      <c r="O548" s="204"/>
      <c r="P548" s="204"/>
      <c r="Q548" s="204"/>
      <c r="R548" s="204"/>
      <c r="S548" s="204"/>
      <c r="T548" s="205"/>
      <c r="AT548" s="199" t="s">
        <v>200</v>
      </c>
      <c r="AU548" s="199" t="s">
        <v>211</v>
      </c>
      <c r="AV548" s="13" t="s">
        <v>83</v>
      </c>
      <c r="AW548" s="13" t="s">
        <v>30</v>
      </c>
      <c r="AX548" s="13" t="s">
        <v>73</v>
      </c>
      <c r="AY548" s="199" t="s">
        <v>191</v>
      </c>
    </row>
    <row r="549" s="14" customFormat="1">
      <c r="B549" s="206"/>
      <c r="D549" s="191" t="s">
        <v>200</v>
      </c>
      <c r="E549" s="207" t="s">
        <v>1</v>
      </c>
      <c r="F549" s="208" t="s">
        <v>204</v>
      </c>
      <c r="H549" s="209">
        <v>6</v>
      </c>
      <c r="I549" s="210"/>
      <c r="L549" s="206"/>
      <c r="M549" s="211"/>
      <c r="N549" s="212"/>
      <c r="O549" s="212"/>
      <c r="P549" s="212"/>
      <c r="Q549" s="212"/>
      <c r="R549" s="212"/>
      <c r="S549" s="212"/>
      <c r="T549" s="213"/>
      <c r="AT549" s="207" t="s">
        <v>200</v>
      </c>
      <c r="AU549" s="207" t="s">
        <v>211</v>
      </c>
      <c r="AV549" s="14" t="s">
        <v>198</v>
      </c>
      <c r="AW549" s="14" t="s">
        <v>30</v>
      </c>
      <c r="AX549" s="14" t="s">
        <v>81</v>
      </c>
      <c r="AY549" s="207" t="s">
        <v>191</v>
      </c>
    </row>
    <row r="550" s="1" customFormat="1" ht="36" customHeight="1">
      <c r="B550" s="177"/>
      <c r="C550" s="178" t="s">
        <v>789</v>
      </c>
      <c r="D550" s="178" t="s">
        <v>194</v>
      </c>
      <c r="E550" s="179" t="s">
        <v>4176</v>
      </c>
      <c r="F550" s="180" t="s">
        <v>4177</v>
      </c>
      <c r="G550" s="181" t="s">
        <v>362</v>
      </c>
      <c r="H550" s="182">
        <v>6</v>
      </c>
      <c r="I550" s="183"/>
      <c r="J550" s="182">
        <f>ROUND(I550*H550,2)</f>
        <v>0</v>
      </c>
      <c r="K550" s="180" t="s">
        <v>1</v>
      </c>
      <c r="L550" s="37"/>
      <c r="M550" s="184" t="s">
        <v>1</v>
      </c>
      <c r="N550" s="185" t="s">
        <v>38</v>
      </c>
      <c r="O550" s="73"/>
      <c r="P550" s="186">
        <f>O550*H550</f>
        <v>0</v>
      </c>
      <c r="Q550" s="186">
        <v>0</v>
      </c>
      <c r="R550" s="186">
        <f>Q550*H550</f>
        <v>0</v>
      </c>
      <c r="S550" s="186">
        <v>0</v>
      </c>
      <c r="T550" s="187">
        <f>S550*H550</f>
        <v>0</v>
      </c>
      <c r="AR550" s="188" t="s">
        <v>198</v>
      </c>
      <c r="AT550" s="188" t="s">
        <v>194</v>
      </c>
      <c r="AU550" s="188" t="s">
        <v>211</v>
      </c>
      <c r="AY550" s="18" t="s">
        <v>191</v>
      </c>
      <c r="BE550" s="189">
        <f>IF(N550="základní",J550,0)</f>
        <v>0</v>
      </c>
      <c r="BF550" s="189">
        <f>IF(N550="snížená",J550,0)</f>
        <v>0</v>
      </c>
      <c r="BG550" s="189">
        <f>IF(N550="zákl. přenesená",J550,0)</f>
        <v>0</v>
      </c>
      <c r="BH550" s="189">
        <f>IF(N550="sníž. přenesená",J550,0)</f>
        <v>0</v>
      </c>
      <c r="BI550" s="189">
        <f>IF(N550="nulová",J550,0)</f>
        <v>0</v>
      </c>
      <c r="BJ550" s="18" t="s">
        <v>81</v>
      </c>
      <c r="BK550" s="189">
        <f>ROUND(I550*H550,2)</f>
        <v>0</v>
      </c>
      <c r="BL550" s="18" t="s">
        <v>198</v>
      </c>
      <c r="BM550" s="188" t="s">
        <v>4178</v>
      </c>
    </row>
    <row r="551" s="12" customFormat="1">
      <c r="B551" s="190"/>
      <c r="D551" s="191" t="s">
        <v>200</v>
      </c>
      <c r="E551" s="192" t="s">
        <v>1</v>
      </c>
      <c r="F551" s="193" t="s">
        <v>4179</v>
      </c>
      <c r="H551" s="192" t="s">
        <v>1</v>
      </c>
      <c r="I551" s="194"/>
      <c r="L551" s="190"/>
      <c r="M551" s="195"/>
      <c r="N551" s="196"/>
      <c r="O551" s="196"/>
      <c r="P551" s="196"/>
      <c r="Q551" s="196"/>
      <c r="R551" s="196"/>
      <c r="S551" s="196"/>
      <c r="T551" s="197"/>
      <c r="AT551" s="192" t="s">
        <v>200</v>
      </c>
      <c r="AU551" s="192" t="s">
        <v>211</v>
      </c>
      <c r="AV551" s="12" t="s">
        <v>81</v>
      </c>
      <c r="AW551" s="12" t="s">
        <v>30</v>
      </c>
      <c r="AX551" s="12" t="s">
        <v>73</v>
      </c>
      <c r="AY551" s="192" t="s">
        <v>191</v>
      </c>
    </row>
    <row r="552" s="13" customFormat="1">
      <c r="B552" s="198"/>
      <c r="D552" s="191" t="s">
        <v>200</v>
      </c>
      <c r="E552" s="199" t="s">
        <v>1</v>
      </c>
      <c r="F552" s="200" t="s">
        <v>237</v>
      </c>
      <c r="H552" s="201">
        <v>6</v>
      </c>
      <c r="I552" s="202"/>
      <c r="L552" s="198"/>
      <c r="M552" s="203"/>
      <c r="N552" s="204"/>
      <c r="O552" s="204"/>
      <c r="P552" s="204"/>
      <c r="Q552" s="204"/>
      <c r="R552" s="204"/>
      <c r="S552" s="204"/>
      <c r="T552" s="205"/>
      <c r="AT552" s="199" t="s">
        <v>200</v>
      </c>
      <c r="AU552" s="199" t="s">
        <v>211</v>
      </c>
      <c r="AV552" s="13" t="s">
        <v>83</v>
      </c>
      <c r="AW552" s="13" t="s">
        <v>30</v>
      </c>
      <c r="AX552" s="13" t="s">
        <v>73</v>
      </c>
      <c r="AY552" s="199" t="s">
        <v>191</v>
      </c>
    </row>
    <row r="553" s="14" customFormat="1">
      <c r="B553" s="206"/>
      <c r="D553" s="191" t="s">
        <v>200</v>
      </c>
      <c r="E553" s="207" t="s">
        <v>1</v>
      </c>
      <c r="F553" s="208" t="s">
        <v>204</v>
      </c>
      <c r="H553" s="209">
        <v>6</v>
      </c>
      <c r="I553" s="210"/>
      <c r="L553" s="206"/>
      <c r="M553" s="211"/>
      <c r="N553" s="212"/>
      <c r="O553" s="212"/>
      <c r="P553" s="212"/>
      <c r="Q553" s="212"/>
      <c r="R553" s="212"/>
      <c r="S553" s="212"/>
      <c r="T553" s="213"/>
      <c r="AT553" s="207" t="s">
        <v>200</v>
      </c>
      <c r="AU553" s="207" t="s">
        <v>211</v>
      </c>
      <c r="AV553" s="14" t="s">
        <v>198</v>
      </c>
      <c r="AW553" s="14" t="s">
        <v>30</v>
      </c>
      <c r="AX553" s="14" t="s">
        <v>81</v>
      </c>
      <c r="AY553" s="207" t="s">
        <v>191</v>
      </c>
    </row>
    <row r="554" s="11" customFormat="1" ht="22.8" customHeight="1">
      <c r="B554" s="164"/>
      <c r="D554" s="165" t="s">
        <v>72</v>
      </c>
      <c r="E554" s="175" t="s">
        <v>4180</v>
      </c>
      <c r="F554" s="175" t="s">
        <v>4181</v>
      </c>
      <c r="I554" s="167"/>
      <c r="J554" s="176">
        <f>BK554</f>
        <v>0</v>
      </c>
      <c r="L554" s="164"/>
      <c r="M554" s="169"/>
      <c r="N554" s="170"/>
      <c r="O554" s="170"/>
      <c r="P554" s="171">
        <f>SUM(P555:P558)</f>
        <v>0</v>
      </c>
      <c r="Q554" s="170"/>
      <c r="R554" s="171">
        <f>SUM(R555:R558)</f>
        <v>0</v>
      </c>
      <c r="S554" s="170"/>
      <c r="T554" s="172">
        <f>SUM(T555:T558)</f>
        <v>0</v>
      </c>
      <c r="AR554" s="165" t="s">
        <v>81</v>
      </c>
      <c r="AT554" s="173" t="s">
        <v>72</v>
      </c>
      <c r="AU554" s="173" t="s">
        <v>81</v>
      </c>
      <c r="AY554" s="165" t="s">
        <v>191</v>
      </c>
      <c r="BK554" s="174">
        <f>SUM(BK555:BK558)</f>
        <v>0</v>
      </c>
    </row>
    <row r="555" s="1" customFormat="1" ht="24" customHeight="1">
      <c r="B555" s="177"/>
      <c r="C555" s="178" t="s">
        <v>793</v>
      </c>
      <c r="D555" s="178" t="s">
        <v>194</v>
      </c>
      <c r="E555" s="179" t="s">
        <v>4182</v>
      </c>
      <c r="F555" s="180" t="s">
        <v>4183</v>
      </c>
      <c r="G555" s="181" t="s">
        <v>343</v>
      </c>
      <c r="H555" s="182">
        <v>0</v>
      </c>
      <c r="I555" s="183"/>
      <c r="J555" s="182">
        <f>ROUND(I555*H555,2)</f>
        <v>0</v>
      </c>
      <c r="K555" s="180" t="s">
        <v>1</v>
      </c>
      <c r="L555" s="37"/>
      <c r="M555" s="184" t="s">
        <v>1</v>
      </c>
      <c r="N555" s="185" t="s">
        <v>38</v>
      </c>
      <c r="O555" s="73"/>
      <c r="P555" s="186">
        <f>O555*H555</f>
        <v>0</v>
      </c>
      <c r="Q555" s="186">
        <v>0</v>
      </c>
      <c r="R555" s="186">
        <f>Q555*H555</f>
        <v>0</v>
      </c>
      <c r="S555" s="186">
        <v>0</v>
      </c>
      <c r="T555" s="187">
        <f>S555*H555</f>
        <v>0</v>
      </c>
      <c r="AR555" s="188" t="s">
        <v>198</v>
      </c>
      <c r="AT555" s="188" t="s">
        <v>194</v>
      </c>
      <c r="AU555" s="188" t="s">
        <v>83</v>
      </c>
      <c r="AY555" s="18" t="s">
        <v>191</v>
      </c>
      <c r="BE555" s="189">
        <f>IF(N555="základní",J555,0)</f>
        <v>0</v>
      </c>
      <c r="BF555" s="189">
        <f>IF(N555="snížená",J555,0)</f>
        <v>0</v>
      </c>
      <c r="BG555" s="189">
        <f>IF(N555="zákl. přenesená",J555,0)</f>
        <v>0</v>
      </c>
      <c r="BH555" s="189">
        <f>IF(N555="sníž. přenesená",J555,0)</f>
        <v>0</v>
      </c>
      <c r="BI555" s="189">
        <f>IF(N555="nulová",J555,0)</f>
        <v>0</v>
      </c>
      <c r="BJ555" s="18" t="s">
        <v>81</v>
      </c>
      <c r="BK555" s="189">
        <f>ROUND(I555*H555,2)</f>
        <v>0</v>
      </c>
      <c r="BL555" s="18" t="s">
        <v>198</v>
      </c>
      <c r="BM555" s="188" t="s">
        <v>4184</v>
      </c>
    </row>
    <row r="556" s="1" customFormat="1" ht="24" customHeight="1">
      <c r="B556" s="177"/>
      <c r="C556" s="178" t="s">
        <v>412</v>
      </c>
      <c r="D556" s="178" t="s">
        <v>194</v>
      </c>
      <c r="E556" s="179" t="s">
        <v>4185</v>
      </c>
      <c r="F556" s="180" t="s">
        <v>4186</v>
      </c>
      <c r="G556" s="181" t="s">
        <v>343</v>
      </c>
      <c r="H556" s="182">
        <v>0</v>
      </c>
      <c r="I556" s="183"/>
      <c r="J556" s="182">
        <f>ROUND(I556*H556,2)</f>
        <v>0</v>
      </c>
      <c r="K556" s="180" t="s">
        <v>1</v>
      </c>
      <c r="L556" s="37"/>
      <c r="M556" s="184" t="s">
        <v>1</v>
      </c>
      <c r="N556" s="185" t="s">
        <v>38</v>
      </c>
      <c r="O556" s="73"/>
      <c r="P556" s="186">
        <f>O556*H556</f>
        <v>0</v>
      </c>
      <c r="Q556" s="186">
        <v>0</v>
      </c>
      <c r="R556" s="186">
        <f>Q556*H556</f>
        <v>0</v>
      </c>
      <c r="S556" s="186">
        <v>0</v>
      </c>
      <c r="T556" s="187">
        <f>S556*H556</f>
        <v>0</v>
      </c>
      <c r="AR556" s="188" t="s">
        <v>198</v>
      </c>
      <c r="AT556" s="188" t="s">
        <v>194</v>
      </c>
      <c r="AU556" s="188" t="s">
        <v>83</v>
      </c>
      <c r="AY556" s="18" t="s">
        <v>191</v>
      </c>
      <c r="BE556" s="189">
        <f>IF(N556="základní",J556,0)</f>
        <v>0</v>
      </c>
      <c r="BF556" s="189">
        <f>IF(N556="snížená",J556,0)</f>
        <v>0</v>
      </c>
      <c r="BG556" s="189">
        <f>IF(N556="zákl. přenesená",J556,0)</f>
        <v>0</v>
      </c>
      <c r="BH556" s="189">
        <f>IF(N556="sníž. přenesená",J556,0)</f>
        <v>0</v>
      </c>
      <c r="BI556" s="189">
        <f>IF(N556="nulová",J556,0)</f>
        <v>0</v>
      </c>
      <c r="BJ556" s="18" t="s">
        <v>81</v>
      </c>
      <c r="BK556" s="189">
        <f>ROUND(I556*H556,2)</f>
        <v>0</v>
      </c>
      <c r="BL556" s="18" t="s">
        <v>198</v>
      </c>
      <c r="BM556" s="188" t="s">
        <v>4187</v>
      </c>
    </row>
    <row r="557" s="1" customFormat="1" ht="24" customHeight="1">
      <c r="B557" s="177"/>
      <c r="C557" s="178" t="s">
        <v>803</v>
      </c>
      <c r="D557" s="178" t="s">
        <v>194</v>
      </c>
      <c r="E557" s="179" t="s">
        <v>4188</v>
      </c>
      <c r="F557" s="180" t="s">
        <v>4189</v>
      </c>
      <c r="G557" s="181" t="s">
        <v>343</v>
      </c>
      <c r="H557" s="182">
        <v>0</v>
      </c>
      <c r="I557" s="183"/>
      <c r="J557" s="182">
        <f>ROUND(I557*H557,2)</f>
        <v>0</v>
      </c>
      <c r="K557" s="180" t="s">
        <v>1</v>
      </c>
      <c r="L557" s="37"/>
      <c r="M557" s="184" t="s">
        <v>1</v>
      </c>
      <c r="N557" s="185" t="s">
        <v>38</v>
      </c>
      <c r="O557" s="73"/>
      <c r="P557" s="186">
        <f>O557*H557</f>
        <v>0</v>
      </c>
      <c r="Q557" s="186">
        <v>0</v>
      </c>
      <c r="R557" s="186">
        <f>Q557*H557</f>
        <v>0</v>
      </c>
      <c r="S557" s="186">
        <v>0</v>
      </c>
      <c r="T557" s="187">
        <f>S557*H557</f>
        <v>0</v>
      </c>
      <c r="AR557" s="188" t="s">
        <v>198</v>
      </c>
      <c r="AT557" s="188" t="s">
        <v>194</v>
      </c>
      <c r="AU557" s="188" t="s">
        <v>83</v>
      </c>
      <c r="AY557" s="18" t="s">
        <v>191</v>
      </c>
      <c r="BE557" s="189">
        <f>IF(N557="základní",J557,0)</f>
        <v>0</v>
      </c>
      <c r="BF557" s="189">
        <f>IF(N557="snížená",J557,0)</f>
        <v>0</v>
      </c>
      <c r="BG557" s="189">
        <f>IF(N557="zákl. přenesená",J557,0)</f>
        <v>0</v>
      </c>
      <c r="BH557" s="189">
        <f>IF(N557="sníž. přenesená",J557,0)</f>
        <v>0</v>
      </c>
      <c r="BI557" s="189">
        <f>IF(N557="nulová",J557,0)</f>
        <v>0</v>
      </c>
      <c r="BJ557" s="18" t="s">
        <v>81</v>
      </c>
      <c r="BK557" s="189">
        <f>ROUND(I557*H557,2)</f>
        <v>0</v>
      </c>
      <c r="BL557" s="18" t="s">
        <v>198</v>
      </c>
      <c r="BM557" s="188" t="s">
        <v>4190</v>
      </c>
    </row>
    <row r="558" s="1" customFormat="1" ht="24" customHeight="1">
      <c r="B558" s="177"/>
      <c r="C558" s="178" t="s">
        <v>810</v>
      </c>
      <c r="D558" s="178" t="s">
        <v>194</v>
      </c>
      <c r="E558" s="179" t="s">
        <v>4191</v>
      </c>
      <c r="F558" s="180" t="s">
        <v>4192</v>
      </c>
      <c r="G558" s="181" t="s">
        <v>343</v>
      </c>
      <c r="H558" s="182">
        <v>0</v>
      </c>
      <c r="I558" s="183"/>
      <c r="J558" s="182">
        <f>ROUND(I558*H558,2)</f>
        <v>0</v>
      </c>
      <c r="K558" s="180" t="s">
        <v>1</v>
      </c>
      <c r="L558" s="37"/>
      <c r="M558" s="226" t="s">
        <v>1</v>
      </c>
      <c r="N558" s="227" t="s">
        <v>38</v>
      </c>
      <c r="O558" s="228"/>
      <c r="P558" s="229">
        <f>O558*H558</f>
        <v>0</v>
      </c>
      <c r="Q558" s="229">
        <v>0</v>
      </c>
      <c r="R558" s="229">
        <f>Q558*H558</f>
        <v>0</v>
      </c>
      <c r="S558" s="229">
        <v>0</v>
      </c>
      <c r="T558" s="230">
        <f>S558*H558</f>
        <v>0</v>
      </c>
      <c r="AR558" s="188" t="s">
        <v>198</v>
      </c>
      <c r="AT558" s="188" t="s">
        <v>194</v>
      </c>
      <c r="AU558" s="188" t="s">
        <v>83</v>
      </c>
      <c r="AY558" s="18" t="s">
        <v>191</v>
      </c>
      <c r="BE558" s="189">
        <f>IF(N558="základní",J558,0)</f>
        <v>0</v>
      </c>
      <c r="BF558" s="189">
        <f>IF(N558="snížená",J558,0)</f>
        <v>0</v>
      </c>
      <c r="BG558" s="189">
        <f>IF(N558="zákl. přenesená",J558,0)</f>
        <v>0</v>
      </c>
      <c r="BH558" s="189">
        <f>IF(N558="sníž. přenesená",J558,0)</f>
        <v>0</v>
      </c>
      <c r="BI558" s="189">
        <f>IF(N558="nulová",J558,0)</f>
        <v>0</v>
      </c>
      <c r="BJ558" s="18" t="s">
        <v>81</v>
      </c>
      <c r="BK558" s="189">
        <f>ROUND(I558*H558,2)</f>
        <v>0</v>
      </c>
      <c r="BL558" s="18" t="s">
        <v>198</v>
      </c>
      <c r="BM558" s="188" t="s">
        <v>4193</v>
      </c>
    </row>
    <row r="559" s="1" customFormat="1" ht="6.96" customHeight="1">
      <c r="B559" s="56"/>
      <c r="C559" s="57"/>
      <c r="D559" s="57"/>
      <c r="E559" s="57"/>
      <c r="F559" s="57"/>
      <c r="G559" s="57"/>
      <c r="H559" s="57"/>
      <c r="I559" s="139"/>
      <c r="J559" s="57"/>
      <c r="K559" s="57"/>
      <c r="L559" s="37"/>
    </row>
  </sheetData>
  <autoFilter ref="C124:K55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152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4194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ROUND(J116,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ROUND((SUM(BE116:BE177)),  2)</f>
        <v>0</v>
      </c>
      <c r="I33" s="127">
        <v>0.20999999999999999</v>
      </c>
      <c r="J33" s="126">
        <f>ROUND(((SUM(BE116:BE177))*I33),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ROUND((SUM(BF116:BF177)),  2)</f>
        <v>0</v>
      </c>
      <c r="I34" s="127">
        <v>0.14999999999999999</v>
      </c>
      <c r="J34" s="126">
        <f>ROUND(((SUM(BF116:BF177))*I34),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ROUND((SUM(BG116:BG177)),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ROUND((SUM(BH116:BH177)),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ROUND((SUM(BI116:BI177)),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31-01 - Trakční vedení (DPO)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J116</f>
        <v>0</v>
      </c>
      <c r="L96" s="37"/>
      <c r="AU96" s="18" t="s">
        <v>166</v>
      </c>
    </row>
    <row r="97" s="1" customFormat="1" ht="21.84" customHeight="1">
      <c r="B97" s="37"/>
      <c r="I97" s="118"/>
      <c r="L97" s="37"/>
    </row>
    <row r="98" s="1" customFormat="1" ht="6.96" customHeight="1">
      <c r="B98" s="56"/>
      <c r="C98" s="57"/>
      <c r="D98" s="57"/>
      <c r="E98" s="57"/>
      <c r="F98" s="57"/>
      <c r="G98" s="57"/>
      <c r="H98" s="57"/>
      <c r="I98" s="139"/>
      <c r="J98" s="57"/>
      <c r="K98" s="57"/>
      <c r="L98" s="37"/>
    </row>
    <row r="102" s="1" customFormat="1" ht="6.96" customHeight="1">
      <c r="B102" s="58"/>
      <c r="C102" s="59"/>
      <c r="D102" s="59"/>
      <c r="E102" s="59"/>
      <c r="F102" s="59"/>
      <c r="G102" s="59"/>
      <c r="H102" s="59"/>
      <c r="I102" s="140"/>
      <c r="J102" s="59"/>
      <c r="K102" s="59"/>
      <c r="L102" s="37"/>
    </row>
    <row r="103" s="1" customFormat="1" ht="24.96" customHeight="1">
      <c r="B103" s="37"/>
      <c r="C103" s="22" t="s">
        <v>176</v>
      </c>
      <c r="I103" s="118"/>
      <c r="L103" s="37"/>
    </row>
    <row r="104" s="1" customFormat="1" ht="6.96" customHeight="1">
      <c r="B104" s="37"/>
      <c r="I104" s="118"/>
      <c r="L104" s="37"/>
    </row>
    <row r="105" s="1" customFormat="1" ht="12" customHeight="1">
      <c r="B105" s="37"/>
      <c r="C105" s="31" t="s">
        <v>15</v>
      </c>
      <c r="I105" s="118"/>
      <c r="L105" s="37"/>
    </row>
    <row r="106" s="1" customFormat="1" ht="16.5" customHeight="1">
      <c r="B106" s="37"/>
      <c r="E106" s="117" t="str">
        <f>E7</f>
        <v>Rekonstrukce TT na ul. PAvlova vč. zastávky Rodimcevova</v>
      </c>
      <c r="F106" s="31"/>
      <c r="G106" s="31"/>
      <c r="H106" s="31"/>
      <c r="I106" s="118"/>
      <c r="L106" s="37"/>
    </row>
    <row r="107" s="1" customFormat="1" ht="12" customHeight="1">
      <c r="B107" s="37"/>
      <c r="C107" s="31" t="s">
        <v>160</v>
      </c>
      <c r="I107" s="118"/>
      <c r="L107" s="37"/>
    </row>
    <row r="108" s="1" customFormat="1" ht="16.5" customHeight="1">
      <c r="B108" s="37"/>
      <c r="E108" s="63" t="str">
        <f>E9</f>
        <v>SO 31-01 - Trakční vedení (DPO)</v>
      </c>
      <c r="F108" s="1"/>
      <c r="G108" s="1"/>
      <c r="H108" s="1"/>
      <c r="I108" s="118"/>
      <c r="L108" s="37"/>
    </row>
    <row r="109" s="1" customFormat="1" ht="6.96" customHeight="1">
      <c r="B109" s="37"/>
      <c r="I109" s="118"/>
      <c r="L109" s="37"/>
    </row>
    <row r="110" s="1" customFormat="1" ht="12" customHeight="1">
      <c r="B110" s="37"/>
      <c r="C110" s="31" t="s">
        <v>19</v>
      </c>
      <c r="F110" s="26" t="str">
        <f>F12</f>
        <v xml:space="preserve"> </v>
      </c>
      <c r="I110" s="119" t="s">
        <v>21</v>
      </c>
      <c r="J110" s="65" t="str">
        <f>IF(J12="","",J12)</f>
        <v>19. 11. 2019</v>
      </c>
      <c r="L110" s="37"/>
    </row>
    <row r="111" s="1" customFormat="1" ht="6.96" customHeight="1">
      <c r="B111" s="37"/>
      <c r="I111" s="118"/>
      <c r="L111" s="37"/>
    </row>
    <row r="112" s="1" customFormat="1" ht="15.15" customHeight="1">
      <c r="B112" s="37"/>
      <c r="C112" s="31" t="s">
        <v>23</v>
      </c>
      <c r="F112" s="26" t="str">
        <f>E15</f>
        <v xml:space="preserve"> </v>
      </c>
      <c r="I112" s="119" t="s">
        <v>29</v>
      </c>
      <c r="J112" s="35" t="str">
        <f>E21</f>
        <v xml:space="preserve"> </v>
      </c>
      <c r="L112" s="37"/>
    </row>
    <row r="113" s="1" customFormat="1" ht="15.15" customHeight="1">
      <c r="B113" s="37"/>
      <c r="C113" s="31" t="s">
        <v>27</v>
      </c>
      <c r="F113" s="26" t="str">
        <f>IF(E18="","",E18)</f>
        <v>Vyplň údaj</v>
      </c>
      <c r="I113" s="119" t="s">
        <v>31</v>
      </c>
      <c r="J113" s="35" t="str">
        <f>E24</f>
        <v xml:space="preserve"> </v>
      </c>
      <c r="L113" s="37"/>
    </row>
    <row r="114" s="1" customFormat="1" ht="10.32" customHeight="1">
      <c r="B114" s="37"/>
      <c r="I114" s="118"/>
      <c r="L114" s="37"/>
    </row>
    <row r="115" s="10" customFormat="1" ht="29.28" customHeight="1">
      <c r="B115" s="155"/>
      <c r="C115" s="156" t="s">
        <v>177</v>
      </c>
      <c r="D115" s="157" t="s">
        <v>58</v>
      </c>
      <c r="E115" s="157" t="s">
        <v>54</v>
      </c>
      <c r="F115" s="157" t="s">
        <v>55</v>
      </c>
      <c r="G115" s="157" t="s">
        <v>178</v>
      </c>
      <c r="H115" s="157" t="s">
        <v>179</v>
      </c>
      <c r="I115" s="158" t="s">
        <v>180</v>
      </c>
      <c r="J115" s="157" t="s">
        <v>164</v>
      </c>
      <c r="K115" s="159" t="s">
        <v>181</v>
      </c>
      <c r="L115" s="155"/>
      <c r="M115" s="82" t="s">
        <v>1</v>
      </c>
      <c r="N115" s="83" t="s">
        <v>37</v>
      </c>
      <c r="O115" s="83" t="s">
        <v>182</v>
      </c>
      <c r="P115" s="83" t="s">
        <v>183</v>
      </c>
      <c r="Q115" s="83" t="s">
        <v>184</v>
      </c>
      <c r="R115" s="83" t="s">
        <v>185</v>
      </c>
      <c r="S115" s="83" t="s">
        <v>186</v>
      </c>
      <c r="T115" s="84" t="s">
        <v>187</v>
      </c>
    </row>
    <row r="116" s="1" customFormat="1" ht="22.8" customHeight="1">
      <c r="B116" s="37"/>
      <c r="C116" s="87" t="s">
        <v>188</v>
      </c>
      <c r="I116" s="118"/>
      <c r="J116" s="160">
        <f>BK116</f>
        <v>0</v>
      </c>
      <c r="L116" s="37"/>
      <c r="M116" s="85"/>
      <c r="N116" s="69"/>
      <c r="O116" s="69"/>
      <c r="P116" s="161">
        <f>SUM(P117:P177)</f>
        <v>0</v>
      </c>
      <c r="Q116" s="69"/>
      <c r="R116" s="161">
        <f>SUM(R117:R177)</f>
        <v>0</v>
      </c>
      <c r="S116" s="69"/>
      <c r="T116" s="162">
        <f>SUM(T117:T177)</f>
        <v>0</v>
      </c>
      <c r="AT116" s="18" t="s">
        <v>72</v>
      </c>
      <c r="AU116" s="18" t="s">
        <v>166</v>
      </c>
      <c r="BK116" s="163">
        <f>SUM(BK117:BK177)</f>
        <v>0</v>
      </c>
    </row>
    <row r="117" s="1" customFormat="1" ht="24" customHeight="1">
      <c r="B117" s="177"/>
      <c r="C117" s="178" t="s">
        <v>81</v>
      </c>
      <c r="D117" s="178" t="s">
        <v>194</v>
      </c>
      <c r="E117" s="179" t="s">
        <v>4195</v>
      </c>
      <c r="F117" s="180" t="s">
        <v>4196</v>
      </c>
      <c r="G117" s="181" t="s">
        <v>197</v>
      </c>
      <c r="H117" s="182">
        <v>0.80000000000000004</v>
      </c>
      <c r="I117" s="183"/>
      <c r="J117" s="182">
        <f>ROUND(I117*H117,2)</f>
        <v>0</v>
      </c>
      <c r="K117" s="180" t="s">
        <v>1</v>
      </c>
      <c r="L117" s="37"/>
      <c r="M117" s="184" t="s">
        <v>1</v>
      </c>
      <c r="N117" s="185" t="s">
        <v>38</v>
      </c>
      <c r="O117" s="73"/>
      <c r="P117" s="186">
        <f>O117*H117</f>
        <v>0</v>
      </c>
      <c r="Q117" s="186">
        <v>0</v>
      </c>
      <c r="R117" s="186">
        <f>Q117*H117</f>
        <v>0</v>
      </c>
      <c r="S117" s="186">
        <v>0</v>
      </c>
      <c r="T117" s="187">
        <f>S117*H117</f>
        <v>0</v>
      </c>
      <c r="AR117" s="188" t="s">
        <v>198</v>
      </c>
      <c r="AT117" s="188" t="s">
        <v>194</v>
      </c>
      <c r="AU117" s="188" t="s">
        <v>73</v>
      </c>
      <c r="AY117" s="18" t="s">
        <v>191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8" t="s">
        <v>81</v>
      </c>
      <c r="BK117" s="189">
        <f>ROUND(I117*H117,2)</f>
        <v>0</v>
      </c>
      <c r="BL117" s="18" t="s">
        <v>198</v>
      </c>
      <c r="BM117" s="188" t="s">
        <v>4197</v>
      </c>
    </row>
    <row r="118" s="1" customFormat="1" ht="24" customHeight="1">
      <c r="B118" s="177"/>
      <c r="C118" s="178" t="s">
        <v>83</v>
      </c>
      <c r="D118" s="178" t="s">
        <v>194</v>
      </c>
      <c r="E118" s="179" t="s">
        <v>4198</v>
      </c>
      <c r="F118" s="180" t="s">
        <v>4199</v>
      </c>
      <c r="G118" s="181" t="s">
        <v>214</v>
      </c>
      <c r="H118" s="182">
        <v>62</v>
      </c>
      <c r="I118" s="183"/>
      <c r="J118" s="182">
        <f>ROUND(I118*H118,2)</f>
        <v>0</v>
      </c>
      <c r="K118" s="180" t="s">
        <v>1</v>
      </c>
      <c r="L118" s="37"/>
      <c r="M118" s="184" t="s">
        <v>1</v>
      </c>
      <c r="N118" s="185" t="s">
        <v>38</v>
      </c>
      <c r="O118" s="73"/>
      <c r="P118" s="186">
        <f>O118*H118</f>
        <v>0</v>
      </c>
      <c r="Q118" s="186">
        <v>0</v>
      </c>
      <c r="R118" s="186">
        <f>Q118*H118</f>
        <v>0</v>
      </c>
      <c r="S118" s="186">
        <v>0</v>
      </c>
      <c r="T118" s="187">
        <f>S118*H118</f>
        <v>0</v>
      </c>
      <c r="AR118" s="188" t="s">
        <v>198</v>
      </c>
      <c r="AT118" s="188" t="s">
        <v>194</v>
      </c>
      <c r="AU118" s="188" t="s">
        <v>73</v>
      </c>
      <c r="AY118" s="18" t="s">
        <v>191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8" t="s">
        <v>81</v>
      </c>
      <c r="BK118" s="189">
        <f>ROUND(I118*H118,2)</f>
        <v>0</v>
      </c>
      <c r="BL118" s="18" t="s">
        <v>198</v>
      </c>
      <c r="BM118" s="188" t="s">
        <v>4200</v>
      </c>
    </row>
    <row r="119" s="1" customFormat="1" ht="16.5" customHeight="1">
      <c r="B119" s="177"/>
      <c r="C119" s="178" t="s">
        <v>211</v>
      </c>
      <c r="D119" s="178" t="s">
        <v>194</v>
      </c>
      <c r="E119" s="179" t="s">
        <v>4201</v>
      </c>
      <c r="F119" s="180" t="s">
        <v>4202</v>
      </c>
      <c r="G119" s="181" t="s">
        <v>197</v>
      </c>
      <c r="H119" s="182">
        <v>151</v>
      </c>
      <c r="I119" s="183"/>
      <c r="J119" s="182">
        <f>ROUND(I119*H119,2)</f>
        <v>0</v>
      </c>
      <c r="K119" s="180" t="s">
        <v>1</v>
      </c>
      <c r="L119" s="37"/>
      <c r="M119" s="184" t="s">
        <v>1</v>
      </c>
      <c r="N119" s="185" t="s">
        <v>38</v>
      </c>
      <c r="O119" s="73"/>
      <c r="P119" s="186">
        <f>O119*H119</f>
        <v>0</v>
      </c>
      <c r="Q119" s="186">
        <v>0</v>
      </c>
      <c r="R119" s="186">
        <f>Q119*H119</f>
        <v>0</v>
      </c>
      <c r="S119" s="186">
        <v>0</v>
      </c>
      <c r="T119" s="187">
        <f>S119*H119</f>
        <v>0</v>
      </c>
      <c r="AR119" s="188" t="s">
        <v>198</v>
      </c>
      <c r="AT119" s="188" t="s">
        <v>194</v>
      </c>
      <c r="AU119" s="188" t="s">
        <v>73</v>
      </c>
      <c r="AY119" s="18" t="s">
        <v>191</v>
      </c>
      <c r="BE119" s="189">
        <f>IF(N119="základní",J119,0)</f>
        <v>0</v>
      </c>
      <c r="BF119" s="189">
        <f>IF(N119="snížená",J119,0)</f>
        <v>0</v>
      </c>
      <c r="BG119" s="189">
        <f>IF(N119="zákl. přenesená",J119,0)</f>
        <v>0</v>
      </c>
      <c r="BH119" s="189">
        <f>IF(N119="sníž. přenesená",J119,0)</f>
        <v>0</v>
      </c>
      <c r="BI119" s="189">
        <f>IF(N119="nulová",J119,0)</f>
        <v>0</v>
      </c>
      <c r="BJ119" s="18" t="s">
        <v>81</v>
      </c>
      <c r="BK119" s="189">
        <f>ROUND(I119*H119,2)</f>
        <v>0</v>
      </c>
      <c r="BL119" s="18" t="s">
        <v>198</v>
      </c>
      <c r="BM119" s="188" t="s">
        <v>4203</v>
      </c>
    </row>
    <row r="120" s="1" customFormat="1" ht="16.5" customHeight="1">
      <c r="B120" s="177"/>
      <c r="C120" s="178" t="s">
        <v>198</v>
      </c>
      <c r="D120" s="178" t="s">
        <v>194</v>
      </c>
      <c r="E120" s="179" t="s">
        <v>4204</v>
      </c>
      <c r="F120" s="180" t="s">
        <v>4205</v>
      </c>
      <c r="G120" s="181" t="s">
        <v>197</v>
      </c>
      <c r="H120" s="182">
        <v>151</v>
      </c>
      <c r="I120" s="183"/>
      <c r="J120" s="182">
        <f>ROUND(I120*H120,2)</f>
        <v>0</v>
      </c>
      <c r="K120" s="180" t="s">
        <v>1</v>
      </c>
      <c r="L120" s="37"/>
      <c r="M120" s="184" t="s">
        <v>1</v>
      </c>
      <c r="N120" s="185" t="s">
        <v>38</v>
      </c>
      <c r="O120" s="73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AR120" s="188" t="s">
        <v>198</v>
      </c>
      <c r="AT120" s="188" t="s">
        <v>194</v>
      </c>
      <c r="AU120" s="188" t="s">
        <v>73</v>
      </c>
      <c r="AY120" s="18" t="s">
        <v>191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8" t="s">
        <v>81</v>
      </c>
      <c r="BK120" s="189">
        <f>ROUND(I120*H120,2)</f>
        <v>0</v>
      </c>
      <c r="BL120" s="18" t="s">
        <v>198</v>
      </c>
      <c r="BM120" s="188" t="s">
        <v>4206</v>
      </c>
    </row>
    <row r="121" s="1" customFormat="1" ht="24" customHeight="1">
      <c r="B121" s="177"/>
      <c r="C121" s="178" t="s">
        <v>228</v>
      </c>
      <c r="D121" s="178" t="s">
        <v>194</v>
      </c>
      <c r="E121" s="179" t="s">
        <v>2327</v>
      </c>
      <c r="F121" s="180" t="s">
        <v>4207</v>
      </c>
      <c r="G121" s="181" t="s">
        <v>214</v>
      </c>
      <c r="H121" s="182">
        <v>70</v>
      </c>
      <c r="I121" s="183"/>
      <c r="J121" s="182">
        <f>ROUND(I121*H121,2)</f>
        <v>0</v>
      </c>
      <c r="K121" s="180" t="s">
        <v>1</v>
      </c>
      <c r="L121" s="37"/>
      <c r="M121" s="184" t="s">
        <v>1</v>
      </c>
      <c r="N121" s="185" t="s">
        <v>38</v>
      </c>
      <c r="O121" s="73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AR121" s="188" t="s">
        <v>198</v>
      </c>
      <c r="AT121" s="188" t="s">
        <v>194</v>
      </c>
      <c r="AU121" s="188" t="s">
        <v>73</v>
      </c>
      <c r="AY121" s="18" t="s">
        <v>191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8" t="s">
        <v>81</v>
      </c>
      <c r="BK121" s="189">
        <f>ROUND(I121*H121,2)</f>
        <v>0</v>
      </c>
      <c r="BL121" s="18" t="s">
        <v>198</v>
      </c>
      <c r="BM121" s="188" t="s">
        <v>4208</v>
      </c>
    </row>
    <row r="122" s="1" customFormat="1" ht="16.5" customHeight="1">
      <c r="B122" s="177"/>
      <c r="C122" s="178" t="s">
        <v>237</v>
      </c>
      <c r="D122" s="178" t="s">
        <v>194</v>
      </c>
      <c r="E122" s="179" t="s">
        <v>2331</v>
      </c>
      <c r="F122" s="180" t="s">
        <v>2332</v>
      </c>
      <c r="G122" s="181" t="s">
        <v>214</v>
      </c>
      <c r="H122" s="182">
        <v>70</v>
      </c>
      <c r="I122" s="183"/>
      <c r="J122" s="182">
        <f>ROUND(I122*H122,2)</f>
        <v>0</v>
      </c>
      <c r="K122" s="180" t="s">
        <v>1</v>
      </c>
      <c r="L122" s="37"/>
      <c r="M122" s="184" t="s">
        <v>1</v>
      </c>
      <c r="N122" s="185" t="s">
        <v>38</v>
      </c>
      <c r="O122" s="73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AR122" s="188" t="s">
        <v>198</v>
      </c>
      <c r="AT122" s="188" t="s">
        <v>194</v>
      </c>
      <c r="AU122" s="188" t="s">
        <v>73</v>
      </c>
      <c r="AY122" s="18" t="s">
        <v>191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8" t="s">
        <v>81</v>
      </c>
      <c r="BK122" s="189">
        <f>ROUND(I122*H122,2)</f>
        <v>0</v>
      </c>
      <c r="BL122" s="18" t="s">
        <v>198</v>
      </c>
      <c r="BM122" s="188" t="s">
        <v>4209</v>
      </c>
    </row>
    <row r="123" s="1" customFormat="1" ht="16.5" customHeight="1">
      <c r="B123" s="177"/>
      <c r="C123" s="178" t="s">
        <v>243</v>
      </c>
      <c r="D123" s="178" t="s">
        <v>194</v>
      </c>
      <c r="E123" s="179" t="s">
        <v>4210</v>
      </c>
      <c r="F123" s="180" t="s">
        <v>4211</v>
      </c>
      <c r="G123" s="181" t="s">
        <v>214</v>
      </c>
      <c r="H123" s="182">
        <v>70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73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4212</v>
      </c>
    </row>
    <row r="124" s="1" customFormat="1" ht="16.5" customHeight="1">
      <c r="B124" s="177"/>
      <c r="C124" s="178" t="s">
        <v>254</v>
      </c>
      <c r="D124" s="178" t="s">
        <v>194</v>
      </c>
      <c r="E124" s="179" t="s">
        <v>4213</v>
      </c>
      <c r="F124" s="180" t="s">
        <v>4214</v>
      </c>
      <c r="G124" s="181" t="s">
        <v>343</v>
      </c>
      <c r="H124" s="182">
        <v>119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73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4215</v>
      </c>
    </row>
    <row r="125" s="1" customFormat="1" ht="24" customHeight="1">
      <c r="B125" s="177"/>
      <c r="C125" s="178" t="s">
        <v>271</v>
      </c>
      <c r="D125" s="178" t="s">
        <v>194</v>
      </c>
      <c r="E125" s="179" t="s">
        <v>2359</v>
      </c>
      <c r="F125" s="180" t="s">
        <v>2360</v>
      </c>
      <c r="G125" s="181" t="s">
        <v>197</v>
      </c>
      <c r="H125" s="182">
        <v>40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73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4216</v>
      </c>
    </row>
    <row r="126" s="1" customFormat="1" ht="16.5" customHeight="1">
      <c r="B126" s="177"/>
      <c r="C126" s="178" t="s">
        <v>277</v>
      </c>
      <c r="D126" s="178" t="s">
        <v>194</v>
      </c>
      <c r="E126" s="179" t="s">
        <v>2362</v>
      </c>
      <c r="F126" s="180" t="s">
        <v>4217</v>
      </c>
      <c r="G126" s="181" t="s">
        <v>197</v>
      </c>
      <c r="H126" s="182">
        <v>40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73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4218</v>
      </c>
    </row>
    <row r="127" s="1" customFormat="1" ht="16.5" customHeight="1">
      <c r="B127" s="177"/>
      <c r="C127" s="178" t="s">
        <v>192</v>
      </c>
      <c r="D127" s="178" t="s">
        <v>194</v>
      </c>
      <c r="E127" s="179" t="s">
        <v>4219</v>
      </c>
      <c r="F127" s="180" t="s">
        <v>4220</v>
      </c>
      <c r="G127" s="181" t="s">
        <v>397</v>
      </c>
      <c r="H127" s="182">
        <v>10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73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4221</v>
      </c>
    </row>
    <row r="128" s="1" customFormat="1" ht="24" customHeight="1">
      <c r="B128" s="177"/>
      <c r="C128" s="178" t="s">
        <v>287</v>
      </c>
      <c r="D128" s="178" t="s">
        <v>194</v>
      </c>
      <c r="E128" s="179" t="s">
        <v>4222</v>
      </c>
      <c r="F128" s="180" t="s">
        <v>4223</v>
      </c>
      <c r="G128" s="181" t="s">
        <v>1616</v>
      </c>
      <c r="H128" s="182">
        <v>0.29999999999999999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73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4224</v>
      </c>
    </row>
    <row r="129" s="1" customFormat="1" ht="16.5" customHeight="1">
      <c r="B129" s="177"/>
      <c r="C129" s="178" t="s">
        <v>295</v>
      </c>
      <c r="D129" s="178" t="s">
        <v>194</v>
      </c>
      <c r="E129" s="179" t="s">
        <v>4225</v>
      </c>
      <c r="F129" s="180" t="s">
        <v>4226</v>
      </c>
      <c r="G129" s="181" t="s">
        <v>197</v>
      </c>
      <c r="H129" s="182">
        <v>40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73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4227</v>
      </c>
    </row>
    <row r="130" s="1" customFormat="1" ht="16.5" customHeight="1">
      <c r="B130" s="177"/>
      <c r="C130" s="178" t="s">
        <v>301</v>
      </c>
      <c r="D130" s="178" t="s">
        <v>194</v>
      </c>
      <c r="E130" s="179" t="s">
        <v>4228</v>
      </c>
      <c r="F130" s="180" t="s">
        <v>4229</v>
      </c>
      <c r="G130" s="181" t="s">
        <v>214</v>
      </c>
      <c r="H130" s="182">
        <v>1.7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73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4230</v>
      </c>
    </row>
    <row r="131" s="1" customFormat="1" ht="16.5" customHeight="1">
      <c r="B131" s="177"/>
      <c r="C131" s="178" t="s">
        <v>8</v>
      </c>
      <c r="D131" s="178" t="s">
        <v>194</v>
      </c>
      <c r="E131" s="179" t="s">
        <v>4231</v>
      </c>
      <c r="F131" s="180" t="s">
        <v>4232</v>
      </c>
      <c r="G131" s="181" t="s">
        <v>343</v>
      </c>
      <c r="H131" s="182">
        <v>4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73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4233</v>
      </c>
    </row>
    <row r="132" s="1" customFormat="1" ht="24" customHeight="1">
      <c r="B132" s="177"/>
      <c r="C132" s="178" t="s">
        <v>314</v>
      </c>
      <c r="D132" s="178" t="s">
        <v>194</v>
      </c>
      <c r="E132" s="179" t="s">
        <v>4234</v>
      </c>
      <c r="F132" s="180" t="s">
        <v>4235</v>
      </c>
      <c r="G132" s="181" t="s">
        <v>343</v>
      </c>
      <c r="H132" s="182">
        <v>40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73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4236</v>
      </c>
    </row>
    <row r="133" s="1" customFormat="1" ht="16.5" customHeight="1">
      <c r="B133" s="177"/>
      <c r="C133" s="178" t="s">
        <v>322</v>
      </c>
      <c r="D133" s="178" t="s">
        <v>194</v>
      </c>
      <c r="E133" s="179" t="s">
        <v>4237</v>
      </c>
      <c r="F133" s="180" t="s">
        <v>4238</v>
      </c>
      <c r="G133" s="181" t="s">
        <v>197</v>
      </c>
      <c r="H133" s="182">
        <v>40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73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4239</v>
      </c>
    </row>
    <row r="134" s="1" customFormat="1" ht="24" customHeight="1">
      <c r="B134" s="177"/>
      <c r="C134" s="178" t="s">
        <v>328</v>
      </c>
      <c r="D134" s="178" t="s">
        <v>194</v>
      </c>
      <c r="E134" s="179" t="s">
        <v>4240</v>
      </c>
      <c r="F134" s="180" t="s">
        <v>4241</v>
      </c>
      <c r="G134" s="181" t="s">
        <v>1007</v>
      </c>
      <c r="H134" s="182">
        <v>165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73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4242</v>
      </c>
    </row>
    <row r="135" s="1" customFormat="1" ht="16.5" customHeight="1">
      <c r="B135" s="177"/>
      <c r="C135" s="178" t="s">
        <v>334</v>
      </c>
      <c r="D135" s="178" t="s">
        <v>194</v>
      </c>
      <c r="E135" s="179" t="s">
        <v>4243</v>
      </c>
      <c r="F135" s="180" t="s">
        <v>4244</v>
      </c>
      <c r="G135" s="181" t="s">
        <v>214</v>
      </c>
      <c r="H135" s="182">
        <v>62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73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4245</v>
      </c>
    </row>
    <row r="136" s="1" customFormat="1" ht="16.5" customHeight="1">
      <c r="B136" s="177"/>
      <c r="C136" s="178" t="s">
        <v>340</v>
      </c>
      <c r="D136" s="178" t="s">
        <v>194</v>
      </c>
      <c r="E136" s="179" t="s">
        <v>4246</v>
      </c>
      <c r="F136" s="180" t="s">
        <v>4247</v>
      </c>
      <c r="G136" s="181" t="s">
        <v>214</v>
      </c>
      <c r="H136" s="182">
        <v>70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73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4248</v>
      </c>
    </row>
    <row r="137" s="1" customFormat="1" ht="16.5" customHeight="1">
      <c r="B137" s="177"/>
      <c r="C137" s="214" t="s">
        <v>7</v>
      </c>
      <c r="D137" s="214" t="s">
        <v>335</v>
      </c>
      <c r="E137" s="215" t="s">
        <v>4249</v>
      </c>
      <c r="F137" s="216" t="s">
        <v>4250</v>
      </c>
      <c r="G137" s="217" t="s">
        <v>214</v>
      </c>
      <c r="H137" s="218">
        <v>70</v>
      </c>
      <c r="I137" s="219"/>
      <c r="J137" s="218">
        <f>ROUND(I137*H137,2)</f>
        <v>0</v>
      </c>
      <c r="K137" s="216" t="s">
        <v>1</v>
      </c>
      <c r="L137" s="220"/>
      <c r="M137" s="221" t="s">
        <v>1</v>
      </c>
      <c r="N137" s="222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254</v>
      </c>
      <c r="AT137" s="188" t="s">
        <v>335</v>
      </c>
      <c r="AU137" s="188" t="s">
        <v>73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4251</v>
      </c>
    </row>
    <row r="138" s="1" customFormat="1" ht="16.5" customHeight="1">
      <c r="B138" s="177"/>
      <c r="C138" s="178" t="s">
        <v>359</v>
      </c>
      <c r="D138" s="178" t="s">
        <v>194</v>
      </c>
      <c r="E138" s="179" t="s">
        <v>4252</v>
      </c>
      <c r="F138" s="180" t="s">
        <v>4253</v>
      </c>
      <c r="G138" s="181" t="s">
        <v>397</v>
      </c>
      <c r="H138" s="182">
        <v>12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73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4254</v>
      </c>
    </row>
    <row r="139" s="1" customFormat="1" ht="24" customHeight="1">
      <c r="B139" s="177"/>
      <c r="C139" s="178" t="s">
        <v>368</v>
      </c>
      <c r="D139" s="178" t="s">
        <v>194</v>
      </c>
      <c r="E139" s="179" t="s">
        <v>4255</v>
      </c>
      <c r="F139" s="180" t="s">
        <v>4256</v>
      </c>
      <c r="G139" s="181" t="s">
        <v>397</v>
      </c>
      <c r="H139" s="182">
        <v>10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73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4257</v>
      </c>
    </row>
    <row r="140" s="1" customFormat="1" ht="24" customHeight="1">
      <c r="B140" s="177"/>
      <c r="C140" s="178" t="s">
        <v>374</v>
      </c>
      <c r="D140" s="178" t="s">
        <v>194</v>
      </c>
      <c r="E140" s="179" t="s">
        <v>4258</v>
      </c>
      <c r="F140" s="180" t="s">
        <v>4259</v>
      </c>
      <c r="G140" s="181" t="s">
        <v>397</v>
      </c>
      <c r="H140" s="182">
        <v>10</v>
      </c>
      <c r="I140" s="183"/>
      <c r="J140" s="182">
        <f>ROUND(I140*H140,2)</f>
        <v>0</v>
      </c>
      <c r="K140" s="180" t="s">
        <v>1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73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4260</v>
      </c>
    </row>
    <row r="141" s="1" customFormat="1" ht="16.5" customHeight="1">
      <c r="B141" s="177"/>
      <c r="C141" s="178" t="s">
        <v>381</v>
      </c>
      <c r="D141" s="178" t="s">
        <v>194</v>
      </c>
      <c r="E141" s="179" t="s">
        <v>4261</v>
      </c>
      <c r="F141" s="180" t="s">
        <v>4262</v>
      </c>
      <c r="G141" s="181" t="s">
        <v>397</v>
      </c>
      <c r="H141" s="182">
        <v>1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73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4263</v>
      </c>
    </row>
    <row r="142" s="1" customFormat="1" ht="16.5" customHeight="1">
      <c r="B142" s="177"/>
      <c r="C142" s="178" t="s">
        <v>388</v>
      </c>
      <c r="D142" s="178" t="s">
        <v>194</v>
      </c>
      <c r="E142" s="179" t="s">
        <v>4264</v>
      </c>
      <c r="F142" s="180" t="s">
        <v>4265</v>
      </c>
      <c r="G142" s="181" t="s">
        <v>397</v>
      </c>
      <c r="H142" s="182">
        <v>1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198</v>
      </c>
      <c r="AT142" s="188" t="s">
        <v>194</v>
      </c>
      <c r="AU142" s="188" t="s">
        <v>73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4266</v>
      </c>
    </row>
    <row r="143" s="1" customFormat="1" ht="16.5" customHeight="1">
      <c r="B143" s="177"/>
      <c r="C143" s="178" t="s">
        <v>394</v>
      </c>
      <c r="D143" s="178" t="s">
        <v>194</v>
      </c>
      <c r="E143" s="179" t="s">
        <v>4267</v>
      </c>
      <c r="F143" s="180" t="s">
        <v>4268</v>
      </c>
      <c r="G143" s="181" t="s">
        <v>310</v>
      </c>
      <c r="H143" s="182">
        <v>18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198</v>
      </c>
      <c r="AT143" s="188" t="s">
        <v>194</v>
      </c>
      <c r="AU143" s="188" t="s">
        <v>73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4269</v>
      </c>
    </row>
    <row r="144" s="1" customFormat="1" ht="16.5" customHeight="1">
      <c r="B144" s="177"/>
      <c r="C144" s="214" t="s">
        <v>400</v>
      </c>
      <c r="D144" s="214" t="s">
        <v>335</v>
      </c>
      <c r="E144" s="215" t="s">
        <v>4270</v>
      </c>
      <c r="F144" s="216" t="s">
        <v>4271</v>
      </c>
      <c r="G144" s="217" t="s">
        <v>310</v>
      </c>
      <c r="H144" s="218">
        <v>45</v>
      </c>
      <c r="I144" s="219"/>
      <c r="J144" s="218">
        <f>ROUND(I144*H144,2)</f>
        <v>0</v>
      </c>
      <c r="K144" s="216" t="s">
        <v>1</v>
      </c>
      <c r="L144" s="220"/>
      <c r="M144" s="221" t="s">
        <v>1</v>
      </c>
      <c r="N144" s="222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254</v>
      </c>
      <c r="AT144" s="188" t="s">
        <v>335</v>
      </c>
      <c r="AU144" s="188" t="s">
        <v>73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4272</v>
      </c>
    </row>
    <row r="145" s="1" customFormat="1" ht="16.5" customHeight="1">
      <c r="B145" s="177"/>
      <c r="C145" s="214" t="s">
        <v>406</v>
      </c>
      <c r="D145" s="214" t="s">
        <v>335</v>
      </c>
      <c r="E145" s="215" t="s">
        <v>4273</v>
      </c>
      <c r="F145" s="216" t="s">
        <v>4274</v>
      </c>
      <c r="G145" s="217" t="s">
        <v>310</v>
      </c>
      <c r="H145" s="218">
        <v>15</v>
      </c>
      <c r="I145" s="219"/>
      <c r="J145" s="218">
        <f>ROUND(I145*H145,2)</f>
        <v>0</v>
      </c>
      <c r="K145" s="216" t="s">
        <v>1</v>
      </c>
      <c r="L145" s="220"/>
      <c r="M145" s="221" t="s">
        <v>1</v>
      </c>
      <c r="N145" s="222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254</v>
      </c>
      <c r="AT145" s="188" t="s">
        <v>335</v>
      </c>
      <c r="AU145" s="188" t="s">
        <v>73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198</v>
      </c>
      <c r="BM145" s="188" t="s">
        <v>4275</v>
      </c>
    </row>
    <row r="146" s="1" customFormat="1" ht="16.5" customHeight="1">
      <c r="B146" s="177"/>
      <c r="C146" s="178" t="s">
        <v>413</v>
      </c>
      <c r="D146" s="178" t="s">
        <v>194</v>
      </c>
      <c r="E146" s="179" t="s">
        <v>4276</v>
      </c>
      <c r="F146" s="180" t="s">
        <v>4277</v>
      </c>
      <c r="G146" s="181" t="s">
        <v>397</v>
      </c>
      <c r="H146" s="182">
        <v>1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198</v>
      </c>
      <c r="AT146" s="188" t="s">
        <v>194</v>
      </c>
      <c r="AU146" s="188" t="s">
        <v>73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4278</v>
      </c>
    </row>
    <row r="147" s="1" customFormat="1" ht="24" customHeight="1">
      <c r="B147" s="177"/>
      <c r="C147" s="178" t="s">
        <v>422</v>
      </c>
      <c r="D147" s="178" t="s">
        <v>194</v>
      </c>
      <c r="E147" s="179" t="s">
        <v>4279</v>
      </c>
      <c r="F147" s="180" t="s">
        <v>4280</v>
      </c>
      <c r="G147" s="181" t="s">
        <v>397</v>
      </c>
      <c r="H147" s="182">
        <v>1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198</v>
      </c>
      <c r="AT147" s="188" t="s">
        <v>194</v>
      </c>
      <c r="AU147" s="188" t="s">
        <v>73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4281</v>
      </c>
    </row>
    <row r="148" s="1" customFormat="1" ht="16.5" customHeight="1">
      <c r="B148" s="177"/>
      <c r="C148" s="178" t="s">
        <v>427</v>
      </c>
      <c r="D148" s="178" t="s">
        <v>194</v>
      </c>
      <c r="E148" s="179" t="s">
        <v>4282</v>
      </c>
      <c r="F148" s="180" t="s">
        <v>4283</v>
      </c>
      <c r="G148" s="181" t="s">
        <v>310</v>
      </c>
      <c r="H148" s="182">
        <v>180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198</v>
      </c>
      <c r="AT148" s="188" t="s">
        <v>194</v>
      </c>
      <c r="AU148" s="188" t="s">
        <v>73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4284</v>
      </c>
    </row>
    <row r="149" s="1" customFormat="1" ht="16.5" customHeight="1">
      <c r="B149" s="177"/>
      <c r="C149" s="178" t="s">
        <v>436</v>
      </c>
      <c r="D149" s="178" t="s">
        <v>194</v>
      </c>
      <c r="E149" s="179" t="s">
        <v>4285</v>
      </c>
      <c r="F149" s="180" t="s">
        <v>4286</v>
      </c>
      <c r="G149" s="181" t="s">
        <v>310</v>
      </c>
      <c r="H149" s="182">
        <v>1365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198</v>
      </c>
      <c r="AT149" s="188" t="s">
        <v>194</v>
      </c>
      <c r="AU149" s="188" t="s">
        <v>73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198</v>
      </c>
      <c r="BM149" s="188" t="s">
        <v>4287</v>
      </c>
    </row>
    <row r="150" s="1" customFormat="1" ht="16.5" customHeight="1">
      <c r="B150" s="177"/>
      <c r="C150" s="178" t="s">
        <v>365</v>
      </c>
      <c r="D150" s="178" t="s">
        <v>194</v>
      </c>
      <c r="E150" s="179" t="s">
        <v>4288</v>
      </c>
      <c r="F150" s="180" t="s">
        <v>4289</v>
      </c>
      <c r="G150" s="181" t="s">
        <v>310</v>
      </c>
      <c r="H150" s="182">
        <v>650</v>
      </c>
      <c r="I150" s="183"/>
      <c r="J150" s="182">
        <f>ROUND(I150*H150,2)</f>
        <v>0</v>
      </c>
      <c r="K150" s="180" t="s">
        <v>1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73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4290</v>
      </c>
    </row>
    <row r="151" s="1" customFormat="1" ht="24" customHeight="1">
      <c r="B151" s="177"/>
      <c r="C151" s="178" t="s">
        <v>450</v>
      </c>
      <c r="D151" s="178" t="s">
        <v>194</v>
      </c>
      <c r="E151" s="179" t="s">
        <v>4291</v>
      </c>
      <c r="F151" s="180" t="s">
        <v>4292</v>
      </c>
      <c r="G151" s="181" t="s">
        <v>397</v>
      </c>
      <c r="H151" s="182">
        <v>6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198</v>
      </c>
      <c r="AT151" s="188" t="s">
        <v>194</v>
      </c>
      <c r="AU151" s="188" t="s">
        <v>73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4293</v>
      </c>
    </row>
    <row r="152" s="1" customFormat="1" ht="16.5" customHeight="1">
      <c r="B152" s="177"/>
      <c r="C152" s="178" t="s">
        <v>458</v>
      </c>
      <c r="D152" s="178" t="s">
        <v>194</v>
      </c>
      <c r="E152" s="179" t="s">
        <v>4294</v>
      </c>
      <c r="F152" s="180" t="s">
        <v>4295</v>
      </c>
      <c r="G152" s="181" t="s">
        <v>1275</v>
      </c>
      <c r="H152" s="182">
        <v>10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198</v>
      </c>
      <c r="AT152" s="188" t="s">
        <v>194</v>
      </c>
      <c r="AU152" s="188" t="s">
        <v>73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198</v>
      </c>
      <c r="BM152" s="188" t="s">
        <v>4296</v>
      </c>
    </row>
    <row r="153" s="1" customFormat="1" ht="24" customHeight="1">
      <c r="B153" s="177"/>
      <c r="C153" s="178" t="s">
        <v>465</v>
      </c>
      <c r="D153" s="178" t="s">
        <v>194</v>
      </c>
      <c r="E153" s="179" t="s">
        <v>4297</v>
      </c>
      <c r="F153" s="180" t="s">
        <v>4298</v>
      </c>
      <c r="G153" s="181" t="s">
        <v>1275</v>
      </c>
      <c r="H153" s="182">
        <v>12</v>
      </c>
      <c r="I153" s="183"/>
      <c r="J153" s="182">
        <f>ROUND(I153*H153,2)</f>
        <v>0</v>
      </c>
      <c r="K153" s="180" t="s">
        <v>1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73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4299</v>
      </c>
    </row>
    <row r="154" s="1" customFormat="1" ht="16.5" customHeight="1">
      <c r="B154" s="177"/>
      <c r="C154" s="178" t="s">
        <v>470</v>
      </c>
      <c r="D154" s="178" t="s">
        <v>194</v>
      </c>
      <c r="E154" s="179" t="s">
        <v>4300</v>
      </c>
      <c r="F154" s="180" t="s">
        <v>4301</v>
      </c>
      <c r="G154" s="181" t="s">
        <v>4302</v>
      </c>
      <c r="H154" s="182">
        <v>1</v>
      </c>
      <c r="I154" s="183"/>
      <c r="J154" s="182">
        <f>ROUND(I154*H154,2)</f>
        <v>0</v>
      </c>
      <c r="K154" s="180" t="s">
        <v>1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198</v>
      </c>
      <c r="AT154" s="188" t="s">
        <v>194</v>
      </c>
      <c r="AU154" s="188" t="s">
        <v>73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198</v>
      </c>
      <c r="BM154" s="188" t="s">
        <v>4303</v>
      </c>
    </row>
    <row r="155" s="1" customFormat="1" ht="16.5" customHeight="1">
      <c r="B155" s="177"/>
      <c r="C155" s="178" t="s">
        <v>475</v>
      </c>
      <c r="D155" s="178" t="s">
        <v>194</v>
      </c>
      <c r="E155" s="179" t="s">
        <v>4304</v>
      </c>
      <c r="F155" s="180" t="s">
        <v>4305</v>
      </c>
      <c r="G155" s="181" t="s">
        <v>4302</v>
      </c>
      <c r="H155" s="182">
        <v>1</v>
      </c>
      <c r="I155" s="183"/>
      <c r="J155" s="182">
        <f>ROUND(I155*H155,2)</f>
        <v>0</v>
      </c>
      <c r="K155" s="180" t="s">
        <v>1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198</v>
      </c>
      <c r="AT155" s="188" t="s">
        <v>194</v>
      </c>
      <c r="AU155" s="188" t="s">
        <v>73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198</v>
      </c>
      <c r="BM155" s="188" t="s">
        <v>4306</v>
      </c>
    </row>
    <row r="156" s="1" customFormat="1" ht="16.5" customHeight="1">
      <c r="B156" s="177"/>
      <c r="C156" s="178" t="s">
        <v>480</v>
      </c>
      <c r="D156" s="178" t="s">
        <v>194</v>
      </c>
      <c r="E156" s="179" t="s">
        <v>4307</v>
      </c>
      <c r="F156" s="180" t="s">
        <v>4308</v>
      </c>
      <c r="G156" s="181" t="s">
        <v>4302</v>
      </c>
      <c r="H156" s="182">
        <v>1</v>
      </c>
      <c r="I156" s="183"/>
      <c r="J156" s="182">
        <f>ROUND(I156*H156,2)</f>
        <v>0</v>
      </c>
      <c r="K156" s="180" t="s">
        <v>1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198</v>
      </c>
      <c r="AT156" s="188" t="s">
        <v>194</v>
      </c>
      <c r="AU156" s="188" t="s">
        <v>73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198</v>
      </c>
      <c r="BM156" s="188" t="s">
        <v>4309</v>
      </c>
    </row>
    <row r="157" s="1" customFormat="1" ht="16.5" customHeight="1">
      <c r="B157" s="177"/>
      <c r="C157" s="178" t="s">
        <v>490</v>
      </c>
      <c r="D157" s="178" t="s">
        <v>194</v>
      </c>
      <c r="E157" s="179" t="s">
        <v>4310</v>
      </c>
      <c r="F157" s="180" t="s">
        <v>4311</v>
      </c>
      <c r="G157" s="181" t="s">
        <v>4302</v>
      </c>
      <c r="H157" s="182">
        <v>1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198</v>
      </c>
      <c r="AT157" s="188" t="s">
        <v>194</v>
      </c>
      <c r="AU157" s="188" t="s">
        <v>73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198</v>
      </c>
      <c r="BM157" s="188" t="s">
        <v>4312</v>
      </c>
    </row>
    <row r="158" s="1" customFormat="1" ht="16.5" customHeight="1">
      <c r="B158" s="177"/>
      <c r="C158" s="178" t="s">
        <v>496</v>
      </c>
      <c r="D158" s="178" t="s">
        <v>194</v>
      </c>
      <c r="E158" s="179" t="s">
        <v>4313</v>
      </c>
      <c r="F158" s="180" t="s">
        <v>4314</v>
      </c>
      <c r="G158" s="181" t="s">
        <v>4302</v>
      </c>
      <c r="H158" s="182">
        <v>1</v>
      </c>
      <c r="I158" s="183"/>
      <c r="J158" s="182">
        <f>ROUND(I158*H158,2)</f>
        <v>0</v>
      </c>
      <c r="K158" s="180" t="s">
        <v>1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198</v>
      </c>
      <c r="AT158" s="188" t="s">
        <v>194</v>
      </c>
      <c r="AU158" s="188" t="s">
        <v>73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198</v>
      </c>
      <c r="BM158" s="188" t="s">
        <v>4315</v>
      </c>
    </row>
    <row r="159" s="1" customFormat="1" ht="24" customHeight="1">
      <c r="B159" s="177"/>
      <c r="C159" s="178" t="s">
        <v>507</v>
      </c>
      <c r="D159" s="178" t="s">
        <v>194</v>
      </c>
      <c r="E159" s="179" t="s">
        <v>4316</v>
      </c>
      <c r="F159" s="180" t="s">
        <v>4317</v>
      </c>
      <c r="G159" s="181" t="s">
        <v>397</v>
      </c>
      <c r="H159" s="182">
        <v>10</v>
      </c>
      <c r="I159" s="183"/>
      <c r="J159" s="182">
        <f>ROUND(I159*H159,2)</f>
        <v>0</v>
      </c>
      <c r="K159" s="180" t="s">
        <v>1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198</v>
      </c>
      <c r="AT159" s="188" t="s">
        <v>194</v>
      </c>
      <c r="AU159" s="188" t="s">
        <v>73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198</v>
      </c>
      <c r="BM159" s="188" t="s">
        <v>4318</v>
      </c>
    </row>
    <row r="160" s="1" customFormat="1" ht="16.5" customHeight="1">
      <c r="B160" s="177"/>
      <c r="C160" s="178" t="s">
        <v>511</v>
      </c>
      <c r="D160" s="178" t="s">
        <v>194</v>
      </c>
      <c r="E160" s="179" t="s">
        <v>4319</v>
      </c>
      <c r="F160" s="180" t="s">
        <v>4320</v>
      </c>
      <c r="G160" s="181" t="s">
        <v>343</v>
      </c>
      <c r="H160" s="182">
        <v>4</v>
      </c>
      <c r="I160" s="183"/>
      <c r="J160" s="182">
        <f>ROUND(I160*H160,2)</f>
        <v>0</v>
      </c>
      <c r="K160" s="180" t="s">
        <v>1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198</v>
      </c>
      <c r="AT160" s="188" t="s">
        <v>194</v>
      </c>
      <c r="AU160" s="188" t="s">
        <v>73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198</v>
      </c>
      <c r="BM160" s="188" t="s">
        <v>4321</v>
      </c>
    </row>
    <row r="161" s="1" customFormat="1" ht="16.5" customHeight="1">
      <c r="B161" s="177"/>
      <c r="C161" s="214" t="s">
        <v>517</v>
      </c>
      <c r="D161" s="214" t="s">
        <v>335</v>
      </c>
      <c r="E161" s="215" t="s">
        <v>4322</v>
      </c>
      <c r="F161" s="216" t="s">
        <v>4323</v>
      </c>
      <c r="G161" s="217" t="s">
        <v>397</v>
      </c>
      <c r="H161" s="218">
        <v>5</v>
      </c>
      <c r="I161" s="219"/>
      <c r="J161" s="218">
        <f>ROUND(I161*H161,2)</f>
        <v>0</v>
      </c>
      <c r="K161" s="216" t="s">
        <v>1</v>
      </c>
      <c r="L161" s="220"/>
      <c r="M161" s="221" t="s">
        <v>1</v>
      </c>
      <c r="N161" s="222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254</v>
      </c>
      <c r="AT161" s="188" t="s">
        <v>335</v>
      </c>
      <c r="AU161" s="188" t="s">
        <v>73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4324</v>
      </c>
    </row>
    <row r="162" s="1" customFormat="1" ht="16.5" customHeight="1">
      <c r="B162" s="177"/>
      <c r="C162" s="214" t="s">
        <v>524</v>
      </c>
      <c r="D162" s="214" t="s">
        <v>335</v>
      </c>
      <c r="E162" s="215" t="s">
        <v>4325</v>
      </c>
      <c r="F162" s="216" t="s">
        <v>4326</v>
      </c>
      <c r="G162" s="217" t="s">
        <v>397</v>
      </c>
      <c r="H162" s="218">
        <v>6</v>
      </c>
      <c r="I162" s="219"/>
      <c r="J162" s="218">
        <f>ROUND(I162*H162,2)</f>
        <v>0</v>
      </c>
      <c r="K162" s="216" t="s">
        <v>1</v>
      </c>
      <c r="L162" s="220"/>
      <c r="M162" s="221" t="s">
        <v>1</v>
      </c>
      <c r="N162" s="222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254</v>
      </c>
      <c r="AT162" s="188" t="s">
        <v>335</v>
      </c>
      <c r="AU162" s="188" t="s">
        <v>73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198</v>
      </c>
      <c r="BM162" s="188" t="s">
        <v>4327</v>
      </c>
    </row>
    <row r="163" s="1" customFormat="1" ht="16.5" customHeight="1">
      <c r="B163" s="177"/>
      <c r="C163" s="214" t="s">
        <v>531</v>
      </c>
      <c r="D163" s="214" t="s">
        <v>335</v>
      </c>
      <c r="E163" s="215" t="s">
        <v>4328</v>
      </c>
      <c r="F163" s="216" t="s">
        <v>4329</v>
      </c>
      <c r="G163" s="217" t="s">
        <v>397</v>
      </c>
      <c r="H163" s="218">
        <v>1</v>
      </c>
      <c r="I163" s="219"/>
      <c r="J163" s="218">
        <f>ROUND(I163*H163,2)</f>
        <v>0</v>
      </c>
      <c r="K163" s="216" t="s">
        <v>1</v>
      </c>
      <c r="L163" s="220"/>
      <c r="M163" s="221" t="s">
        <v>1</v>
      </c>
      <c r="N163" s="222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254</v>
      </c>
      <c r="AT163" s="188" t="s">
        <v>335</v>
      </c>
      <c r="AU163" s="188" t="s">
        <v>73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198</v>
      </c>
      <c r="BM163" s="188" t="s">
        <v>4330</v>
      </c>
    </row>
    <row r="164" s="1" customFormat="1" ht="16.5" customHeight="1">
      <c r="B164" s="177"/>
      <c r="C164" s="214" t="s">
        <v>546</v>
      </c>
      <c r="D164" s="214" t="s">
        <v>335</v>
      </c>
      <c r="E164" s="215" t="s">
        <v>4331</v>
      </c>
      <c r="F164" s="216" t="s">
        <v>4332</v>
      </c>
      <c r="G164" s="217" t="s">
        <v>397</v>
      </c>
      <c r="H164" s="218">
        <v>12</v>
      </c>
      <c r="I164" s="219"/>
      <c r="J164" s="218">
        <f>ROUND(I164*H164,2)</f>
        <v>0</v>
      </c>
      <c r="K164" s="216" t="s">
        <v>1</v>
      </c>
      <c r="L164" s="220"/>
      <c r="M164" s="221" t="s">
        <v>1</v>
      </c>
      <c r="N164" s="222" t="s">
        <v>38</v>
      </c>
      <c r="O164" s="73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AR164" s="188" t="s">
        <v>254</v>
      </c>
      <c r="AT164" s="188" t="s">
        <v>335</v>
      </c>
      <c r="AU164" s="188" t="s">
        <v>73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198</v>
      </c>
      <c r="BM164" s="188" t="s">
        <v>4333</v>
      </c>
    </row>
    <row r="165" s="1" customFormat="1" ht="16.5" customHeight="1">
      <c r="B165" s="177"/>
      <c r="C165" s="214" t="s">
        <v>552</v>
      </c>
      <c r="D165" s="214" t="s">
        <v>335</v>
      </c>
      <c r="E165" s="215" t="s">
        <v>4334</v>
      </c>
      <c r="F165" s="216" t="s">
        <v>4335</v>
      </c>
      <c r="G165" s="217" t="s">
        <v>397</v>
      </c>
      <c r="H165" s="218">
        <v>10</v>
      </c>
      <c r="I165" s="219"/>
      <c r="J165" s="218">
        <f>ROUND(I165*H165,2)</f>
        <v>0</v>
      </c>
      <c r="K165" s="216" t="s">
        <v>1</v>
      </c>
      <c r="L165" s="220"/>
      <c r="M165" s="221" t="s">
        <v>1</v>
      </c>
      <c r="N165" s="222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254</v>
      </c>
      <c r="AT165" s="188" t="s">
        <v>335</v>
      </c>
      <c r="AU165" s="188" t="s">
        <v>73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198</v>
      </c>
      <c r="BM165" s="188" t="s">
        <v>4336</v>
      </c>
    </row>
    <row r="166" s="1" customFormat="1" ht="16.5" customHeight="1">
      <c r="B166" s="177"/>
      <c r="C166" s="214" t="s">
        <v>558</v>
      </c>
      <c r="D166" s="214" t="s">
        <v>335</v>
      </c>
      <c r="E166" s="215" t="s">
        <v>4337</v>
      </c>
      <c r="F166" s="216" t="s">
        <v>4338</v>
      </c>
      <c r="G166" s="217" t="s">
        <v>397</v>
      </c>
      <c r="H166" s="218">
        <v>1</v>
      </c>
      <c r="I166" s="219"/>
      <c r="J166" s="218">
        <f>ROUND(I166*H166,2)</f>
        <v>0</v>
      </c>
      <c r="K166" s="216" t="s">
        <v>1</v>
      </c>
      <c r="L166" s="220"/>
      <c r="M166" s="221" t="s">
        <v>1</v>
      </c>
      <c r="N166" s="222" t="s">
        <v>38</v>
      </c>
      <c r="O166" s="73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AR166" s="188" t="s">
        <v>254</v>
      </c>
      <c r="AT166" s="188" t="s">
        <v>335</v>
      </c>
      <c r="AU166" s="188" t="s">
        <v>73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198</v>
      </c>
      <c r="BM166" s="188" t="s">
        <v>4339</v>
      </c>
    </row>
    <row r="167" s="1" customFormat="1" ht="16.5" customHeight="1">
      <c r="B167" s="177"/>
      <c r="C167" s="214" t="s">
        <v>562</v>
      </c>
      <c r="D167" s="214" t="s">
        <v>335</v>
      </c>
      <c r="E167" s="215" t="s">
        <v>4340</v>
      </c>
      <c r="F167" s="216" t="s">
        <v>4341</v>
      </c>
      <c r="G167" s="217" t="s">
        <v>397</v>
      </c>
      <c r="H167" s="218">
        <v>1</v>
      </c>
      <c r="I167" s="219"/>
      <c r="J167" s="218">
        <f>ROUND(I167*H167,2)</f>
        <v>0</v>
      </c>
      <c r="K167" s="216" t="s">
        <v>1</v>
      </c>
      <c r="L167" s="220"/>
      <c r="M167" s="221" t="s">
        <v>1</v>
      </c>
      <c r="N167" s="222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254</v>
      </c>
      <c r="AT167" s="188" t="s">
        <v>335</v>
      </c>
      <c r="AU167" s="188" t="s">
        <v>73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198</v>
      </c>
      <c r="BM167" s="188" t="s">
        <v>4342</v>
      </c>
    </row>
    <row r="168" s="1" customFormat="1" ht="16.5" customHeight="1">
      <c r="B168" s="177"/>
      <c r="C168" s="214" t="s">
        <v>568</v>
      </c>
      <c r="D168" s="214" t="s">
        <v>335</v>
      </c>
      <c r="E168" s="215" t="s">
        <v>4343</v>
      </c>
      <c r="F168" s="216" t="s">
        <v>4344</v>
      </c>
      <c r="G168" s="217" t="s">
        <v>310</v>
      </c>
      <c r="H168" s="218">
        <v>8</v>
      </c>
      <c r="I168" s="219"/>
      <c r="J168" s="218">
        <f>ROUND(I168*H168,2)</f>
        <v>0</v>
      </c>
      <c r="K168" s="216" t="s">
        <v>1</v>
      </c>
      <c r="L168" s="220"/>
      <c r="M168" s="221" t="s">
        <v>1</v>
      </c>
      <c r="N168" s="222" t="s">
        <v>38</v>
      </c>
      <c r="O168" s="73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254</v>
      </c>
      <c r="AT168" s="188" t="s">
        <v>335</v>
      </c>
      <c r="AU168" s="188" t="s">
        <v>73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198</v>
      </c>
      <c r="BM168" s="188" t="s">
        <v>4345</v>
      </c>
    </row>
    <row r="169" s="1" customFormat="1" ht="16.5" customHeight="1">
      <c r="B169" s="177"/>
      <c r="C169" s="214" t="s">
        <v>575</v>
      </c>
      <c r="D169" s="214" t="s">
        <v>335</v>
      </c>
      <c r="E169" s="215" t="s">
        <v>4346</v>
      </c>
      <c r="F169" s="216" t="s">
        <v>4347</v>
      </c>
      <c r="G169" s="217" t="s">
        <v>310</v>
      </c>
      <c r="H169" s="218">
        <v>8</v>
      </c>
      <c r="I169" s="219"/>
      <c r="J169" s="218">
        <f>ROUND(I169*H169,2)</f>
        <v>0</v>
      </c>
      <c r="K169" s="216" t="s">
        <v>1</v>
      </c>
      <c r="L169" s="220"/>
      <c r="M169" s="221" t="s">
        <v>1</v>
      </c>
      <c r="N169" s="222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254</v>
      </c>
      <c r="AT169" s="188" t="s">
        <v>335</v>
      </c>
      <c r="AU169" s="188" t="s">
        <v>73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198</v>
      </c>
      <c r="BM169" s="188" t="s">
        <v>4348</v>
      </c>
    </row>
    <row r="170" s="1" customFormat="1" ht="16.5" customHeight="1">
      <c r="B170" s="177"/>
      <c r="C170" s="214" t="s">
        <v>584</v>
      </c>
      <c r="D170" s="214" t="s">
        <v>335</v>
      </c>
      <c r="E170" s="215" t="s">
        <v>4349</v>
      </c>
      <c r="F170" s="216" t="s">
        <v>4350</v>
      </c>
      <c r="G170" s="217" t="s">
        <v>397</v>
      </c>
      <c r="H170" s="218">
        <v>1</v>
      </c>
      <c r="I170" s="219"/>
      <c r="J170" s="218">
        <f>ROUND(I170*H170,2)</f>
        <v>0</v>
      </c>
      <c r="K170" s="216" t="s">
        <v>1</v>
      </c>
      <c r="L170" s="220"/>
      <c r="M170" s="221" t="s">
        <v>1</v>
      </c>
      <c r="N170" s="222" t="s">
        <v>38</v>
      </c>
      <c r="O170" s="73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AR170" s="188" t="s">
        <v>254</v>
      </c>
      <c r="AT170" s="188" t="s">
        <v>335</v>
      </c>
      <c r="AU170" s="188" t="s">
        <v>73</v>
      </c>
      <c r="AY170" s="18" t="s">
        <v>191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81</v>
      </c>
      <c r="BK170" s="189">
        <f>ROUND(I170*H170,2)</f>
        <v>0</v>
      </c>
      <c r="BL170" s="18" t="s">
        <v>198</v>
      </c>
      <c r="BM170" s="188" t="s">
        <v>4351</v>
      </c>
    </row>
    <row r="171" s="1" customFormat="1" ht="16.5" customHeight="1">
      <c r="B171" s="177"/>
      <c r="C171" s="214" t="s">
        <v>589</v>
      </c>
      <c r="D171" s="214" t="s">
        <v>335</v>
      </c>
      <c r="E171" s="215" t="s">
        <v>4352</v>
      </c>
      <c r="F171" s="216" t="s">
        <v>4353</v>
      </c>
      <c r="G171" s="217" t="s">
        <v>397</v>
      </c>
      <c r="H171" s="218">
        <v>1</v>
      </c>
      <c r="I171" s="219"/>
      <c r="J171" s="218">
        <f>ROUND(I171*H171,2)</f>
        <v>0</v>
      </c>
      <c r="K171" s="216" t="s">
        <v>1</v>
      </c>
      <c r="L171" s="220"/>
      <c r="M171" s="221" t="s">
        <v>1</v>
      </c>
      <c r="N171" s="222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254</v>
      </c>
      <c r="AT171" s="188" t="s">
        <v>335</v>
      </c>
      <c r="AU171" s="188" t="s">
        <v>73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198</v>
      </c>
      <c r="BM171" s="188" t="s">
        <v>4354</v>
      </c>
    </row>
    <row r="172" s="1" customFormat="1" ht="24" customHeight="1">
      <c r="B172" s="177"/>
      <c r="C172" s="214" t="s">
        <v>597</v>
      </c>
      <c r="D172" s="214" t="s">
        <v>335</v>
      </c>
      <c r="E172" s="215" t="s">
        <v>4355</v>
      </c>
      <c r="F172" s="216" t="s">
        <v>4356</v>
      </c>
      <c r="G172" s="217" t="s">
        <v>397</v>
      </c>
      <c r="H172" s="218">
        <v>1</v>
      </c>
      <c r="I172" s="219"/>
      <c r="J172" s="218">
        <f>ROUND(I172*H172,2)</f>
        <v>0</v>
      </c>
      <c r="K172" s="216" t="s">
        <v>1</v>
      </c>
      <c r="L172" s="220"/>
      <c r="M172" s="221" t="s">
        <v>1</v>
      </c>
      <c r="N172" s="222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254</v>
      </c>
      <c r="AT172" s="188" t="s">
        <v>335</v>
      </c>
      <c r="AU172" s="188" t="s">
        <v>73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198</v>
      </c>
      <c r="BM172" s="188" t="s">
        <v>4357</v>
      </c>
    </row>
    <row r="173" s="1" customFormat="1" ht="16.5" customHeight="1">
      <c r="B173" s="177"/>
      <c r="C173" s="214" t="s">
        <v>357</v>
      </c>
      <c r="D173" s="214" t="s">
        <v>335</v>
      </c>
      <c r="E173" s="215" t="s">
        <v>4358</v>
      </c>
      <c r="F173" s="216" t="s">
        <v>4359</v>
      </c>
      <c r="G173" s="217" t="s">
        <v>310</v>
      </c>
      <c r="H173" s="218">
        <v>173</v>
      </c>
      <c r="I173" s="219"/>
      <c r="J173" s="218">
        <f>ROUND(I173*H173,2)</f>
        <v>0</v>
      </c>
      <c r="K173" s="216" t="s">
        <v>1</v>
      </c>
      <c r="L173" s="220"/>
      <c r="M173" s="221" t="s">
        <v>1</v>
      </c>
      <c r="N173" s="222" t="s">
        <v>38</v>
      </c>
      <c r="O173" s="73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AR173" s="188" t="s">
        <v>254</v>
      </c>
      <c r="AT173" s="188" t="s">
        <v>335</v>
      </c>
      <c r="AU173" s="188" t="s">
        <v>73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198</v>
      </c>
      <c r="BM173" s="188" t="s">
        <v>4360</v>
      </c>
    </row>
    <row r="174" s="1" customFormat="1" ht="16.5" customHeight="1">
      <c r="B174" s="177"/>
      <c r="C174" s="214" t="s">
        <v>609</v>
      </c>
      <c r="D174" s="214" t="s">
        <v>335</v>
      </c>
      <c r="E174" s="215" t="s">
        <v>4361</v>
      </c>
      <c r="F174" s="216" t="s">
        <v>4362</v>
      </c>
      <c r="G174" s="217" t="s">
        <v>310</v>
      </c>
      <c r="H174" s="218">
        <v>1300</v>
      </c>
      <c r="I174" s="219"/>
      <c r="J174" s="218">
        <f>ROUND(I174*H174,2)</f>
        <v>0</v>
      </c>
      <c r="K174" s="216" t="s">
        <v>1</v>
      </c>
      <c r="L174" s="220"/>
      <c r="M174" s="221" t="s">
        <v>1</v>
      </c>
      <c r="N174" s="222" t="s">
        <v>38</v>
      </c>
      <c r="O174" s="73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AR174" s="188" t="s">
        <v>254</v>
      </c>
      <c r="AT174" s="188" t="s">
        <v>335</v>
      </c>
      <c r="AU174" s="188" t="s">
        <v>73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198</v>
      </c>
      <c r="BM174" s="188" t="s">
        <v>4363</v>
      </c>
    </row>
    <row r="175" s="1" customFormat="1" ht="24" customHeight="1">
      <c r="B175" s="177"/>
      <c r="C175" s="214" t="s">
        <v>488</v>
      </c>
      <c r="D175" s="214" t="s">
        <v>335</v>
      </c>
      <c r="E175" s="215" t="s">
        <v>4364</v>
      </c>
      <c r="F175" s="216" t="s">
        <v>4365</v>
      </c>
      <c r="G175" s="217" t="s">
        <v>397</v>
      </c>
      <c r="H175" s="218">
        <v>1</v>
      </c>
      <c r="I175" s="219"/>
      <c r="J175" s="218">
        <f>ROUND(I175*H175,2)</f>
        <v>0</v>
      </c>
      <c r="K175" s="216" t="s">
        <v>1</v>
      </c>
      <c r="L175" s="220"/>
      <c r="M175" s="221" t="s">
        <v>1</v>
      </c>
      <c r="N175" s="222" t="s">
        <v>38</v>
      </c>
      <c r="O175" s="73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AR175" s="188" t="s">
        <v>254</v>
      </c>
      <c r="AT175" s="188" t="s">
        <v>335</v>
      </c>
      <c r="AU175" s="188" t="s">
        <v>73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4366</v>
      </c>
    </row>
    <row r="176" s="1" customFormat="1" ht="24" customHeight="1">
      <c r="B176" s="177"/>
      <c r="C176" s="214" t="s">
        <v>619</v>
      </c>
      <c r="D176" s="214" t="s">
        <v>335</v>
      </c>
      <c r="E176" s="215" t="s">
        <v>4367</v>
      </c>
      <c r="F176" s="216" t="s">
        <v>4368</v>
      </c>
      <c r="G176" s="217" t="s">
        <v>397</v>
      </c>
      <c r="H176" s="218">
        <v>9</v>
      </c>
      <c r="I176" s="219"/>
      <c r="J176" s="218">
        <f>ROUND(I176*H176,2)</f>
        <v>0</v>
      </c>
      <c r="K176" s="216" t="s">
        <v>1</v>
      </c>
      <c r="L176" s="220"/>
      <c r="M176" s="221" t="s">
        <v>1</v>
      </c>
      <c r="N176" s="222" t="s">
        <v>38</v>
      </c>
      <c r="O176" s="73"/>
      <c r="P176" s="186">
        <f>O176*H176</f>
        <v>0</v>
      </c>
      <c r="Q176" s="186">
        <v>0</v>
      </c>
      <c r="R176" s="186">
        <f>Q176*H176</f>
        <v>0</v>
      </c>
      <c r="S176" s="186">
        <v>0</v>
      </c>
      <c r="T176" s="187">
        <f>S176*H176</f>
        <v>0</v>
      </c>
      <c r="AR176" s="188" t="s">
        <v>254</v>
      </c>
      <c r="AT176" s="188" t="s">
        <v>335</v>
      </c>
      <c r="AU176" s="188" t="s">
        <v>73</v>
      </c>
      <c r="AY176" s="18" t="s">
        <v>191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81</v>
      </c>
      <c r="BK176" s="189">
        <f>ROUND(I176*H176,2)</f>
        <v>0</v>
      </c>
      <c r="BL176" s="18" t="s">
        <v>198</v>
      </c>
      <c r="BM176" s="188" t="s">
        <v>4369</v>
      </c>
    </row>
    <row r="177" s="1" customFormat="1" ht="16.5" customHeight="1">
      <c r="B177" s="177"/>
      <c r="C177" s="214" t="s">
        <v>624</v>
      </c>
      <c r="D177" s="214" t="s">
        <v>335</v>
      </c>
      <c r="E177" s="215" t="s">
        <v>4370</v>
      </c>
      <c r="F177" s="216" t="s">
        <v>4371</v>
      </c>
      <c r="G177" s="217" t="s">
        <v>4372</v>
      </c>
      <c r="H177" s="218">
        <v>5000</v>
      </c>
      <c r="I177" s="219"/>
      <c r="J177" s="218">
        <f>ROUND(I177*H177,2)</f>
        <v>0</v>
      </c>
      <c r="K177" s="216" t="s">
        <v>1</v>
      </c>
      <c r="L177" s="220"/>
      <c r="M177" s="231" t="s">
        <v>1</v>
      </c>
      <c r="N177" s="232" t="s">
        <v>38</v>
      </c>
      <c r="O177" s="228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AR177" s="188" t="s">
        <v>254</v>
      </c>
      <c r="AT177" s="188" t="s">
        <v>335</v>
      </c>
      <c r="AU177" s="188" t="s">
        <v>73</v>
      </c>
      <c r="AY177" s="18" t="s">
        <v>191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81</v>
      </c>
      <c r="BK177" s="189">
        <f>ROUND(I177*H177,2)</f>
        <v>0</v>
      </c>
      <c r="BL177" s="18" t="s">
        <v>198</v>
      </c>
      <c r="BM177" s="188" t="s">
        <v>4373</v>
      </c>
    </row>
    <row r="178" s="1" customFormat="1" ht="6.96" customHeight="1">
      <c r="B178" s="56"/>
      <c r="C178" s="57"/>
      <c r="D178" s="57"/>
      <c r="E178" s="57"/>
      <c r="F178" s="57"/>
      <c r="G178" s="57"/>
      <c r="H178" s="57"/>
      <c r="I178" s="139"/>
      <c r="J178" s="57"/>
      <c r="K178" s="57"/>
      <c r="L178" s="37"/>
    </row>
  </sheetData>
  <autoFilter ref="C115:K17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155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4374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ROUND(J122,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ROUND((SUM(BE122:BE173)),  2)</f>
        <v>0</v>
      </c>
      <c r="I33" s="127">
        <v>0.20999999999999999</v>
      </c>
      <c r="J33" s="126">
        <f>ROUND(((SUM(BE122:BE173))*I33),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ROUND((SUM(BF122:BF173)),  2)</f>
        <v>0</v>
      </c>
      <c r="I34" s="127">
        <v>0.14999999999999999</v>
      </c>
      <c r="J34" s="126">
        <f>ROUND(((SUM(BF122:BF173))*I34),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ROUND((SUM(BG122:BG173)),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ROUND((SUM(BH122:BH173)),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ROUND((SUM(BI122:BI173)),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36-01 - SILOVÉ VEDENÍ - NAPÁJECÍ A ZPĚTNÉ KABELY (DPO)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J122</f>
        <v>0</v>
      </c>
      <c r="L96" s="37"/>
      <c r="AU96" s="18" t="s">
        <v>166</v>
      </c>
    </row>
    <row r="97" s="8" customFormat="1" ht="24.96" customHeight="1">
      <c r="B97" s="145"/>
      <c r="D97" s="146" t="s">
        <v>1167</v>
      </c>
      <c r="E97" s="147"/>
      <c r="F97" s="147"/>
      <c r="G97" s="147"/>
      <c r="H97" s="147"/>
      <c r="I97" s="148"/>
      <c r="J97" s="149">
        <f>J123</f>
        <v>0</v>
      </c>
      <c r="L97" s="145"/>
    </row>
    <row r="98" s="8" customFormat="1" ht="24.96" customHeight="1">
      <c r="B98" s="145"/>
      <c r="D98" s="146" t="s">
        <v>1168</v>
      </c>
      <c r="E98" s="147"/>
      <c r="F98" s="147"/>
      <c r="G98" s="147"/>
      <c r="H98" s="147"/>
      <c r="I98" s="148"/>
      <c r="J98" s="149">
        <f>J128</f>
        <v>0</v>
      </c>
      <c r="L98" s="145"/>
    </row>
    <row r="99" s="8" customFormat="1" ht="24.96" customHeight="1">
      <c r="B99" s="145"/>
      <c r="D99" s="146" t="s">
        <v>1169</v>
      </c>
      <c r="E99" s="147"/>
      <c r="F99" s="147"/>
      <c r="G99" s="147"/>
      <c r="H99" s="147"/>
      <c r="I99" s="148"/>
      <c r="J99" s="149">
        <f>J135</f>
        <v>0</v>
      </c>
      <c r="L99" s="145"/>
    </row>
    <row r="100" s="8" customFormat="1" ht="24.96" customHeight="1">
      <c r="B100" s="145"/>
      <c r="D100" s="146" t="s">
        <v>1170</v>
      </c>
      <c r="E100" s="147"/>
      <c r="F100" s="147"/>
      <c r="G100" s="147"/>
      <c r="H100" s="147"/>
      <c r="I100" s="148"/>
      <c r="J100" s="149">
        <f>J138</f>
        <v>0</v>
      </c>
      <c r="L100" s="145"/>
    </row>
    <row r="101" s="8" customFormat="1" ht="24.96" customHeight="1">
      <c r="B101" s="145"/>
      <c r="D101" s="146" t="s">
        <v>1172</v>
      </c>
      <c r="E101" s="147"/>
      <c r="F101" s="147"/>
      <c r="G101" s="147"/>
      <c r="H101" s="147"/>
      <c r="I101" s="148"/>
      <c r="J101" s="149">
        <f>J140</f>
        <v>0</v>
      </c>
      <c r="L101" s="145"/>
    </row>
    <row r="102" s="8" customFormat="1" ht="24.96" customHeight="1">
      <c r="B102" s="145"/>
      <c r="D102" s="146" t="s">
        <v>1173</v>
      </c>
      <c r="E102" s="147"/>
      <c r="F102" s="147"/>
      <c r="G102" s="147"/>
      <c r="H102" s="147"/>
      <c r="I102" s="148"/>
      <c r="J102" s="149">
        <f>J170</f>
        <v>0</v>
      </c>
      <c r="L102" s="145"/>
    </row>
    <row r="103" s="1" customFormat="1" ht="21.84" customHeight="1">
      <c r="B103" s="37"/>
      <c r="I103" s="118"/>
      <c r="L103" s="37"/>
    </row>
    <row r="104" s="1" customFormat="1" ht="6.96" customHeight="1">
      <c r="B104" s="56"/>
      <c r="C104" s="57"/>
      <c r="D104" s="57"/>
      <c r="E104" s="57"/>
      <c r="F104" s="57"/>
      <c r="G104" s="57"/>
      <c r="H104" s="57"/>
      <c r="I104" s="139"/>
      <c r="J104" s="57"/>
      <c r="K104" s="57"/>
      <c r="L104" s="37"/>
    </row>
    <row r="108" s="1" customFormat="1" ht="6.96" customHeight="1">
      <c r="B108" s="58"/>
      <c r="C108" s="59"/>
      <c r="D108" s="59"/>
      <c r="E108" s="59"/>
      <c r="F108" s="59"/>
      <c r="G108" s="59"/>
      <c r="H108" s="59"/>
      <c r="I108" s="140"/>
      <c r="J108" s="59"/>
      <c r="K108" s="59"/>
      <c r="L108" s="37"/>
    </row>
    <row r="109" s="1" customFormat="1" ht="24.96" customHeight="1">
      <c r="B109" s="37"/>
      <c r="C109" s="22" t="s">
        <v>176</v>
      </c>
      <c r="I109" s="118"/>
      <c r="L109" s="37"/>
    </row>
    <row r="110" s="1" customFormat="1" ht="6.96" customHeight="1">
      <c r="B110" s="37"/>
      <c r="I110" s="118"/>
      <c r="L110" s="37"/>
    </row>
    <row r="111" s="1" customFormat="1" ht="12" customHeight="1">
      <c r="B111" s="37"/>
      <c r="C111" s="31" t="s">
        <v>15</v>
      </c>
      <c r="I111" s="118"/>
      <c r="L111" s="37"/>
    </row>
    <row r="112" s="1" customFormat="1" ht="16.5" customHeight="1">
      <c r="B112" s="37"/>
      <c r="E112" s="117" t="str">
        <f>E7</f>
        <v>Rekonstrukce TT na ul. PAvlova vč. zastávky Rodimcevova</v>
      </c>
      <c r="F112" s="31"/>
      <c r="G112" s="31"/>
      <c r="H112" s="31"/>
      <c r="I112" s="118"/>
      <c r="L112" s="37"/>
    </row>
    <row r="113" s="1" customFormat="1" ht="12" customHeight="1">
      <c r="B113" s="37"/>
      <c r="C113" s="31" t="s">
        <v>160</v>
      </c>
      <c r="I113" s="118"/>
      <c r="L113" s="37"/>
    </row>
    <row r="114" s="1" customFormat="1" ht="16.5" customHeight="1">
      <c r="B114" s="37"/>
      <c r="E114" s="63" t="str">
        <f>E9</f>
        <v>SO 36-01 - SILOVÉ VEDENÍ - NAPÁJECÍ A ZPĚTNÉ KABELY (DPO)</v>
      </c>
      <c r="F114" s="1"/>
      <c r="G114" s="1"/>
      <c r="H114" s="1"/>
      <c r="I114" s="118"/>
      <c r="L114" s="37"/>
    </row>
    <row r="115" s="1" customFormat="1" ht="6.96" customHeight="1">
      <c r="B115" s="37"/>
      <c r="I115" s="118"/>
      <c r="L115" s="37"/>
    </row>
    <row r="116" s="1" customFormat="1" ht="12" customHeight="1">
      <c r="B116" s="37"/>
      <c r="C116" s="31" t="s">
        <v>19</v>
      </c>
      <c r="F116" s="26" t="str">
        <f>F12</f>
        <v xml:space="preserve"> </v>
      </c>
      <c r="I116" s="119" t="s">
        <v>21</v>
      </c>
      <c r="J116" s="65" t="str">
        <f>IF(J12="","",J12)</f>
        <v>19. 11. 2019</v>
      </c>
      <c r="L116" s="37"/>
    </row>
    <row r="117" s="1" customFormat="1" ht="6.96" customHeight="1">
      <c r="B117" s="37"/>
      <c r="I117" s="118"/>
      <c r="L117" s="37"/>
    </row>
    <row r="118" s="1" customFormat="1" ht="15.15" customHeight="1">
      <c r="B118" s="37"/>
      <c r="C118" s="31" t="s">
        <v>23</v>
      </c>
      <c r="F118" s="26" t="str">
        <f>E15</f>
        <v xml:space="preserve"> </v>
      </c>
      <c r="I118" s="119" t="s">
        <v>29</v>
      </c>
      <c r="J118" s="35" t="str">
        <f>E21</f>
        <v xml:space="preserve"> </v>
      </c>
      <c r="L118" s="37"/>
    </row>
    <row r="119" s="1" customFormat="1" ht="15.15" customHeight="1">
      <c r="B119" s="37"/>
      <c r="C119" s="31" t="s">
        <v>27</v>
      </c>
      <c r="F119" s="26" t="str">
        <f>IF(E18="","",E18)</f>
        <v>Vyplň údaj</v>
      </c>
      <c r="I119" s="119" t="s">
        <v>31</v>
      </c>
      <c r="J119" s="35" t="str">
        <f>E24</f>
        <v xml:space="preserve"> </v>
      </c>
      <c r="L119" s="37"/>
    </row>
    <row r="120" s="1" customFormat="1" ht="10.32" customHeight="1">
      <c r="B120" s="37"/>
      <c r="I120" s="118"/>
      <c r="L120" s="37"/>
    </row>
    <row r="121" s="10" customFormat="1" ht="29.28" customHeight="1">
      <c r="B121" s="155"/>
      <c r="C121" s="156" t="s">
        <v>177</v>
      </c>
      <c r="D121" s="157" t="s">
        <v>58</v>
      </c>
      <c r="E121" s="157" t="s">
        <v>54</v>
      </c>
      <c r="F121" s="157" t="s">
        <v>55</v>
      </c>
      <c r="G121" s="157" t="s">
        <v>178</v>
      </c>
      <c r="H121" s="157" t="s">
        <v>179</v>
      </c>
      <c r="I121" s="158" t="s">
        <v>180</v>
      </c>
      <c r="J121" s="157" t="s">
        <v>164</v>
      </c>
      <c r="K121" s="159" t="s">
        <v>181</v>
      </c>
      <c r="L121" s="155"/>
      <c r="M121" s="82" t="s">
        <v>1</v>
      </c>
      <c r="N121" s="83" t="s">
        <v>37</v>
      </c>
      <c r="O121" s="83" t="s">
        <v>182</v>
      </c>
      <c r="P121" s="83" t="s">
        <v>183</v>
      </c>
      <c r="Q121" s="83" t="s">
        <v>184</v>
      </c>
      <c r="R121" s="83" t="s">
        <v>185</v>
      </c>
      <c r="S121" s="83" t="s">
        <v>186</v>
      </c>
      <c r="T121" s="84" t="s">
        <v>187</v>
      </c>
    </row>
    <row r="122" s="1" customFormat="1" ht="22.8" customHeight="1">
      <c r="B122" s="37"/>
      <c r="C122" s="87" t="s">
        <v>188</v>
      </c>
      <c r="I122" s="118"/>
      <c r="J122" s="160">
        <f>BK122</f>
        <v>0</v>
      </c>
      <c r="L122" s="37"/>
      <c r="M122" s="85"/>
      <c r="N122" s="69"/>
      <c r="O122" s="69"/>
      <c r="P122" s="161">
        <f>P123+P128+P135+P138+P140+P170</f>
        <v>0</v>
      </c>
      <c r="Q122" s="69"/>
      <c r="R122" s="161">
        <f>R123+R128+R135+R138+R140+R170</f>
        <v>0</v>
      </c>
      <c r="S122" s="69"/>
      <c r="T122" s="162">
        <f>T123+T128+T135+T138+T140+T170</f>
        <v>0</v>
      </c>
      <c r="AT122" s="18" t="s">
        <v>72</v>
      </c>
      <c r="AU122" s="18" t="s">
        <v>166</v>
      </c>
      <c r="BK122" s="163">
        <f>BK123+BK128+BK135+BK138+BK140+BK170</f>
        <v>0</v>
      </c>
    </row>
    <row r="123" s="11" customFormat="1" ht="25.92" customHeight="1">
      <c r="B123" s="164"/>
      <c r="D123" s="165" t="s">
        <v>72</v>
      </c>
      <c r="E123" s="166" t="s">
        <v>73</v>
      </c>
      <c r="F123" s="166" t="s">
        <v>1175</v>
      </c>
      <c r="I123" s="167"/>
      <c r="J123" s="168">
        <f>BK123</f>
        <v>0</v>
      </c>
      <c r="L123" s="164"/>
      <c r="M123" s="169"/>
      <c r="N123" s="170"/>
      <c r="O123" s="170"/>
      <c r="P123" s="171">
        <f>SUM(P124:P127)</f>
        <v>0</v>
      </c>
      <c r="Q123" s="170"/>
      <c r="R123" s="171">
        <f>SUM(R124:R127)</f>
        <v>0</v>
      </c>
      <c r="S123" s="170"/>
      <c r="T123" s="172">
        <f>SUM(T124:T127)</f>
        <v>0</v>
      </c>
      <c r="AR123" s="165" t="s">
        <v>81</v>
      </c>
      <c r="AT123" s="173" t="s">
        <v>72</v>
      </c>
      <c r="AU123" s="173" t="s">
        <v>73</v>
      </c>
      <c r="AY123" s="165" t="s">
        <v>191</v>
      </c>
      <c r="BK123" s="174">
        <f>SUM(BK124:BK127)</f>
        <v>0</v>
      </c>
    </row>
    <row r="124" s="1" customFormat="1" ht="36" customHeight="1">
      <c r="B124" s="177"/>
      <c r="C124" s="178" t="s">
        <v>81</v>
      </c>
      <c r="D124" s="178" t="s">
        <v>194</v>
      </c>
      <c r="E124" s="179" t="s">
        <v>1176</v>
      </c>
      <c r="F124" s="180" t="s">
        <v>1177</v>
      </c>
      <c r="G124" s="181" t="s">
        <v>1178</v>
      </c>
      <c r="H124" s="182">
        <v>60</v>
      </c>
      <c r="I124" s="183"/>
      <c r="J124" s="182">
        <f>ROUND(I124*H124,2)</f>
        <v>0</v>
      </c>
      <c r="K124" s="180" t="s">
        <v>1179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81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4375</v>
      </c>
    </row>
    <row r="125" s="1" customFormat="1" ht="36" customHeight="1">
      <c r="B125" s="177"/>
      <c r="C125" s="178" t="s">
        <v>83</v>
      </c>
      <c r="D125" s="178" t="s">
        <v>194</v>
      </c>
      <c r="E125" s="179" t="s">
        <v>1181</v>
      </c>
      <c r="F125" s="180" t="s">
        <v>1182</v>
      </c>
      <c r="G125" s="181" t="s">
        <v>1178</v>
      </c>
      <c r="H125" s="182">
        <v>4.5</v>
      </c>
      <c r="I125" s="183"/>
      <c r="J125" s="182">
        <f>ROUND(I125*H125,2)</f>
        <v>0</v>
      </c>
      <c r="K125" s="180" t="s">
        <v>1179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81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4376</v>
      </c>
    </row>
    <row r="126" s="1" customFormat="1" ht="36" customHeight="1">
      <c r="B126" s="177"/>
      <c r="C126" s="178" t="s">
        <v>211</v>
      </c>
      <c r="D126" s="178" t="s">
        <v>194</v>
      </c>
      <c r="E126" s="179" t="s">
        <v>1383</v>
      </c>
      <c r="F126" s="180" t="s">
        <v>1384</v>
      </c>
      <c r="G126" s="181" t="s">
        <v>1178</v>
      </c>
      <c r="H126" s="182">
        <v>8</v>
      </c>
      <c r="I126" s="183"/>
      <c r="J126" s="182">
        <f>ROUND(I126*H126,2)</f>
        <v>0</v>
      </c>
      <c r="K126" s="180" t="s">
        <v>1179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81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4377</v>
      </c>
    </row>
    <row r="127" s="1" customFormat="1" ht="48" customHeight="1">
      <c r="B127" s="177"/>
      <c r="C127" s="178" t="s">
        <v>198</v>
      </c>
      <c r="D127" s="178" t="s">
        <v>194</v>
      </c>
      <c r="E127" s="179" t="s">
        <v>1386</v>
      </c>
      <c r="F127" s="180" t="s">
        <v>1387</v>
      </c>
      <c r="G127" s="181" t="s">
        <v>1178</v>
      </c>
      <c r="H127" s="182">
        <v>2</v>
      </c>
      <c r="I127" s="183"/>
      <c r="J127" s="182">
        <f>ROUND(I127*H127,2)</f>
        <v>0</v>
      </c>
      <c r="K127" s="180" t="s">
        <v>1179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81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4378</v>
      </c>
    </row>
    <row r="128" s="11" customFormat="1" ht="25.92" customHeight="1">
      <c r="B128" s="164"/>
      <c r="D128" s="165" t="s">
        <v>72</v>
      </c>
      <c r="E128" s="166" t="s">
        <v>81</v>
      </c>
      <c r="F128" s="166" t="s">
        <v>1020</v>
      </c>
      <c r="I128" s="167"/>
      <c r="J128" s="168">
        <f>BK128</f>
        <v>0</v>
      </c>
      <c r="L128" s="164"/>
      <c r="M128" s="169"/>
      <c r="N128" s="170"/>
      <c r="O128" s="170"/>
      <c r="P128" s="171">
        <f>SUM(P129:P134)</f>
        <v>0</v>
      </c>
      <c r="Q128" s="170"/>
      <c r="R128" s="171">
        <f>SUM(R129:R134)</f>
        <v>0</v>
      </c>
      <c r="S128" s="170"/>
      <c r="T128" s="172">
        <f>SUM(T129:T134)</f>
        <v>0</v>
      </c>
      <c r="AR128" s="165" t="s">
        <v>81</v>
      </c>
      <c r="AT128" s="173" t="s">
        <v>72</v>
      </c>
      <c r="AU128" s="173" t="s">
        <v>73</v>
      </c>
      <c r="AY128" s="165" t="s">
        <v>191</v>
      </c>
      <c r="BK128" s="174">
        <f>SUM(BK129:BK134)</f>
        <v>0</v>
      </c>
    </row>
    <row r="129" s="1" customFormat="1" ht="16.5" customHeight="1">
      <c r="B129" s="177"/>
      <c r="C129" s="178" t="s">
        <v>228</v>
      </c>
      <c r="D129" s="178" t="s">
        <v>194</v>
      </c>
      <c r="E129" s="179" t="s">
        <v>1184</v>
      </c>
      <c r="F129" s="180" t="s">
        <v>1185</v>
      </c>
      <c r="G129" s="181" t="s">
        <v>1186</v>
      </c>
      <c r="H129" s="182">
        <v>180</v>
      </c>
      <c r="I129" s="183"/>
      <c r="J129" s="182">
        <f>ROUND(I129*H129,2)</f>
        <v>0</v>
      </c>
      <c r="K129" s="180" t="s">
        <v>1179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81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4379</v>
      </c>
    </row>
    <row r="130" s="1" customFormat="1" ht="16.5" customHeight="1">
      <c r="B130" s="177"/>
      <c r="C130" s="178" t="s">
        <v>237</v>
      </c>
      <c r="D130" s="178" t="s">
        <v>194</v>
      </c>
      <c r="E130" s="179" t="s">
        <v>1326</v>
      </c>
      <c r="F130" s="180" t="s">
        <v>1327</v>
      </c>
      <c r="G130" s="181" t="s">
        <v>1186</v>
      </c>
      <c r="H130" s="182">
        <v>25</v>
      </c>
      <c r="I130" s="183"/>
      <c r="J130" s="182">
        <f>ROUND(I130*H130,2)</f>
        <v>0</v>
      </c>
      <c r="K130" s="180" t="s">
        <v>1179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81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4380</v>
      </c>
    </row>
    <row r="131" s="1" customFormat="1" ht="16.5" customHeight="1">
      <c r="B131" s="177"/>
      <c r="C131" s="178" t="s">
        <v>243</v>
      </c>
      <c r="D131" s="178" t="s">
        <v>194</v>
      </c>
      <c r="E131" s="179" t="s">
        <v>1188</v>
      </c>
      <c r="F131" s="180" t="s">
        <v>1189</v>
      </c>
      <c r="G131" s="181" t="s">
        <v>1190</v>
      </c>
      <c r="H131" s="182">
        <v>111.5</v>
      </c>
      <c r="I131" s="183"/>
      <c r="J131" s="182">
        <f>ROUND(I131*H131,2)</f>
        <v>0</v>
      </c>
      <c r="K131" s="180" t="s">
        <v>1179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81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4381</v>
      </c>
    </row>
    <row r="132" s="1" customFormat="1" ht="16.5" customHeight="1">
      <c r="B132" s="177"/>
      <c r="C132" s="178" t="s">
        <v>254</v>
      </c>
      <c r="D132" s="178" t="s">
        <v>194</v>
      </c>
      <c r="E132" s="179" t="s">
        <v>1192</v>
      </c>
      <c r="F132" s="180" t="s">
        <v>1193</v>
      </c>
      <c r="G132" s="181" t="s">
        <v>1186</v>
      </c>
      <c r="H132" s="182">
        <v>180</v>
      </c>
      <c r="I132" s="183"/>
      <c r="J132" s="182">
        <f>ROUND(I132*H132,2)</f>
        <v>0</v>
      </c>
      <c r="K132" s="180" t="s">
        <v>1179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81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4382</v>
      </c>
    </row>
    <row r="133" s="1" customFormat="1" ht="24" customHeight="1">
      <c r="B133" s="177"/>
      <c r="C133" s="178" t="s">
        <v>271</v>
      </c>
      <c r="D133" s="178" t="s">
        <v>194</v>
      </c>
      <c r="E133" s="179" t="s">
        <v>1210</v>
      </c>
      <c r="F133" s="180" t="s">
        <v>1211</v>
      </c>
      <c r="G133" s="181" t="s">
        <v>197</v>
      </c>
      <c r="H133" s="182">
        <v>12.5</v>
      </c>
      <c r="I133" s="183"/>
      <c r="J133" s="182">
        <f>ROUND(I133*H133,2)</f>
        <v>0</v>
      </c>
      <c r="K133" s="180" t="s">
        <v>1179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81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4383</v>
      </c>
    </row>
    <row r="134" s="1" customFormat="1" ht="24" customHeight="1">
      <c r="B134" s="177"/>
      <c r="C134" s="178" t="s">
        <v>277</v>
      </c>
      <c r="D134" s="178" t="s">
        <v>194</v>
      </c>
      <c r="E134" s="179" t="s">
        <v>1319</v>
      </c>
      <c r="F134" s="180" t="s">
        <v>1320</v>
      </c>
      <c r="G134" s="181" t="s">
        <v>1190</v>
      </c>
      <c r="H134" s="182">
        <v>3.75</v>
      </c>
      <c r="I134" s="183"/>
      <c r="J134" s="182">
        <f>ROUND(I134*H134,2)</f>
        <v>0</v>
      </c>
      <c r="K134" s="180" t="s">
        <v>1179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81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4384</v>
      </c>
    </row>
    <row r="135" s="11" customFormat="1" ht="25.92" customHeight="1">
      <c r="B135" s="164"/>
      <c r="D135" s="165" t="s">
        <v>72</v>
      </c>
      <c r="E135" s="166" t="s">
        <v>1196</v>
      </c>
      <c r="F135" s="166" t="s">
        <v>1197</v>
      </c>
      <c r="I135" s="167"/>
      <c r="J135" s="168">
        <f>BK135</f>
        <v>0</v>
      </c>
      <c r="L135" s="164"/>
      <c r="M135" s="169"/>
      <c r="N135" s="170"/>
      <c r="O135" s="170"/>
      <c r="P135" s="171">
        <f>SUM(P136:P137)</f>
        <v>0</v>
      </c>
      <c r="Q135" s="170"/>
      <c r="R135" s="171">
        <f>SUM(R136:R137)</f>
        <v>0</v>
      </c>
      <c r="S135" s="170"/>
      <c r="T135" s="172">
        <f>SUM(T136:T137)</f>
        <v>0</v>
      </c>
      <c r="AR135" s="165" t="s">
        <v>81</v>
      </c>
      <c r="AT135" s="173" t="s">
        <v>72</v>
      </c>
      <c r="AU135" s="173" t="s">
        <v>73</v>
      </c>
      <c r="AY135" s="165" t="s">
        <v>191</v>
      </c>
      <c r="BK135" s="174">
        <f>SUM(BK136:BK137)</f>
        <v>0</v>
      </c>
    </row>
    <row r="136" s="1" customFormat="1" ht="16.5" customHeight="1">
      <c r="B136" s="177"/>
      <c r="C136" s="178" t="s">
        <v>192</v>
      </c>
      <c r="D136" s="178" t="s">
        <v>194</v>
      </c>
      <c r="E136" s="179" t="s">
        <v>1198</v>
      </c>
      <c r="F136" s="180" t="s">
        <v>1199</v>
      </c>
      <c r="G136" s="181" t="s">
        <v>1190</v>
      </c>
      <c r="H136" s="182">
        <v>124</v>
      </c>
      <c r="I136" s="183"/>
      <c r="J136" s="182">
        <f>ROUND(I136*H136,2)</f>
        <v>0</v>
      </c>
      <c r="K136" s="180" t="s">
        <v>1179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4385</v>
      </c>
    </row>
    <row r="137" s="1" customFormat="1" ht="24" customHeight="1">
      <c r="B137" s="177"/>
      <c r="C137" s="178" t="s">
        <v>287</v>
      </c>
      <c r="D137" s="178" t="s">
        <v>194</v>
      </c>
      <c r="E137" s="179" t="s">
        <v>1201</v>
      </c>
      <c r="F137" s="180" t="s">
        <v>1202</v>
      </c>
      <c r="G137" s="181" t="s">
        <v>1203</v>
      </c>
      <c r="H137" s="182">
        <v>1200</v>
      </c>
      <c r="I137" s="183"/>
      <c r="J137" s="182">
        <f>ROUND(I137*H137,2)</f>
        <v>0</v>
      </c>
      <c r="K137" s="180" t="s">
        <v>1179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4386</v>
      </c>
    </row>
    <row r="138" s="11" customFormat="1" ht="25.92" customHeight="1">
      <c r="B138" s="164"/>
      <c r="D138" s="165" t="s">
        <v>72</v>
      </c>
      <c r="E138" s="166" t="s">
        <v>198</v>
      </c>
      <c r="F138" s="166" t="s">
        <v>1205</v>
      </c>
      <c r="I138" s="167"/>
      <c r="J138" s="168">
        <f>BK138</f>
        <v>0</v>
      </c>
      <c r="L138" s="164"/>
      <c r="M138" s="169"/>
      <c r="N138" s="170"/>
      <c r="O138" s="170"/>
      <c r="P138" s="171">
        <f>P139</f>
        <v>0</v>
      </c>
      <c r="Q138" s="170"/>
      <c r="R138" s="171">
        <f>R139</f>
        <v>0</v>
      </c>
      <c r="S138" s="170"/>
      <c r="T138" s="172">
        <f>T139</f>
        <v>0</v>
      </c>
      <c r="AR138" s="165" t="s">
        <v>81</v>
      </c>
      <c r="AT138" s="173" t="s">
        <v>72</v>
      </c>
      <c r="AU138" s="173" t="s">
        <v>73</v>
      </c>
      <c r="AY138" s="165" t="s">
        <v>191</v>
      </c>
      <c r="BK138" s="174">
        <f>BK139</f>
        <v>0</v>
      </c>
    </row>
    <row r="139" s="1" customFormat="1" ht="24" customHeight="1">
      <c r="B139" s="177"/>
      <c r="C139" s="178" t="s">
        <v>295</v>
      </c>
      <c r="D139" s="178" t="s">
        <v>194</v>
      </c>
      <c r="E139" s="179" t="s">
        <v>1206</v>
      </c>
      <c r="F139" s="180" t="s">
        <v>1207</v>
      </c>
      <c r="G139" s="181" t="s">
        <v>1190</v>
      </c>
      <c r="H139" s="182">
        <v>26.5</v>
      </c>
      <c r="I139" s="183"/>
      <c r="J139" s="182">
        <f>ROUND(I139*H139,2)</f>
        <v>0</v>
      </c>
      <c r="K139" s="180" t="s">
        <v>1179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4387</v>
      </c>
    </row>
    <row r="140" s="11" customFormat="1" ht="25.92" customHeight="1">
      <c r="B140" s="164"/>
      <c r="D140" s="165" t="s">
        <v>72</v>
      </c>
      <c r="E140" s="166" t="s">
        <v>243</v>
      </c>
      <c r="F140" s="166" t="s">
        <v>1213</v>
      </c>
      <c r="I140" s="167"/>
      <c r="J140" s="168">
        <f>BK140</f>
        <v>0</v>
      </c>
      <c r="L140" s="164"/>
      <c r="M140" s="169"/>
      <c r="N140" s="170"/>
      <c r="O140" s="170"/>
      <c r="P140" s="171">
        <f>SUM(P141:P169)</f>
        <v>0</v>
      </c>
      <c r="Q140" s="170"/>
      <c r="R140" s="171">
        <f>SUM(R141:R169)</f>
        <v>0</v>
      </c>
      <c r="S140" s="170"/>
      <c r="T140" s="172">
        <f>SUM(T141:T169)</f>
        <v>0</v>
      </c>
      <c r="AR140" s="165" t="s">
        <v>83</v>
      </c>
      <c r="AT140" s="173" t="s">
        <v>72</v>
      </c>
      <c r="AU140" s="173" t="s">
        <v>73</v>
      </c>
      <c r="AY140" s="165" t="s">
        <v>191</v>
      </c>
      <c r="BK140" s="174">
        <f>SUM(BK141:BK169)</f>
        <v>0</v>
      </c>
    </row>
    <row r="141" s="1" customFormat="1" ht="24" customHeight="1">
      <c r="B141" s="177"/>
      <c r="C141" s="178" t="s">
        <v>301</v>
      </c>
      <c r="D141" s="178" t="s">
        <v>194</v>
      </c>
      <c r="E141" s="179" t="s">
        <v>1338</v>
      </c>
      <c r="F141" s="180" t="s">
        <v>1339</v>
      </c>
      <c r="G141" s="181" t="s">
        <v>310</v>
      </c>
      <c r="H141" s="182">
        <v>25</v>
      </c>
      <c r="I141" s="183"/>
      <c r="J141" s="182">
        <f>ROUND(I141*H141,2)</f>
        <v>0</v>
      </c>
      <c r="K141" s="180" t="s">
        <v>1179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314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314</v>
      </c>
      <c r="BM141" s="188" t="s">
        <v>4388</v>
      </c>
    </row>
    <row r="142" s="1" customFormat="1" ht="24" customHeight="1">
      <c r="B142" s="177"/>
      <c r="C142" s="178" t="s">
        <v>8</v>
      </c>
      <c r="D142" s="178" t="s">
        <v>194</v>
      </c>
      <c r="E142" s="179" t="s">
        <v>4389</v>
      </c>
      <c r="F142" s="180" t="s">
        <v>4390</v>
      </c>
      <c r="G142" s="181" t="s">
        <v>310</v>
      </c>
      <c r="H142" s="182">
        <v>775</v>
      </c>
      <c r="I142" s="183"/>
      <c r="J142" s="182">
        <f>ROUND(I142*H142,2)</f>
        <v>0</v>
      </c>
      <c r="K142" s="180" t="s">
        <v>1179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81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4391</v>
      </c>
    </row>
    <row r="143" s="1" customFormat="1" ht="24" customHeight="1">
      <c r="B143" s="177"/>
      <c r="C143" s="178" t="s">
        <v>314</v>
      </c>
      <c r="D143" s="178" t="s">
        <v>194</v>
      </c>
      <c r="E143" s="179" t="s">
        <v>1217</v>
      </c>
      <c r="F143" s="180" t="s">
        <v>1218</v>
      </c>
      <c r="G143" s="181" t="s">
        <v>310</v>
      </c>
      <c r="H143" s="182">
        <v>335</v>
      </c>
      <c r="I143" s="183"/>
      <c r="J143" s="182">
        <f>ROUND(I143*H143,2)</f>
        <v>0</v>
      </c>
      <c r="K143" s="180" t="s">
        <v>1179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4392</v>
      </c>
    </row>
    <row r="144" s="1" customFormat="1" ht="16.5" customHeight="1">
      <c r="B144" s="177"/>
      <c r="C144" s="178" t="s">
        <v>322</v>
      </c>
      <c r="D144" s="178" t="s">
        <v>194</v>
      </c>
      <c r="E144" s="179" t="s">
        <v>4393</v>
      </c>
      <c r="F144" s="180" t="s">
        <v>4394</v>
      </c>
      <c r="G144" s="181" t="s">
        <v>310</v>
      </c>
      <c r="H144" s="182">
        <v>155</v>
      </c>
      <c r="I144" s="183"/>
      <c r="J144" s="182">
        <f>ROUND(I144*H144,2)</f>
        <v>0</v>
      </c>
      <c r="K144" s="180" t="s">
        <v>1179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4395</v>
      </c>
    </row>
    <row r="145" s="1" customFormat="1" ht="24" customHeight="1">
      <c r="B145" s="177"/>
      <c r="C145" s="178" t="s">
        <v>328</v>
      </c>
      <c r="D145" s="178" t="s">
        <v>194</v>
      </c>
      <c r="E145" s="179" t="s">
        <v>1223</v>
      </c>
      <c r="F145" s="180" t="s">
        <v>1224</v>
      </c>
      <c r="G145" s="181" t="s">
        <v>1225</v>
      </c>
      <c r="H145" s="182">
        <v>10</v>
      </c>
      <c r="I145" s="183"/>
      <c r="J145" s="182">
        <f>ROUND(I145*H145,2)</f>
        <v>0</v>
      </c>
      <c r="K145" s="180" t="s">
        <v>1179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81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4396</v>
      </c>
    </row>
    <row r="146" s="1" customFormat="1" ht="16.5" customHeight="1">
      <c r="B146" s="177"/>
      <c r="C146" s="178" t="s">
        <v>334</v>
      </c>
      <c r="D146" s="178" t="s">
        <v>194</v>
      </c>
      <c r="E146" s="179" t="s">
        <v>4397</v>
      </c>
      <c r="F146" s="180" t="s">
        <v>4398</v>
      </c>
      <c r="G146" s="181" t="s">
        <v>310</v>
      </c>
      <c r="H146" s="182">
        <v>755</v>
      </c>
      <c r="I146" s="183"/>
      <c r="J146" s="182">
        <f>ROUND(I146*H146,2)</f>
        <v>0</v>
      </c>
      <c r="K146" s="180" t="s">
        <v>1179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81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4399</v>
      </c>
    </row>
    <row r="147" s="1" customFormat="1" ht="16.5" customHeight="1">
      <c r="B147" s="177"/>
      <c r="C147" s="178" t="s">
        <v>340</v>
      </c>
      <c r="D147" s="178" t="s">
        <v>194</v>
      </c>
      <c r="E147" s="179" t="s">
        <v>1230</v>
      </c>
      <c r="F147" s="180" t="s">
        <v>1231</v>
      </c>
      <c r="G147" s="181" t="s">
        <v>1225</v>
      </c>
      <c r="H147" s="182">
        <v>3</v>
      </c>
      <c r="I147" s="183"/>
      <c r="J147" s="182">
        <f>ROUND(I147*H147,2)</f>
        <v>0</v>
      </c>
      <c r="K147" s="180" t="s">
        <v>1179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4400</v>
      </c>
    </row>
    <row r="148" s="1" customFormat="1" ht="16.5" customHeight="1">
      <c r="B148" s="177"/>
      <c r="C148" s="178" t="s">
        <v>7</v>
      </c>
      <c r="D148" s="178" t="s">
        <v>194</v>
      </c>
      <c r="E148" s="179" t="s">
        <v>4401</v>
      </c>
      <c r="F148" s="180" t="s">
        <v>4402</v>
      </c>
      <c r="G148" s="181" t="s">
        <v>310</v>
      </c>
      <c r="H148" s="182">
        <v>110</v>
      </c>
      <c r="I148" s="183"/>
      <c r="J148" s="182">
        <f>ROUND(I148*H148,2)</f>
        <v>0</v>
      </c>
      <c r="K148" s="180" t="s">
        <v>1179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4403</v>
      </c>
    </row>
    <row r="149" s="1" customFormat="1" ht="24" customHeight="1">
      <c r="B149" s="177"/>
      <c r="C149" s="178" t="s">
        <v>359</v>
      </c>
      <c r="D149" s="178" t="s">
        <v>194</v>
      </c>
      <c r="E149" s="179" t="s">
        <v>4404</v>
      </c>
      <c r="F149" s="180" t="s">
        <v>4405</v>
      </c>
      <c r="G149" s="181" t="s">
        <v>1225</v>
      </c>
      <c r="H149" s="182">
        <v>4</v>
      </c>
      <c r="I149" s="183"/>
      <c r="J149" s="182">
        <f>ROUND(I149*H149,2)</f>
        <v>0</v>
      </c>
      <c r="K149" s="180" t="s">
        <v>1179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4406</v>
      </c>
    </row>
    <row r="150" s="1" customFormat="1" ht="24" customHeight="1">
      <c r="B150" s="177"/>
      <c r="C150" s="178" t="s">
        <v>368</v>
      </c>
      <c r="D150" s="178" t="s">
        <v>194</v>
      </c>
      <c r="E150" s="179" t="s">
        <v>4407</v>
      </c>
      <c r="F150" s="180" t="s">
        <v>4408</v>
      </c>
      <c r="G150" s="181" t="s">
        <v>1225</v>
      </c>
      <c r="H150" s="182">
        <v>6</v>
      </c>
      <c r="I150" s="183"/>
      <c r="J150" s="182">
        <f>ROUND(I150*H150,2)</f>
        <v>0</v>
      </c>
      <c r="K150" s="180" t="s">
        <v>1179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4409</v>
      </c>
    </row>
    <row r="151" s="1" customFormat="1" ht="24" customHeight="1">
      <c r="B151" s="177"/>
      <c r="C151" s="178" t="s">
        <v>374</v>
      </c>
      <c r="D151" s="178" t="s">
        <v>194</v>
      </c>
      <c r="E151" s="179" t="s">
        <v>4410</v>
      </c>
      <c r="F151" s="180" t="s">
        <v>4411</v>
      </c>
      <c r="G151" s="181" t="s">
        <v>1225</v>
      </c>
      <c r="H151" s="182">
        <v>2</v>
      </c>
      <c r="I151" s="183"/>
      <c r="J151" s="182">
        <f>ROUND(I151*H151,2)</f>
        <v>0</v>
      </c>
      <c r="K151" s="180" t="s">
        <v>1179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4412</v>
      </c>
    </row>
    <row r="152" s="1" customFormat="1" ht="24" customHeight="1">
      <c r="B152" s="177"/>
      <c r="C152" s="178" t="s">
        <v>381</v>
      </c>
      <c r="D152" s="178" t="s">
        <v>194</v>
      </c>
      <c r="E152" s="179" t="s">
        <v>4413</v>
      </c>
      <c r="F152" s="180" t="s">
        <v>4414</v>
      </c>
      <c r="G152" s="181" t="s">
        <v>310</v>
      </c>
      <c r="H152" s="182">
        <v>40</v>
      </c>
      <c r="I152" s="183"/>
      <c r="J152" s="182">
        <f>ROUND(I152*H152,2)</f>
        <v>0</v>
      </c>
      <c r="K152" s="180" t="s">
        <v>1179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4415</v>
      </c>
    </row>
    <row r="153" s="1" customFormat="1" ht="24" customHeight="1">
      <c r="B153" s="177"/>
      <c r="C153" s="178" t="s">
        <v>388</v>
      </c>
      <c r="D153" s="178" t="s">
        <v>194</v>
      </c>
      <c r="E153" s="179" t="s">
        <v>4416</v>
      </c>
      <c r="F153" s="180" t="s">
        <v>4417</v>
      </c>
      <c r="G153" s="181" t="s">
        <v>1225</v>
      </c>
      <c r="H153" s="182">
        <v>28</v>
      </c>
      <c r="I153" s="183"/>
      <c r="J153" s="182">
        <f>ROUND(I153*H153,2)</f>
        <v>0</v>
      </c>
      <c r="K153" s="180" t="s">
        <v>1259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4418</v>
      </c>
    </row>
    <row r="154" s="1" customFormat="1" ht="24" customHeight="1">
      <c r="B154" s="177"/>
      <c r="C154" s="178" t="s">
        <v>394</v>
      </c>
      <c r="D154" s="178" t="s">
        <v>194</v>
      </c>
      <c r="E154" s="179" t="s">
        <v>4419</v>
      </c>
      <c r="F154" s="180" t="s">
        <v>4420</v>
      </c>
      <c r="G154" s="181" t="s">
        <v>1225</v>
      </c>
      <c r="H154" s="182">
        <v>6</v>
      </c>
      <c r="I154" s="183"/>
      <c r="J154" s="182">
        <f>ROUND(I154*H154,2)</f>
        <v>0</v>
      </c>
      <c r="K154" s="180" t="s">
        <v>1179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4421</v>
      </c>
    </row>
    <row r="155" s="1" customFormat="1" ht="24" customHeight="1">
      <c r="B155" s="177"/>
      <c r="C155" s="178" t="s">
        <v>400</v>
      </c>
      <c r="D155" s="178" t="s">
        <v>194</v>
      </c>
      <c r="E155" s="179" t="s">
        <v>1257</v>
      </c>
      <c r="F155" s="180" t="s">
        <v>1258</v>
      </c>
      <c r="G155" s="181" t="s">
        <v>1225</v>
      </c>
      <c r="H155" s="182">
        <v>2</v>
      </c>
      <c r="I155" s="183"/>
      <c r="J155" s="182">
        <f>ROUND(I155*H155,2)</f>
        <v>0</v>
      </c>
      <c r="K155" s="180" t="s">
        <v>1179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4422</v>
      </c>
    </row>
    <row r="156" s="1" customFormat="1" ht="16.5" customHeight="1">
      <c r="B156" s="177"/>
      <c r="C156" s="178" t="s">
        <v>406</v>
      </c>
      <c r="D156" s="178" t="s">
        <v>194</v>
      </c>
      <c r="E156" s="179" t="s">
        <v>1425</v>
      </c>
      <c r="F156" s="180" t="s">
        <v>1426</v>
      </c>
      <c r="G156" s="181" t="s">
        <v>310</v>
      </c>
      <c r="H156" s="182">
        <v>50</v>
      </c>
      <c r="I156" s="183"/>
      <c r="J156" s="182">
        <f>ROUND(I156*H156,2)</f>
        <v>0</v>
      </c>
      <c r="K156" s="180" t="s">
        <v>1179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4423</v>
      </c>
    </row>
    <row r="157" s="1" customFormat="1" ht="16.5" customHeight="1">
      <c r="B157" s="177"/>
      <c r="C157" s="178" t="s">
        <v>413</v>
      </c>
      <c r="D157" s="178" t="s">
        <v>194</v>
      </c>
      <c r="E157" s="179" t="s">
        <v>4424</v>
      </c>
      <c r="F157" s="180" t="s">
        <v>4425</v>
      </c>
      <c r="G157" s="181" t="s">
        <v>310</v>
      </c>
      <c r="H157" s="182">
        <v>100</v>
      </c>
      <c r="I157" s="183"/>
      <c r="J157" s="182">
        <f>ROUND(I157*H157,2)</f>
        <v>0</v>
      </c>
      <c r="K157" s="180" t="s">
        <v>1179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4426</v>
      </c>
    </row>
    <row r="158" s="1" customFormat="1" ht="24" customHeight="1">
      <c r="B158" s="177"/>
      <c r="C158" s="178" t="s">
        <v>422</v>
      </c>
      <c r="D158" s="178" t="s">
        <v>194</v>
      </c>
      <c r="E158" s="179" t="s">
        <v>4427</v>
      </c>
      <c r="F158" s="180" t="s">
        <v>1481</v>
      </c>
      <c r="G158" s="181" t="s">
        <v>4428</v>
      </c>
      <c r="H158" s="182">
        <v>300</v>
      </c>
      <c r="I158" s="183"/>
      <c r="J158" s="182">
        <f>ROUND(I158*H158,2)</f>
        <v>0</v>
      </c>
      <c r="K158" s="180" t="s">
        <v>1179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314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4429</v>
      </c>
    </row>
    <row r="159" s="1" customFormat="1" ht="24" customHeight="1">
      <c r="B159" s="177"/>
      <c r="C159" s="178" t="s">
        <v>427</v>
      </c>
      <c r="D159" s="178" t="s">
        <v>194</v>
      </c>
      <c r="E159" s="179" t="s">
        <v>4430</v>
      </c>
      <c r="F159" s="180" t="s">
        <v>4431</v>
      </c>
      <c r="G159" s="181" t="s">
        <v>1225</v>
      </c>
      <c r="H159" s="182">
        <v>1</v>
      </c>
      <c r="I159" s="183"/>
      <c r="J159" s="182">
        <f>ROUND(I159*H159,2)</f>
        <v>0</v>
      </c>
      <c r="K159" s="180" t="s">
        <v>1179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314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314</v>
      </c>
      <c r="BM159" s="188" t="s">
        <v>4432</v>
      </c>
    </row>
    <row r="160" s="1" customFormat="1" ht="36" customHeight="1">
      <c r="B160" s="177"/>
      <c r="C160" s="178" t="s">
        <v>436</v>
      </c>
      <c r="D160" s="178" t="s">
        <v>194</v>
      </c>
      <c r="E160" s="179" t="s">
        <v>1264</v>
      </c>
      <c r="F160" s="180" t="s">
        <v>1265</v>
      </c>
      <c r="G160" s="181" t="s">
        <v>1225</v>
      </c>
      <c r="H160" s="182">
        <v>1</v>
      </c>
      <c r="I160" s="183"/>
      <c r="J160" s="182">
        <f>ROUND(I160*H160,2)</f>
        <v>0</v>
      </c>
      <c r="K160" s="180" t="s">
        <v>1179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314</v>
      </c>
      <c r="AT160" s="188" t="s">
        <v>194</v>
      </c>
      <c r="AU160" s="188" t="s">
        <v>81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314</v>
      </c>
      <c r="BM160" s="188" t="s">
        <v>4433</v>
      </c>
    </row>
    <row r="161" s="1" customFormat="1" ht="48" customHeight="1">
      <c r="B161" s="177"/>
      <c r="C161" s="178" t="s">
        <v>365</v>
      </c>
      <c r="D161" s="178" t="s">
        <v>194</v>
      </c>
      <c r="E161" s="179" t="s">
        <v>4434</v>
      </c>
      <c r="F161" s="180" t="s">
        <v>4435</v>
      </c>
      <c r="G161" s="181" t="s">
        <v>1225</v>
      </c>
      <c r="H161" s="182">
        <v>1</v>
      </c>
      <c r="I161" s="183"/>
      <c r="J161" s="182">
        <f>ROUND(I161*H161,2)</f>
        <v>0</v>
      </c>
      <c r="K161" s="180" t="s">
        <v>1179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314</v>
      </c>
      <c r="AT161" s="188" t="s">
        <v>194</v>
      </c>
      <c r="AU161" s="188" t="s">
        <v>81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314</v>
      </c>
      <c r="BM161" s="188" t="s">
        <v>4436</v>
      </c>
    </row>
    <row r="162" s="1" customFormat="1" ht="24" customHeight="1">
      <c r="B162" s="177"/>
      <c r="C162" s="178" t="s">
        <v>450</v>
      </c>
      <c r="D162" s="178" t="s">
        <v>194</v>
      </c>
      <c r="E162" s="179" t="s">
        <v>1267</v>
      </c>
      <c r="F162" s="180" t="s">
        <v>1268</v>
      </c>
      <c r="G162" s="181" t="s">
        <v>1225</v>
      </c>
      <c r="H162" s="182">
        <v>1</v>
      </c>
      <c r="I162" s="183"/>
      <c r="J162" s="182">
        <f>ROUND(I162*H162,2)</f>
        <v>0</v>
      </c>
      <c r="K162" s="180" t="s">
        <v>1194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314</v>
      </c>
      <c r="AT162" s="188" t="s">
        <v>194</v>
      </c>
      <c r="AU162" s="188" t="s">
        <v>81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314</v>
      </c>
      <c r="BM162" s="188" t="s">
        <v>4437</v>
      </c>
    </row>
    <row r="163" s="1" customFormat="1" ht="24" customHeight="1">
      <c r="B163" s="177"/>
      <c r="C163" s="178" t="s">
        <v>458</v>
      </c>
      <c r="D163" s="178" t="s">
        <v>194</v>
      </c>
      <c r="E163" s="179" t="s">
        <v>4438</v>
      </c>
      <c r="F163" s="180" t="s">
        <v>4439</v>
      </c>
      <c r="G163" s="181" t="s">
        <v>1225</v>
      </c>
      <c r="H163" s="182">
        <v>4</v>
      </c>
      <c r="I163" s="183"/>
      <c r="J163" s="182">
        <f>ROUND(I163*H163,2)</f>
        <v>0</v>
      </c>
      <c r="K163" s="180" t="s">
        <v>1179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314</v>
      </c>
      <c r="AT163" s="188" t="s">
        <v>194</v>
      </c>
      <c r="AU163" s="188" t="s">
        <v>81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314</v>
      </c>
      <c r="BM163" s="188" t="s">
        <v>4440</v>
      </c>
    </row>
    <row r="164" s="1" customFormat="1" ht="24" customHeight="1">
      <c r="B164" s="177"/>
      <c r="C164" s="178" t="s">
        <v>465</v>
      </c>
      <c r="D164" s="178" t="s">
        <v>194</v>
      </c>
      <c r="E164" s="179" t="s">
        <v>4441</v>
      </c>
      <c r="F164" s="180" t="s">
        <v>4442</v>
      </c>
      <c r="G164" s="181" t="s">
        <v>1225</v>
      </c>
      <c r="H164" s="182">
        <v>4</v>
      </c>
      <c r="I164" s="183"/>
      <c r="J164" s="182">
        <f>ROUND(I164*H164,2)</f>
        <v>0</v>
      </c>
      <c r="K164" s="180" t="s">
        <v>1179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AR164" s="188" t="s">
        <v>314</v>
      </c>
      <c r="AT164" s="188" t="s">
        <v>194</v>
      </c>
      <c r="AU164" s="188" t="s">
        <v>81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314</v>
      </c>
      <c r="BM164" s="188" t="s">
        <v>4443</v>
      </c>
    </row>
    <row r="165" s="1" customFormat="1" ht="16.5" customHeight="1">
      <c r="B165" s="177"/>
      <c r="C165" s="178" t="s">
        <v>470</v>
      </c>
      <c r="D165" s="178" t="s">
        <v>194</v>
      </c>
      <c r="E165" s="179" t="s">
        <v>1273</v>
      </c>
      <c r="F165" s="180" t="s">
        <v>1274</v>
      </c>
      <c r="G165" s="181" t="s">
        <v>1275</v>
      </c>
      <c r="H165" s="182">
        <v>64</v>
      </c>
      <c r="I165" s="183"/>
      <c r="J165" s="182">
        <f>ROUND(I165*H165,2)</f>
        <v>0</v>
      </c>
      <c r="K165" s="180" t="s">
        <v>1179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314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314</v>
      </c>
      <c r="BM165" s="188" t="s">
        <v>4444</v>
      </c>
    </row>
    <row r="166" s="1" customFormat="1" ht="24" customHeight="1">
      <c r="B166" s="177"/>
      <c r="C166" s="178" t="s">
        <v>475</v>
      </c>
      <c r="D166" s="178" t="s">
        <v>194</v>
      </c>
      <c r="E166" s="179" t="s">
        <v>1277</v>
      </c>
      <c r="F166" s="180" t="s">
        <v>1278</v>
      </c>
      <c r="G166" s="181" t="s">
        <v>1275</v>
      </c>
      <c r="H166" s="182">
        <v>120</v>
      </c>
      <c r="I166" s="183"/>
      <c r="J166" s="182">
        <f>ROUND(I166*H166,2)</f>
        <v>0</v>
      </c>
      <c r="K166" s="180" t="s">
        <v>1179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AR166" s="188" t="s">
        <v>314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314</v>
      </c>
      <c r="BM166" s="188" t="s">
        <v>4445</v>
      </c>
    </row>
    <row r="167" s="1" customFormat="1" ht="16.5" customHeight="1">
      <c r="B167" s="177"/>
      <c r="C167" s="178" t="s">
        <v>480</v>
      </c>
      <c r="D167" s="178" t="s">
        <v>194</v>
      </c>
      <c r="E167" s="179" t="s">
        <v>4446</v>
      </c>
      <c r="F167" s="180" t="s">
        <v>4447</v>
      </c>
      <c r="G167" s="181" t="s">
        <v>1225</v>
      </c>
      <c r="H167" s="182">
        <v>1</v>
      </c>
      <c r="I167" s="183"/>
      <c r="J167" s="182">
        <f>ROUND(I167*H167,2)</f>
        <v>0</v>
      </c>
      <c r="K167" s="180" t="s">
        <v>1179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314</v>
      </c>
      <c r="AT167" s="188" t="s">
        <v>194</v>
      </c>
      <c r="AU167" s="188" t="s">
        <v>81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314</v>
      </c>
      <c r="BM167" s="188" t="s">
        <v>4448</v>
      </c>
    </row>
    <row r="168" s="1" customFormat="1" ht="24" customHeight="1">
      <c r="B168" s="177"/>
      <c r="C168" s="178" t="s">
        <v>490</v>
      </c>
      <c r="D168" s="178" t="s">
        <v>194</v>
      </c>
      <c r="E168" s="179" t="s">
        <v>1280</v>
      </c>
      <c r="F168" s="180" t="s">
        <v>1287</v>
      </c>
      <c r="G168" s="181" t="s">
        <v>1225</v>
      </c>
      <c r="H168" s="182">
        <v>2</v>
      </c>
      <c r="I168" s="183"/>
      <c r="J168" s="182">
        <f>ROUND(I168*H168,2)</f>
        <v>0</v>
      </c>
      <c r="K168" s="180" t="s">
        <v>1179</v>
      </c>
      <c r="L168" s="37"/>
      <c r="M168" s="184" t="s">
        <v>1</v>
      </c>
      <c r="N168" s="185" t="s">
        <v>38</v>
      </c>
      <c r="O168" s="73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314</v>
      </c>
      <c r="AT168" s="188" t="s">
        <v>194</v>
      </c>
      <c r="AU168" s="188" t="s">
        <v>81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314</v>
      </c>
      <c r="BM168" s="188" t="s">
        <v>4449</v>
      </c>
    </row>
    <row r="169" s="1" customFormat="1" ht="24" customHeight="1">
      <c r="B169" s="177"/>
      <c r="C169" s="178" t="s">
        <v>496</v>
      </c>
      <c r="D169" s="178" t="s">
        <v>194</v>
      </c>
      <c r="E169" s="179" t="s">
        <v>1283</v>
      </c>
      <c r="F169" s="180" t="s">
        <v>4450</v>
      </c>
      <c r="G169" s="181" t="s">
        <v>1225</v>
      </c>
      <c r="H169" s="182">
        <v>2</v>
      </c>
      <c r="I169" s="183"/>
      <c r="J169" s="182">
        <f>ROUND(I169*H169,2)</f>
        <v>0</v>
      </c>
      <c r="K169" s="180" t="s">
        <v>1179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314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314</v>
      </c>
      <c r="BM169" s="188" t="s">
        <v>4451</v>
      </c>
    </row>
    <row r="170" s="11" customFormat="1" ht="25.92" customHeight="1">
      <c r="B170" s="164"/>
      <c r="D170" s="165" t="s">
        <v>72</v>
      </c>
      <c r="E170" s="166" t="s">
        <v>735</v>
      </c>
      <c r="F170" s="166" t="s">
        <v>1308</v>
      </c>
      <c r="I170" s="167"/>
      <c r="J170" s="168">
        <f>BK170</f>
        <v>0</v>
      </c>
      <c r="L170" s="164"/>
      <c r="M170" s="169"/>
      <c r="N170" s="170"/>
      <c r="O170" s="170"/>
      <c r="P170" s="171">
        <f>SUM(P171:P173)</f>
        <v>0</v>
      </c>
      <c r="Q170" s="170"/>
      <c r="R170" s="171">
        <f>SUM(R171:R173)</f>
        <v>0</v>
      </c>
      <c r="S170" s="170"/>
      <c r="T170" s="172">
        <f>SUM(T171:T173)</f>
        <v>0</v>
      </c>
      <c r="AR170" s="165" t="s">
        <v>83</v>
      </c>
      <c r="AT170" s="173" t="s">
        <v>72</v>
      </c>
      <c r="AU170" s="173" t="s">
        <v>73</v>
      </c>
      <c r="AY170" s="165" t="s">
        <v>191</v>
      </c>
      <c r="BK170" s="174">
        <f>SUM(BK171:BK173)</f>
        <v>0</v>
      </c>
    </row>
    <row r="171" s="1" customFormat="1" ht="24" customHeight="1">
      <c r="B171" s="177"/>
      <c r="C171" s="178" t="s">
        <v>507</v>
      </c>
      <c r="D171" s="178" t="s">
        <v>194</v>
      </c>
      <c r="E171" s="179" t="s">
        <v>1309</v>
      </c>
      <c r="F171" s="180" t="s">
        <v>1310</v>
      </c>
      <c r="G171" s="181" t="s">
        <v>310</v>
      </c>
      <c r="H171" s="182">
        <v>905</v>
      </c>
      <c r="I171" s="183"/>
      <c r="J171" s="182">
        <f>ROUND(I171*H171,2)</f>
        <v>0</v>
      </c>
      <c r="K171" s="180" t="s">
        <v>1179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314</v>
      </c>
      <c r="AT171" s="188" t="s">
        <v>194</v>
      </c>
      <c r="AU171" s="188" t="s">
        <v>81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314</v>
      </c>
      <c r="BM171" s="188" t="s">
        <v>4452</v>
      </c>
    </row>
    <row r="172" s="1" customFormat="1" ht="16.5" customHeight="1">
      <c r="B172" s="177"/>
      <c r="C172" s="178" t="s">
        <v>511</v>
      </c>
      <c r="D172" s="178" t="s">
        <v>194</v>
      </c>
      <c r="E172" s="179" t="s">
        <v>1312</v>
      </c>
      <c r="F172" s="180" t="s">
        <v>1313</v>
      </c>
      <c r="G172" s="181" t="s">
        <v>1225</v>
      </c>
      <c r="H172" s="182">
        <v>12</v>
      </c>
      <c r="I172" s="183"/>
      <c r="J172" s="182">
        <f>ROUND(I172*H172,2)</f>
        <v>0</v>
      </c>
      <c r="K172" s="180" t="s">
        <v>1179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314</v>
      </c>
      <c r="AT172" s="188" t="s">
        <v>194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314</v>
      </c>
      <c r="BM172" s="188" t="s">
        <v>4453</v>
      </c>
    </row>
    <row r="173" s="1" customFormat="1" ht="24" customHeight="1">
      <c r="B173" s="177"/>
      <c r="C173" s="178" t="s">
        <v>517</v>
      </c>
      <c r="D173" s="178" t="s">
        <v>194</v>
      </c>
      <c r="E173" s="179" t="s">
        <v>1315</v>
      </c>
      <c r="F173" s="180" t="s">
        <v>1316</v>
      </c>
      <c r="G173" s="181" t="s">
        <v>1275</v>
      </c>
      <c r="H173" s="182">
        <v>80</v>
      </c>
      <c r="I173" s="183"/>
      <c r="J173" s="182">
        <f>ROUND(I173*H173,2)</f>
        <v>0</v>
      </c>
      <c r="K173" s="180" t="s">
        <v>1179</v>
      </c>
      <c r="L173" s="37"/>
      <c r="M173" s="226" t="s">
        <v>1</v>
      </c>
      <c r="N173" s="227" t="s">
        <v>38</v>
      </c>
      <c r="O173" s="228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AR173" s="188" t="s">
        <v>314</v>
      </c>
      <c r="AT173" s="188" t="s">
        <v>194</v>
      </c>
      <c r="AU173" s="188" t="s">
        <v>81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314</v>
      </c>
      <c r="BM173" s="188" t="s">
        <v>4454</v>
      </c>
    </row>
    <row r="174" s="1" customFormat="1" ht="6.96" customHeight="1">
      <c r="B174" s="56"/>
      <c r="C174" s="57"/>
      <c r="D174" s="57"/>
      <c r="E174" s="57"/>
      <c r="F174" s="57"/>
      <c r="G174" s="57"/>
      <c r="H174" s="57"/>
      <c r="I174" s="139"/>
      <c r="J174" s="57"/>
      <c r="K174" s="57"/>
      <c r="L174" s="37"/>
    </row>
  </sheetData>
  <autoFilter ref="C121:K17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158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175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ROUND(J117,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ROUND((SUM(BE117:BE158)),  2)</f>
        <v>0</v>
      </c>
      <c r="I33" s="127">
        <v>0.20999999999999999</v>
      </c>
      <c r="J33" s="126">
        <f>ROUND(((SUM(BE117:BE158))*I33),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ROUND((SUM(BF117:BF158)),  2)</f>
        <v>0</v>
      </c>
      <c r="I34" s="127">
        <v>0.14999999999999999</v>
      </c>
      <c r="J34" s="126">
        <f>ROUND(((SUM(BF117:BF158))*I34),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ROUND((SUM(BG117:BG158)),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ROUND((SUM(BH117:BH158)),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ROUND((SUM(BI117:BI158)),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VRN - Vedlejší rozpočtové náklady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J117</f>
        <v>0</v>
      </c>
      <c r="L96" s="37"/>
      <c r="AU96" s="18" t="s">
        <v>166</v>
      </c>
    </row>
    <row r="97" s="8" customFormat="1" ht="24.96" customHeight="1">
      <c r="B97" s="145"/>
      <c r="D97" s="146" t="s">
        <v>175</v>
      </c>
      <c r="E97" s="147"/>
      <c r="F97" s="147"/>
      <c r="G97" s="147"/>
      <c r="H97" s="147"/>
      <c r="I97" s="148"/>
      <c r="J97" s="149">
        <f>J118</f>
        <v>0</v>
      </c>
      <c r="L97" s="145"/>
    </row>
    <row r="98" s="1" customFormat="1" ht="21.84" customHeight="1">
      <c r="B98" s="37"/>
      <c r="I98" s="118"/>
      <c r="L98" s="37"/>
    </row>
    <row r="99" s="1" customFormat="1" ht="6.96" customHeight="1">
      <c r="B99" s="56"/>
      <c r="C99" s="57"/>
      <c r="D99" s="57"/>
      <c r="E99" s="57"/>
      <c r="F99" s="57"/>
      <c r="G99" s="57"/>
      <c r="H99" s="57"/>
      <c r="I99" s="139"/>
      <c r="J99" s="57"/>
      <c r="K99" s="57"/>
      <c r="L99" s="37"/>
    </row>
    <row r="103" s="1" customFormat="1" ht="6.96" customHeight="1">
      <c r="B103" s="58"/>
      <c r="C103" s="59"/>
      <c r="D103" s="59"/>
      <c r="E103" s="59"/>
      <c r="F103" s="59"/>
      <c r="G103" s="59"/>
      <c r="H103" s="59"/>
      <c r="I103" s="140"/>
      <c r="J103" s="59"/>
      <c r="K103" s="59"/>
      <c r="L103" s="37"/>
    </row>
    <row r="104" s="1" customFormat="1" ht="24.96" customHeight="1">
      <c r="B104" s="37"/>
      <c r="C104" s="22" t="s">
        <v>176</v>
      </c>
      <c r="I104" s="118"/>
      <c r="L104" s="37"/>
    </row>
    <row r="105" s="1" customFormat="1" ht="6.96" customHeight="1">
      <c r="B105" s="37"/>
      <c r="I105" s="118"/>
      <c r="L105" s="37"/>
    </row>
    <row r="106" s="1" customFormat="1" ht="12" customHeight="1">
      <c r="B106" s="37"/>
      <c r="C106" s="31" t="s">
        <v>15</v>
      </c>
      <c r="I106" s="118"/>
      <c r="L106" s="37"/>
    </row>
    <row r="107" s="1" customFormat="1" ht="16.5" customHeight="1">
      <c r="B107" s="37"/>
      <c r="E107" s="117" t="str">
        <f>E7</f>
        <v>Rekonstrukce TT na ul. PAvlova vč. zastávky Rodimcevova</v>
      </c>
      <c r="F107" s="31"/>
      <c r="G107" s="31"/>
      <c r="H107" s="31"/>
      <c r="I107" s="118"/>
      <c r="L107" s="37"/>
    </row>
    <row r="108" s="1" customFormat="1" ht="12" customHeight="1">
      <c r="B108" s="37"/>
      <c r="C108" s="31" t="s">
        <v>160</v>
      </c>
      <c r="I108" s="118"/>
      <c r="L108" s="37"/>
    </row>
    <row r="109" s="1" customFormat="1" ht="16.5" customHeight="1">
      <c r="B109" s="37"/>
      <c r="E109" s="63" t="str">
        <f>E9</f>
        <v>VRN - Vedlejší rozpočtové náklady</v>
      </c>
      <c r="F109" s="1"/>
      <c r="G109" s="1"/>
      <c r="H109" s="1"/>
      <c r="I109" s="118"/>
      <c r="L109" s="37"/>
    </row>
    <row r="110" s="1" customFormat="1" ht="6.96" customHeight="1">
      <c r="B110" s="37"/>
      <c r="I110" s="118"/>
      <c r="L110" s="37"/>
    </row>
    <row r="111" s="1" customFormat="1" ht="12" customHeight="1">
      <c r="B111" s="37"/>
      <c r="C111" s="31" t="s">
        <v>19</v>
      </c>
      <c r="F111" s="26" t="str">
        <f>F12</f>
        <v>Ostrava</v>
      </c>
      <c r="I111" s="119" t="s">
        <v>21</v>
      </c>
      <c r="J111" s="65" t="str">
        <f>IF(J12="","",J12)</f>
        <v>19. 11. 2019</v>
      </c>
      <c r="L111" s="37"/>
    </row>
    <row r="112" s="1" customFormat="1" ht="6.96" customHeight="1">
      <c r="B112" s="37"/>
      <c r="I112" s="118"/>
      <c r="L112" s="37"/>
    </row>
    <row r="113" s="1" customFormat="1" ht="15.15" customHeight="1">
      <c r="B113" s="37"/>
      <c r="C113" s="31" t="s">
        <v>23</v>
      </c>
      <c r="F113" s="26" t="str">
        <f>E15</f>
        <v xml:space="preserve"> </v>
      </c>
      <c r="I113" s="119" t="s">
        <v>29</v>
      </c>
      <c r="J113" s="35" t="str">
        <f>E21</f>
        <v xml:space="preserve"> </v>
      </c>
      <c r="L113" s="37"/>
    </row>
    <row r="114" s="1" customFormat="1" ht="15.15" customHeight="1">
      <c r="B114" s="37"/>
      <c r="C114" s="31" t="s">
        <v>27</v>
      </c>
      <c r="F114" s="26" t="str">
        <f>IF(E18="","",E18)</f>
        <v>Vyplň údaj</v>
      </c>
      <c r="I114" s="119" t="s">
        <v>31</v>
      </c>
      <c r="J114" s="35" t="str">
        <f>E24</f>
        <v xml:space="preserve"> </v>
      </c>
      <c r="L114" s="37"/>
    </row>
    <row r="115" s="1" customFormat="1" ht="10.32" customHeight="1">
      <c r="B115" s="37"/>
      <c r="I115" s="118"/>
      <c r="L115" s="37"/>
    </row>
    <row r="116" s="10" customFormat="1" ht="29.28" customHeight="1">
      <c r="B116" s="155"/>
      <c r="C116" s="156" t="s">
        <v>177</v>
      </c>
      <c r="D116" s="157" t="s">
        <v>58</v>
      </c>
      <c r="E116" s="157" t="s">
        <v>54</v>
      </c>
      <c r="F116" s="157" t="s">
        <v>55</v>
      </c>
      <c r="G116" s="157" t="s">
        <v>178</v>
      </c>
      <c r="H116" s="157" t="s">
        <v>179</v>
      </c>
      <c r="I116" s="158" t="s">
        <v>180</v>
      </c>
      <c r="J116" s="157" t="s">
        <v>164</v>
      </c>
      <c r="K116" s="159" t="s">
        <v>181</v>
      </c>
      <c r="L116" s="155"/>
      <c r="M116" s="82" t="s">
        <v>1</v>
      </c>
      <c r="N116" s="83" t="s">
        <v>37</v>
      </c>
      <c r="O116" s="83" t="s">
        <v>182</v>
      </c>
      <c r="P116" s="83" t="s">
        <v>183</v>
      </c>
      <c r="Q116" s="83" t="s">
        <v>184</v>
      </c>
      <c r="R116" s="83" t="s">
        <v>185</v>
      </c>
      <c r="S116" s="83" t="s">
        <v>186</v>
      </c>
      <c r="T116" s="84" t="s">
        <v>187</v>
      </c>
    </row>
    <row r="117" s="1" customFormat="1" ht="22.8" customHeight="1">
      <c r="B117" s="37"/>
      <c r="C117" s="87" t="s">
        <v>188</v>
      </c>
      <c r="I117" s="118"/>
      <c r="J117" s="160">
        <f>BK117</f>
        <v>0</v>
      </c>
      <c r="L117" s="37"/>
      <c r="M117" s="85"/>
      <c r="N117" s="69"/>
      <c r="O117" s="69"/>
      <c r="P117" s="161">
        <f>P118</f>
        <v>0</v>
      </c>
      <c r="Q117" s="69"/>
      <c r="R117" s="161">
        <f>R118</f>
        <v>0</v>
      </c>
      <c r="S117" s="69"/>
      <c r="T117" s="162">
        <f>T118</f>
        <v>0</v>
      </c>
      <c r="AT117" s="18" t="s">
        <v>72</v>
      </c>
      <c r="AU117" s="18" t="s">
        <v>166</v>
      </c>
      <c r="BK117" s="163">
        <f>BK118</f>
        <v>0</v>
      </c>
    </row>
    <row r="118" s="11" customFormat="1" ht="25.92" customHeight="1">
      <c r="B118" s="164"/>
      <c r="D118" s="165" t="s">
        <v>72</v>
      </c>
      <c r="E118" s="166" t="s">
        <v>156</v>
      </c>
      <c r="F118" s="166" t="s">
        <v>157</v>
      </c>
      <c r="I118" s="167"/>
      <c r="J118" s="168">
        <f>BK118</f>
        <v>0</v>
      </c>
      <c r="L118" s="164"/>
      <c r="M118" s="169"/>
      <c r="N118" s="170"/>
      <c r="O118" s="170"/>
      <c r="P118" s="171">
        <f>SUM(P119:P158)</f>
        <v>0</v>
      </c>
      <c r="Q118" s="170"/>
      <c r="R118" s="171">
        <f>SUM(R119:R158)</f>
        <v>0</v>
      </c>
      <c r="S118" s="170"/>
      <c r="T118" s="172">
        <f>SUM(T119:T158)</f>
        <v>0</v>
      </c>
      <c r="AR118" s="165" t="s">
        <v>228</v>
      </c>
      <c r="AT118" s="173" t="s">
        <v>72</v>
      </c>
      <c r="AU118" s="173" t="s">
        <v>73</v>
      </c>
      <c r="AY118" s="165" t="s">
        <v>191</v>
      </c>
      <c r="BK118" s="174">
        <f>SUM(BK119:BK158)</f>
        <v>0</v>
      </c>
    </row>
    <row r="119" s="1" customFormat="1" ht="24" customHeight="1">
      <c r="B119" s="177"/>
      <c r="C119" s="178" t="s">
        <v>81</v>
      </c>
      <c r="D119" s="178" t="s">
        <v>194</v>
      </c>
      <c r="E119" s="179" t="s">
        <v>838</v>
      </c>
      <c r="F119" s="180" t="s">
        <v>4455</v>
      </c>
      <c r="G119" s="181" t="s">
        <v>1112</v>
      </c>
      <c r="H119" s="182">
        <v>1</v>
      </c>
      <c r="I119" s="183"/>
      <c r="J119" s="182">
        <f>ROUND(I119*H119,2)</f>
        <v>0</v>
      </c>
      <c r="K119" s="180" t="s">
        <v>1</v>
      </c>
      <c r="L119" s="37"/>
      <c r="M119" s="184" t="s">
        <v>1</v>
      </c>
      <c r="N119" s="185" t="s">
        <v>38</v>
      </c>
      <c r="O119" s="73"/>
      <c r="P119" s="186">
        <f>O119*H119</f>
        <v>0</v>
      </c>
      <c r="Q119" s="186">
        <v>0</v>
      </c>
      <c r="R119" s="186">
        <f>Q119*H119</f>
        <v>0</v>
      </c>
      <c r="S119" s="186">
        <v>0</v>
      </c>
      <c r="T119" s="187">
        <f>S119*H119</f>
        <v>0</v>
      </c>
      <c r="AR119" s="188" t="s">
        <v>1164</v>
      </c>
      <c r="AT119" s="188" t="s">
        <v>194</v>
      </c>
      <c r="AU119" s="188" t="s">
        <v>81</v>
      </c>
      <c r="AY119" s="18" t="s">
        <v>191</v>
      </c>
      <c r="BE119" s="189">
        <f>IF(N119="základní",J119,0)</f>
        <v>0</v>
      </c>
      <c r="BF119" s="189">
        <f>IF(N119="snížená",J119,0)</f>
        <v>0</v>
      </c>
      <c r="BG119" s="189">
        <f>IF(N119="zákl. přenesená",J119,0)</f>
        <v>0</v>
      </c>
      <c r="BH119" s="189">
        <f>IF(N119="sníž. přenesená",J119,0)</f>
        <v>0</v>
      </c>
      <c r="BI119" s="189">
        <f>IF(N119="nulová",J119,0)</f>
        <v>0</v>
      </c>
      <c r="BJ119" s="18" t="s">
        <v>81</v>
      </c>
      <c r="BK119" s="189">
        <f>ROUND(I119*H119,2)</f>
        <v>0</v>
      </c>
      <c r="BL119" s="18" t="s">
        <v>1164</v>
      </c>
      <c r="BM119" s="188" t="s">
        <v>4456</v>
      </c>
    </row>
    <row r="120" s="1" customFormat="1" ht="16.5" customHeight="1">
      <c r="B120" s="177"/>
      <c r="C120" s="178" t="s">
        <v>83</v>
      </c>
      <c r="D120" s="178" t="s">
        <v>194</v>
      </c>
      <c r="E120" s="179" t="s">
        <v>4457</v>
      </c>
      <c r="F120" s="180" t="s">
        <v>4458</v>
      </c>
      <c r="G120" s="181" t="s">
        <v>1112</v>
      </c>
      <c r="H120" s="182">
        <v>1</v>
      </c>
      <c r="I120" s="183"/>
      <c r="J120" s="182">
        <f>ROUND(I120*H120,2)</f>
        <v>0</v>
      </c>
      <c r="K120" s="180" t="s">
        <v>274</v>
      </c>
      <c r="L120" s="37"/>
      <c r="M120" s="184" t="s">
        <v>1</v>
      </c>
      <c r="N120" s="185" t="s">
        <v>38</v>
      </c>
      <c r="O120" s="73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AR120" s="188" t="s">
        <v>1164</v>
      </c>
      <c r="AT120" s="188" t="s">
        <v>194</v>
      </c>
      <c r="AU120" s="188" t="s">
        <v>81</v>
      </c>
      <c r="AY120" s="18" t="s">
        <v>191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8" t="s">
        <v>81</v>
      </c>
      <c r="BK120" s="189">
        <f>ROUND(I120*H120,2)</f>
        <v>0</v>
      </c>
      <c r="BL120" s="18" t="s">
        <v>1164</v>
      </c>
      <c r="BM120" s="188" t="s">
        <v>4459</v>
      </c>
    </row>
    <row r="121" s="1" customFormat="1" ht="16.5" customHeight="1">
      <c r="B121" s="177"/>
      <c r="C121" s="178" t="s">
        <v>211</v>
      </c>
      <c r="D121" s="178" t="s">
        <v>194</v>
      </c>
      <c r="E121" s="179" t="s">
        <v>4460</v>
      </c>
      <c r="F121" s="180" t="s">
        <v>4461</v>
      </c>
      <c r="G121" s="181" t="s">
        <v>1112</v>
      </c>
      <c r="H121" s="182">
        <v>1</v>
      </c>
      <c r="I121" s="183"/>
      <c r="J121" s="182">
        <f>ROUND(I121*H121,2)</f>
        <v>0</v>
      </c>
      <c r="K121" s="180" t="s">
        <v>274</v>
      </c>
      <c r="L121" s="37"/>
      <c r="M121" s="184" t="s">
        <v>1</v>
      </c>
      <c r="N121" s="185" t="s">
        <v>38</v>
      </c>
      <c r="O121" s="73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AR121" s="188" t="s">
        <v>1164</v>
      </c>
      <c r="AT121" s="188" t="s">
        <v>194</v>
      </c>
      <c r="AU121" s="188" t="s">
        <v>81</v>
      </c>
      <c r="AY121" s="18" t="s">
        <v>191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8" t="s">
        <v>81</v>
      </c>
      <c r="BK121" s="189">
        <f>ROUND(I121*H121,2)</f>
        <v>0</v>
      </c>
      <c r="BL121" s="18" t="s">
        <v>1164</v>
      </c>
      <c r="BM121" s="188" t="s">
        <v>4462</v>
      </c>
    </row>
    <row r="122" s="1" customFormat="1" ht="16.5" customHeight="1">
      <c r="B122" s="177"/>
      <c r="C122" s="178" t="s">
        <v>198</v>
      </c>
      <c r="D122" s="178" t="s">
        <v>194</v>
      </c>
      <c r="E122" s="179" t="s">
        <v>4463</v>
      </c>
      <c r="F122" s="180" t="s">
        <v>4464</v>
      </c>
      <c r="G122" s="181" t="s">
        <v>1112</v>
      </c>
      <c r="H122" s="182">
        <v>1</v>
      </c>
      <c r="I122" s="183"/>
      <c r="J122" s="182">
        <f>ROUND(I122*H122,2)</f>
        <v>0</v>
      </c>
      <c r="K122" s="180" t="s">
        <v>274</v>
      </c>
      <c r="L122" s="37"/>
      <c r="M122" s="184" t="s">
        <v>1</v>
      </c>
      <c r="N122" s="185" t="s">
        <v>38</v>
      </c>
      <c r="O122" s="73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AR122" s="188" t="s">
        <v>1164</v>
      </c>
      <c r="AT122" s="188" t="s">
        <v>194</v>
      </c>
      <c r="AU122" s="188" t="s">
        <v>81</v>
      </c>
      <c r="AY122" s="18" t="s">
        <v>191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8" t="s">
        <v>81</v>
      </c>
      <c r="BK122" s="189">
        <f>ROUND(I122*H122,2)</f>
        <v>0</v>
      </c>
      <c r="BL122" s="18" t="s">
        <v>1164</v>
      </c>
      <c r="BM122" s="188" t="s">
        <v>4465</v>
      </c>
    </row>
    <row r="123" s="1" customFormat="1" ht="16.5" customHeight="1">
      <c r="B123" s="177"/>
      <c r="C123" s="178" t="s">
        <v>228</v>
      </c>
      <c r="D123" s="178" t="s">
        <v>194</v>
      </c>
      <c r="E123" s="179" t="s">
        <v>4466</v>
      </c>
      <c r="F123" s="180" t="s">
        <v>4467</v>
      </c>
      <c r="G123" s="181" t="s">
        <v>1112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81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4468</v>
      </c>
    </row>
    <row r="124" s="12" customFormat="1">
      <c r="B124" s="190"/>
      <c r="D124" s="191" t="s">
        <v>200</v>
      </c>
      <c r="E124" s="192" t="s">
        <v>1</v>
      </c>
      <c r="F124" s="193" t="s">
        <v>4467</v>
      </c>
      <c r="H124" s="192" t="s">
        <v>1</v>
      </c>
      <c r="I124" s="194"/>
      <c r="L124" s="190"/>
      <c r="M124" s="195"/>
      <c r="N124" s="196"/>
      <c r="O124" s="196"/>
      <c r="P124" s="196"/>
      <c r="Q124" s="196"/>
      <c r="R124" s="196"/>
      <c r="S124" s="196"/>
      <c r="T124" s="197"/>
      <c r="AT124" s="192" t="s">
        <v>200</v>
      </c>
      <c r="AU124" s="192" t="s">
        <v>81</v>
      </c>
      <c r="AV124" s="12" t="s">
        <v>81</v>
      </c>
      <c r="AW124" s="12" t="s">
        <v>30</v>
      </c>
      <c r="AX124" s="12" t="s">
        <v>73</v>
      </c>
      <c r="AY124" s="192" t="s">
        <v>191</v>
      </c>
    </row>
    <row r="125" s="13" customFormat="1">
      <c r="B125" s="198"/>
      <c r="D125" s="191" t="s">
        <v>200</v>
      </c>
      <c r="E125" s="199" t="s">
        <v>1</v>
      </c>
      <c r="F125" s="200" t="s">
        <v>81</v>
      </c>
      <c r="H125" s="201">
        <v>1</v>
      </c>
      <c r="I125" s="202"/>
      <c r="L125" s="198"/>
      <c r="M125" s="203"/>
      <c r="N125" s="204"/>
      <c r="O125" s="204"/>
      <c r="P125" s="204"/>
      <c r="Q125" s="204"/>
      <c r="R125" s="204"/>
      <c r="S125" s="204"/>
      <c r="T125" s="205"/>
      <c r="AT125" s="199" t="s">
        <v>200</v>
      </c>
      <c r="AU125" s="199" t="s">
        <v>81</v>
      </c>
      <c r="AV125" s="13" t="s">
        <v>83</v>
      </c>
      <c r="AW125" s="13" t="s">
        <v>30</v>
      </c>
      <c r="AX125" s="13" t="s">
        <v>73</v>
      </c>
      <c r="AY125" s="199" t="s">
        <v>191</v>
      </c>
    </row>
    <row r="126" s="14" customFormat="1">
      <c r="B126" s="206"/>
      <c r="D126" s="191" t="s">
        <v>200</v>
      </c>
      <c r="E126" s="207" t="s">
        <v>1</v>
      </c>
      <c r="F126" s="208" t="s">
        <v>204</v>
      </c>
      <c r="H126" s="209">
        <v>1</v>
      </c>
      <c r="I126" s="210"/>
      <c r="L126" s="206"/>
      <c r="M126" s="211"/>
      <c r="N126" s="212"/>
      <c r="O126" s="212"/>
      <c r="P126" s="212"/>
      <c r="Q126" s="212"/>
      <c r="R126" s="212"/>
      <c r="S126" s="212"/>
      <c r="T126" s="213"/>
      <c r="AT126" s="207" t="s">
        <v>200</v>
      </c>
      <c r="AU126" s="207" t="s">
        <v>81</v>
      </c>
      <c r="AV126" s="14" t="s">
        <v>198</v>
      </c>
      <c r="AW126" s="14" t="s">
        <v>30</v>
      </c>
      <c r="AX126" s="14" t="s">
        <v>81</v>
      </c>
      <c r="AY126" s="207" t="s">
        <v>191</v>
      </c>
    </row>
    <row r="127" s="1" customFormat="1" ht="16.5" customHeight="1">
      <c r="B127" s="177"/>
      <c r="C127" s="178" t="s">
        <v>237</v>
      </c>
      <c r="D127" s="178" t="s">
        <v>194</v>
      </c>
      <c r="E127" s="179" t="s">
        <v>4469</v>
      </c>
      <c r="F127" s="180" t="s">
        <v>4470</v>
      </c>
      <c r="G127" s="181" t="s">
        <v>1112</v>
      </c>
      <c r="H127" s="182">
        <v>1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1164</v>
      </c>
      <c r="AT127" s="188" t="s">
        <v>194</v>
      </c>
      <c r="AU127" s="188" t="s">
        <v>81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1164</v>
      </c>
      <c r="BM127" s="188" t="s">
        <v>4471</v>
      </c>
    </row>
    <row r="128" s="1" customFormat="1" ht="16.5" customHeight="1">
      <c r="B128" s="177"/>
      <c r="C128" s="178" t="s">
        <v>243</v>
      </c>
      <c r="D128" s="178" t="s">
        <v>194</v>
      </c>
      <c r="E128" s="179" t="s">
        <v>4472</v>
      </c>
      <c r="F128" s="180" t="s">
        <v>4305</v>
      </c>
      <c r="G128" s="181" t="s">
        <v>1112</v>
      </c>
      <c r="H128" s="182">
        <v>1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81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4473</v>
      </c>
    </row>
    <row r="129" s="12" customFormat="1">
      <c r="B129" s="190"/>
      <c r="D129" s="191" t="s">
        <v>200</v>
      </c>
      <c r="E129" s="192" t="s">
        <v>1</v>
      </c>
      <c r="F129" s="193" t="s">
        <v>4305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200</v>
      </c>
      <c r="AU129" s="192" t="s">
        <v>81</v>
      </c>
      <c r="AV129" s="12" t="s">
        <v>81</v>
      </c>
      <c r="AW129" s="12" t="s">
        <v>30</v>
      </c>
      <c r="AX129" s="12" t="s">
        <v>73</v>
      </c>
      <c r="AY129" s="192" t="s">
        <v>191</v>
      </c>
    </row>
    <row r="130" s="13" customFormat="1">
      <c r="B130" s="198"/>
      <c r="D130" s="191" t="s">
        <v>200</v>
      </c>
      <c r="E130" s="199" t="s">
        <v>1</v>
      </c>
      <c r="F130" s="200" t="s">
        <v>81</v>
      </c>
      <c r="H130" s="201">
        <v>1</v>
      </c>
      <c r="I130" s="202"/>
      <c r="L130" s="198"/>
      <c r="M130" s="203"/>
      <c r="N130" s="204"/>
      <c r="O130" s="204"/>
      <c r="P130" s="204"/>
      <c r="Q130" s="204"/>
      <c r="R130" s="204"/>
      <c r="S130" s="204"/>
      <c r="T130" s="205"/>
      <c r="AT130" s="199" t="s">
        <v>200</v>
      </c>
      <c r="AU130" s="199" t="s">
        <v>81</v>
      </c>
      <c r="AV130" s="13" t="s">
        <v>83</v>
      </c>
      <c r="AW130" s="13" t="s">
        <v>30</v>
      </c>
      <c r="AX130" s="13" t="s">
        <v>73</v>
      </c>
      <c r="AY130" s="199" t="s">
        <v>191</v>
      </c>
    </row>
    <row r="131" s="14" customFormat="1">
      <c r="B131" s="206"/>
      <c r="D131" s="191" t="s">
        <v>200</v>
      </c>
      <c r="E131" s="207" t="s">
        <v>1</v>
      </c>
      <c r="F131" s="208" t="s">
        <v>204</v>
      </c>
      <c r="H131" s="209">
        <v>1</v>
      </c>
      <c r="I131" s="210"/>
      <c r="L131" s="206"/>
      <c r="M131" s="211"/>
      <c r="N131" s="212"/>
      <c r="O131" s="212"/>
      <c r="P131" s="212"/>
      <c r="Q131" s="212"/>
      <c r="R131" s="212"/>
      <c r="S131" s="212"/>
      <c r="T131" s="213"/>
      <c r="AT131" s="207" t="s">
        <v>200</v>
      </c>
      <c r="AU131" s="207" t="s">
        <v>81</v>
      </c>
      <c r="AV131" s="14" t="s">
        <v>198</v>
      </c>
      <c r="AW131" s="14" t="s">
        <v>30</v>
      </c>
      <c r="AX131" s="14" t="s">
        <v>81</v>
      </c>
      <c r="AY131" s="207" t="s">
        <v>191</v>
      </c>
    </row>
    <row r="132" s="1" customFormat="1" ht="36" customHeight="1">
      <c r="B132" s="177"/>
      <c r="C132" s="178" t="s">
        <v>254</v>
      </c>
      <c r="D132" s="178" t="s">
        <v>194</v>
      </c>
      <c r="E132" s="179" t="s">
        <v>842</v>
      </c>
      <c r="F132" s="180" t="s">
        <v>4474</v>
      </c>
      <c r="G132" s="181" t="s">
        <v>1112</v>
      </c>
      <c r="H132" s="182">
        <v>1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1164</v>
      </c>
      <c r="AT132" s="188" t="s">
        <v>194</v>
      </c>
      <c r="AU132" s="188" t="s">
        <v>81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1164</v>
      </c>
      <c r="BM132" s="188" t="s">
        <v>4475</v>
      </c>
    </row>
    <row r="133" s="1" customFormat="1" ht="16.5" customHeight="1">
      <c r="B133" s="177"/>
      <c r="C133" s="178" t="s">
        <v>271</v>
      </c>
      <c r="D133" s="178" t="s">
        <v>194</v>
      </c>
      <c r="E133" s="179" t="s">
        <v>4476</v>
      </c>
      <c r="F133" s="180" t="s">
        <v>4477</v>
      </c>
      <c r="G133" s="181" t="s">
        <v>1112</v>
      </c>
      <c r="H133" s="182">
        <v>1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81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4478</v>
      </c>
    </row>
    <row r="134" s="12" customFormat="1">
      <c r="B134" s="190"/>
      <c r="D134" s="191" t="s">
        <v>200</v>
      </c>
      <c r="E134" s="192" t="s">
        <v>1</v>
      </c>
      <c r="F134" s="193" t="s">
        <v>4477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81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3" customFormat="1">
      <c r="B135" s="198"/>
      <c r="D135" s="191" t="s">
        <v>200</v>
      </c>
      <c r="E135" s="199" t="s">
        <v>1</v>
      </c>
      <c r="F135" s="200" t="s">
        <v>81</v>
      </c>
      <c r="H135" s="201">
        <v>1</v>
      </c>
      <c r="I135" s="202"/>
      <c r="L135" s="198"/>
      <c r="M135" s="203"/>
      <c r="N135" s="204"/>
      <c r="O135" s="204"/>
      <c r="P135" s="204"/>
      <c r="Q135" s="204"/>
      <c r="R135" s="204"/>
      <c r="S135" s="204"/>
      <c r="T135" s="205"/>
      <c r="AT135" s="199" t="s">
        <v>200</v>
      </c>
      <c r="AU135" s="199" t="s">
        <v>81</v>
      </c>
      <c r="AV135" s="13" t="s">
        <v>83</v>
      </c>
      <c r="AW135" s="13" t="s">
        <v>30</v>
      </c>
      <c r="AX135" s="13" t="s">
        <v>73</v>
      </c>
      <c r="AY135" s="199" t="s">
        <v>191</v>
      </c>
    </row>
    <row r="136" s="14" customFormat="1">
      <c r="B136" s="206"/>
      <c r="D136" s="191" t="s">
        <v>200</v>
      </c>
      <c r="E136" s="207" t="s">
        <v>1</v>
      </c>
      <c r="F136" s="208" t="s">
        <v>204</v>
      </c>
      <c r="H136" s="209">
        <v>1</v>
      </c>
      <c r="I136" s="210"/>
      <c r="L136" s="206"/>
      <c r="M136" s="211"/>
      <c r="N136" s="212"/>
      <c r="O136" s="212"/>
      <c r="P136" s="212"/>
      <c r="Q136" s="212"/>
      <c r="R136" s="212"/>
      <c r="S136" s="212"/>
      <c r="T136" s="213"/>
      <c r="AT136" s="207" t="s">
        <v>200</v>
      </c>
      <c r="AU136" s="207" t="s">
        <v>81</v>
      </c>
      <c r="AV136" s="14" t="s">
        <v>198</v>
      </c>
      <c r="AW136" s="14" t="s">
        <v>30</v>
      </c>
      <c r="AX136" s="14" t="s">
        <v>81</v>
      </c>
      <c r="AY136" s="207" t="s">
        <v>191</v>
      </c>
    </row>
    <row r="137" s="1" customFormat="1" ht="48" customHeight="1">
      <c r="B137" s="177"/>
      <c r="C137" s="178" t="s">
        <v>277</v>
      </c>
      <c r="D137" s="178" t="s">
        <v>194</v>
      </c>
      <c r="E137" s="179" t="s">
        <v>4479</v>
      </c>
      <c r="F137" s="180" t="s">
        <v>4480</v>
      </c>
      <c r="G137" s="181" t="s">
        <v>1112</v>
      </c>
      <c r="H137" s="182">
        <v>1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4481</v>
      </c>
    </row>
    <row r="138" s="1" customFormat="1" ht="16.5" customHeight="1">
      <c r="B138" s="177"/>
      <c r="C138" s="178" t="s">
        <v>192</v>
      </c>
      <c r="D138" s="178" t="s">
        <v>194</v>
      </c>
      <c r="E138" s="179" t="s">
        <v>4482</v>
      </c>
      <c r="F138" s="180" t="s">
        <v>4483</v>
      </c>
      <c r="G138" s="181" t="s">
        <v>1112</v>
      </c>
      <c r="H138" s="182">
        <v>1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81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4484</v>
      </c>
    </row>
    <row r="139" s="1" customFormat="1" ht="48" customHeight="1">
      <c r="B139" s="177"/>
      <c r="C139" s="178" t="s">
        <v>287</v>
      </c>
      <c r="D139" s="178" t="s">
        <v>194</v>
      </c>
      <c r="E139" s="179" t="s">
        <v>4485</v>
      </c>
      <c r="F139" s="180" t="s">
        <v>4486</v>
      </c>
      <c r="G139" s="181" t="s">
        <v>1112</v>
      </c>
      <c r="H139" s="182">
        <v>1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4487</v>
      </c>
    </row>
    <row r="140" s="1" customFormat="1" ht="36" customHeight="1">
      <c r="B140" s="177"/>
      <c r="C140" s="178" t="s">
        <v>295</v>
      </c>
      <c r="D140" s="178" t="s">
        <v>194</v>
      </c>
      <c r="E140" s="179" t="s">
        <v>4488</v>
      </c>
      <c r="F140" s="180" t="s">
        <v>4489</v>
      </c>
      <c r="G140" s="181" t="s">
        <v>1112</v>
      </c>
      <c r="H140" s="182">
        <v>1</v>
      </c>
      <c r="I140" s="183"/>
      <c r="J140" s="182">
        <f>ROUND(I140*H140,2)</f>
        <v>0</v>
      </c>
      <c r="K140" s="180" t="s">
        <v>1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81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4490</v>
      </c>
    </row>
    <row r="141" s="1" customFormat="1" ht="16.5" customHeight="1">
      <c r="B141" s="177"/>
      <c r="C141" s="178" t="s">
        <v>301</v>
      </c>
      <c r="D141" s="178" t="s">
        <v>194</v>
      </c>
      <c r="E141" s="179" t="s">
        <v>4491</v>
      </c>
      <c r="F141" s="180" t="s">
        <v>4492</v>
      </c>
      <c r="G141" s="181" t="s">
        <v>1112</v>
      </c>
      <c r="H141" s="182">
        <v>1</v>
      </c>
      <c r="I141" s="183"/>
      <c r="J141" s="182">
        <f>ROUND(I141*H141,2)</f>
        <v>0</v>
      </c>
      <c r="K141" s="180" t="s">
        <v>1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4493</v>
      </c>
    </row>
    <row r="142" s="1" customFormat="1" ht="24" customHeight="1">
      <c r="B142" s="177"/>
      <c r="C142" s="178" t="s">
        <v>8</v>
      </c>
      <c r="D142" s="178" t="s">
        <v>194</v>
      </c>
      <c r="E142" s="179" t="s">
        <v>846</v>
      </c>
      <c r="F142" s="180" t="s">
        <v>4494</v>
      </c>
      <c r="G142" s="181" t="s">
        <v>1112</v>
      </c>
      <c r="H142" s="182">
        <v>1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1164</v>
      </c>
      <c r="AT142" s="188" t="s">
        <v>194</v>
      </c>
      <c r="AU142" s="188" t="s">
        <v>81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1164</v>
      </c>
      <c r="BM142" s="188" t="s">
        <v>4495</v>
      </c>
    </row>
    <row r="143" s="1" customFormat="1" ht="16.5" customHeight="1">
      <c r="B143" s="177"/>
      <c r="C143" s="178" t="s">
        <v>314</v>
      </c>
      <c r="D143" s="178" t="s">
        <v>194</v>
      </c>
      <c r="E143" s="179" t="s">
        <v>2525</v>
      </c>
      <c r="F143" s="180" t="s">
        <v>2526</v>
      </c>
      <c r="G143" s="181" t="s">
        <v>615</v>
      </c>
      <c r="H143" s="182">
        <v>1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198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4496</v>
      </c>
    </row>
    <row r="144" s="12" customFormat="1">
      <c r="B144" s="190"/>
      <c r="D144" s="191" t="s">
        <v>200</v>
      </c>
      <c r="E144" s="192" t="s">
        <v>1</v>
      </c>
      <c r="F144" s="193" t="s">
        <v>2526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81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3" customFormat="1">
      <c r="B145" s="198"/>
      <c r="D145" s="191" t="s">
        <v>200</v>
      </c>
      <c r="E145" s="199" t="s">
        <v>1</v>
      </c>
      <c r="F145" s="200" t="s">
        <v>81</v>
      </c>
      <c r="H145" s="201">
        <v>1</v>
      </c>
      <c r="I145" s="202"/>
      <c r="L145" s="198"/>
      <c r="M145" s="203"/>
      <c r="N145" s="204"/>
      <c r="O145" s="204"/>
      <c r="P145" s="204"/>
      <c r="Q145" s="204"/>
      <c r="R145" s="204"/>
      <c r="S145" s="204"/>
      <c r="T145" s="205"/>
      <c r="AT145" s="199" t="s">
        <v>200</v>
      </c>
      <c r="AU145" s="199" t="s">
        <v>81</v>
      </c>
      <c r="AV145" s="13" t="s">
        <v>83</v>
      </c>
      <c r="AW145" s="13" t="s">
        <v>30</v>
      </c>
      <c r="AX145" s="13" t="s">
        <v>73</v>
      </c>
      <c r="AY145" s="199" t="s">
        <v>191</v>
      </c>
    </row>
    <row r="146" s="14" customFormat="1">
      <c r="B146" s="206"/>
      <c r="D146" s="191" t="s">
        <v>200</v>
      </c>
      <c r="E146" s="207" t="s">
        <v>1</v>
      </c>
      <c r="F146" s="208" t="s">
        <v>204</v>
      </c>
      <c r="H146" s="209">
        <v>1</v>
      </c>
      <c r="I146" s="210"/>
      <c r="L146" s="206"/>
      <c r="M146" s="211"/>
      <c r="N146" s="212"/>
      <c r="O146" s="212"/>
      <c r="P146" s="212"/>
      <c r="Q146" s="212"/>
      <c r="R146" s="212"/>
      <c r="S146" s="212"/>
      <c r="T146" s="213"/>
      <c r="AT146" s="207" t="s">
        <v>200</v>
      </c>
      <c r="AU146" s="207" t="s">
        <v>81</v>
      </c>
      <c r="AV146" s="14" t="s">
        <v>198</v>
      </c>
      <c r="AW146" s="14" t="s">
        <v>30</v>
      </c>
      <c r="AX146" s="14" t="s">
        <v>81</v>
      </c>
      <c r="AY146" s="207" t="s">
        <v>191</v>
      </c>
    </row>
    <row r="147" s="1" customFormat="1" ht="16.5" customHeight="1">
      <c r="B147" s="177"/>
      <c r="C147" s="178" t="s">
        <v>322</v>
      </c>
      <c r="D147" s="178" t="s">
        <v>194</v>
      </c>
      <c r="E147" s="179" t="s">
        <v>4497</v>
      </c>
      <c r="F147" s="180" t="s">
        <v>4498</v>
      </c>
      <c r="G147" s="181" t="s">
        <v>397</v>
      </c>
      <c r="H147" s="182">
        <v>2</v>
      </c>
      <c r="I147" s="183"/>
      <c r="J147" s="182">
        <f>ROUND(I147*H147,2)</f>
        <v>0</v>
      </c>
      <c r="K147" s="180" t="s">
        <v>274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1164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1164</v>
      </c>
      <c r="BM147" s="188" t="s">
        <v>4499</v>
      </c>
    </row>
    <row r="148" s="12" customFormat="1">
      <c r="B148" s="190"/>
      <c r="D148" s="191" t="s">
        <v>200</v>
      </c>
      <c r="E148" s="192" t="s">
        <v>1</v>
      </c>
      <c r="F148" s="193" t="s">
        <v>4500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81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981</v>
      </c>
      <c r="H149" s="201">
        <v>2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81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4" customFormat="1">
      <c r="B150" s="206"/>
      <c r="D150" s="191" t="s">
        <v>200</v>
      </c>
      <c r="E150" s="207" t="s">
        <v>1</v>
      </c>
      <c r="F150" s="208" t="s">
        <v>204</v>
      </c>
      <c r="H150" s="209">
        <v>2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200</v>
      </c>
      <c r="AU150" s="207" t="s">
        <v>81</v>
      </c>
      <c r="AV150" s="14" t="s">
        <v>198</v>
      </c>
      <c r="AW150" s="14" t="s">
        <v>30</v>
      </c>
      <c r="AX150" s="14" t="s">
        <v>81</v>
      </c>
      <c r="AY150" s="207" t="s">
        <v>191</v>
      </c>
    </row>
    <row r="151" s="1" customFormat="1" ht="24" customHeight="1">
      <c r="B151" s="177"/>
      <c r="C151" s="178" t="s">
        <v>328</v>
      </c>
      <c r="D151" s="178" t="s">
        <v>194</v>
      </c>
      <c r="E151" s="179" t="s">
        <v>4501</v>
      </c>
      <c r="F151" s="180" t="s">
        <v>4502</v>
      </c>
      <c r="G151" s="181" t="s">
        <v>1112</v>
      </c>
      <c r="H151" s="182">
        <v>1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1164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1164</v>
      </c>
      <c r="BM151" s="188" t="s">
        <v>4503</v>
      </c>
    </row>
    <row r="152" s="1" customFormat="1" ht="16.5" customHeight="1">
      <c r="B152" s="177"/>
      <c r="C152" s="178" t="s">
        <v>334</v>
      </c>
      <c r="D152" s="178" t="s">
        <v>194</v>
      </c>
      <c r="E152" s="179" t="s">
        <v>4504</v>
      </c>
      <c r="F152" s="180" t="s">
        <v>4505</v>
      </c>
      <c r="G152" s="181" t="s">
        <v>1112</v>
      </c>
      <c r="H152" s="182">
        <v>1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1164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1164</v>
      </c>
      <c r="BM152" s="188" t="s">
        <v>4506</v>
      </c>
    </row>
    <row r="153" s="1" customFormat="1" ht="16.5" customHeight="1">
      <c r="B153" s="177"/>
      <c r="C153" s="178" t="s">
        <v>340</v>
      </c>
      <c r="D153" s="178" t="s">
        <v>194</v>
      </c>
      <c r="E153" s="179" t="s">
        <v>4507</v>
      </c>
      <c r="F153" s="180" t="s">
        <v>4508</v>
      </c>
      <c r="G153" s="181" t="s">
        <v>1112</v>
      </c>
      <c r="H153" s="182">
        <v>1</v>
      </c>
      <c r="I153" s="183"/>
      <c r="J153" s="182">
        <f>ROUND(I153*H153,2)</f>
        <v>0</v>
      </c>
      <c r="K153" s="180" t="s">
        <v>1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198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198</v>
      </c>
      <c r="BM153" s="188" t="s">
        <v>4509</v>
      </c>
    </row>
    <row r="154" s="1" customFormat="1" ht="24" customHeight="1">
      <c r="B154" s="177"/>
      <c r="C154" s="178" t="s">
        <v>7</v>
      </c>
      <c r="D154" s="178" t="s">
        <v>194</v>
      </c>
      <c r="E154" s="179" t="s">
        <v>4510</v>
      </c>
      <c r="F154" s="180" t="s">
        <v>4511</v>
      </c>
      <c r="G154" s="181" t="s">
        <v>1112</v>
      </c>
      <c r="H154" s="182">
        <v>1</v>
      </c>
      <c r="I154" s="183"/>
      <c r="J154" s="182">
        <f>ROUND(I154*H154,2)</f>
        <v>0</v>
      </c>
      <c r="K154" s="180" t="s">
        <v>1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1164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1164</v>
      </c>
      <c r="BM154" s="188" t="s">
        <v>4512</v>
      </c>
    </row>
    <row r="155" s="1" customFormat="1" ht="16.5" customHeight="1">
      <c r="B155" s="177"/>
      <c r="C155" s="178" t="s">
        <v>359</v>
      </c>
      <c r="D155" s="178" t="s">
        <v>194</v>
      </c>
      <c r="E155" s="179" t="s">
        <v>4513</v>
      </c>
      <c r="F155" s="180" t="s">
        <v>4514</v>
      </c>
      <c r="G155" s="181" t="s">
        <v>1112</v>
      </c>
      <c r="H155" s="182">
        <v>1</v>
      </c>
      <c r="I155" s="183"/>
      <c r="J155" s="182">
        <f>ROUND(I155*H155,2)</f>
        <v>0</v>
      </c>
      <c r="K155" s="180" t="s">
        <v>274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1164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1164</v>
      </c>
      <c r="BM155" s="188" t="s">
        <v>4515</v>
      </c>
    </row>
    <row r="156" s="1" customFormat="1" ht="24" customHeight="1">
      <c r="B156" s="177"/>
      <c r="C156" s="178" t="s">
        <v>368</v>
      </c>
      <c r="D156" s="178" t="s">
        <v>194</v>
      </c>
      <c r="E156" s="179" t="s">
        <v>4516</v>
      </c>
      <c r="F156" s="180" t="s">
        <v>4517</v>
      </c>
      <c r="G156" s="181" t="s">
        <v>1112</v>
      </c>
      <c r="H156" s="182">
        <v>1</v>
      </c>
      <c r="I156" s="183"/>
      <c r="J156" s="182">
        <f>ROUND(I156*H156,2)</f>
        <v>0</v>
      </c>
      <c r="K156" s="180" t="s">
        <v>1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1164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1164</v>
      </c>
      <c r="BM156" s="188" t="s">
        <v>4518</v>
      </c>
    </row>
    <row r="157" s="1" customFormat="1" ht="24" customHeight="1">
      <c r="B157" s="177"/>
      <c r="C157" s="178" t="s">
        <v>374</v>
      </c>
      <c r="D157" s="178" t="s">
        <v>194</v>
      </c>
      <c r="E157" s="179" t="s">
        <v>4519</v>
      </c>
      <c r="F157" s="180" t="s">
        <v>4520</v>
      </c>
      <c r="G157" s="181" t="s">
        <v>1112</v>
      </c>
      <c r="H157" s="182">
        <v>1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1164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1164</v>
      </c>
      <c r="BM157" s="188" t="s">
        <v>4521</v>
      </c>
    </row>
    <row r="158" s="1" customFormat="1" ht="24" customHeight="1">
      <c r="B158" s="177"/>
      <c r="C158" s="178" t="s">
        <v>381</v>
      </c>
      <c r="D158" s="178" t="s">
        <v>194</v>
      </c>
      <c r="E158" s="179" t="s">
        <v>4522</v>
      </c>
      <c r="F158" s="180" t="s">
        <v>4523</v>
      </c>
      <c r="G158" s="181" t="s">
        <v>1112</v>
      </c>
      <c r="H158" s="182">
        <v>1</v>
      </c>
      <c r="I158" s="183"/>
      <c r="J158" s="182">
        <f>ROUND(I158*H158,2)</f>
        <v>0</v>
      </c>
      <c r="K158" s="180" t="s">
        <v>1</v>
      </c>
      <c r="L158" s="37"/>
      <c r="M158" s="226" t="s">
        <v>1</v>
      </c>
      <c r="N158" s="227" t="s">
        <v>38</v>
      </c>
      <c r="O158" s="228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AR158" s="188" t="s">
        <v>1164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1164</v>
      </c>
      <c r="BM158" s="188" t="s">
        <v>4524</v>
      </c>
    </row>
    <row r="159" s="1" customFormat="1" ht="6.96" customHeight="1">
      <c r="B159" s="56"/>
      <c r="C159" s="57"/>
      <c r="D159" s="57"/>
      <c r="E159" s="57"/>
      <c r="F159" s="57"/>
      <c r="G159" s="57"/>
      <c r="H159" s="57"/>
      <c r="I159" s="139"/>
      <c r="J159" s="57"/>
      <c r="K159" s="57"/>
      <c r="L159" s="37"/>
    </row>
  </sheetData>
  <autoFilter ref="C116:K15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86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849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ROUND(J124,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ROUND((SUM(BE124:BE294)),  2)</f>
        <v>0</v>
      </c>
      <c r="I33" s="127">
        <v>0.20999999999999999</v>
      </c>
      <c r="J33" s="126">
        <f>ROUND(((SUM(BE124:BE294))*I33),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ROUND((SUM(BF124:BF294)),  2)</f>
        <v>0</v>
      </c>
      <c r="I34" s="127">
        <v>0.14999999999999999</v>
      </c>
      <c r="J34" s="126">
        <f>ROUND(((SUM(BF124:BF294))*I34),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ROUND((SUM(BG124:BG294)),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ROUND((SUM(BH124:BH294)),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ROUND((SUM(BI124:BI294)),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12-01 - Tramvajová zastávka Rodimcevova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J124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J125</f>
        <v>0</v>
      </c>
      <c r="L97" s="145"/>
    </row>
    <row r="98" s="9" customFormat="1" ht="19.92" customHeight="1">
      <c r="B98" s="150"/>
      <c r="D98" s="151" t="s">
        <v>168</v>
      </c>
      <c r="E98" s="152"/>
      <c r="F98" s="152"/>
      <c r="G98" s="152"/>
      <c r="H98" s="152"/>
      <c r="I98" s="153"/>
      <c r="J98" s="154">
        <f>J126</f>
        <v>0</v>
      </c>
      <c r="L98" s="150"/>
    </row>
    <row r="99" s="9" customFormat="1" ht="19.92" customHeight="1">
      <c r="B99" s="150"/>
      <c r="D99" s="151" t="s">
        <v>850</v>
      </c>
      <c r="E99" s="152"/>
      <c r="F99" s="152"/>
      <c r="G99" s="152"/>
      <c r="H99" s="152"/>
      <c r="I99" s="153"/>
      <c r="J99" s="154">
        <f>J172</f>
        <v>0</v>
      </c>
      <c r="L99" s="150"/>
    </row>
    <row r="100" s="9" customFormat="1" ht="19.92" customHeight="1">
      <c r="B100" s="150"/>
      <c r="D100" s="151" t="s">
        <v>169</v>
      </c>
      <c r="E100" s="152"/>
      <c r="F100" s="152"/>
      <c r="G100" s="152"/>
      <c r="H100" s="152"/>
      <c r="I100" s="153"/>
      <c r="J100" s="154">
        <f>J188</f>
        <v>0</v>
      </c>
      <c r="L100" s="150"/>
    </row>
    <row r="101" s="9" customFormat="1" ht="14.88" customHeight="1">
      <c r="B101" s="150"/>
      <c r="D101" s="151" t="s">
        <v>170</v>
      </c>
      <c r="E101" s="152"/>
      <c r="F101" s="152"/>
      <c r="G101" s="152"/>
      <c r="H101" s="152"/>
      <c r="I101" s="153"/>
      <c r="J101" s="154">
        <f>J189</f>
        <v>0</v>
      </c>
      <c r="L101" s="150"/>
    </row>
    <row r="102" s="9" customFormat="1" ht="14.88" customHeight="1">
      <c r="B102" s="150"/>
      <c r="D102" s="151" t="s">
        <v>171</v>
      </c>
      <c r="E102" s="152"/>
      <c r="F102" s="152"/>
      <c r="G102" s="152"/>
      <c r="H102" s="152"/>
      <c r="I102" s="153"/>
      <c r="J102" s="154">
        <f>J195</f>
        <v>0</v>
      </c>
      <c r="L102" s="150"/>
    </row>
    <row r="103" s="9" customFormat="1" ht="19.92" customHeight="1">
      <c r="B103" s="150"/>
      <c r="D103" s="151" t="s">
        <v>173</v>
      </c>
      <c r="E103" s="152"/>
      <c r="F103" s="152"/>
      <c r="G103" s="152"/>
      <c r="H103" s="152"/>
      <c r="I103" s="153"/>
      <c r="J103" s="154">
        <f>J250</f>
        <v>0</v>
      </c>
      <c r="L103" s="150"/>
    </row>
    <row r="104" s="9" customFormat="1" ht="14.88" customHeight="1">
      <c r="B104" s="150"/>
      <c r="D104" s="151" t="s">
        <v>174</v>
      </c>
      <c r="E104" s="152"/>
      <c r="F104" s="152"/>
      <c r="G104" s="152"/>
      <c r="H104" s="152"/>
      <c r="I104" s="153"/>
      <c r="J104" s="154">
        <f>J251</f>
        <v>0</v>
      </c>
      <c r="L104" s="150"/>
    </row>
    <row r="105" s="1" customFormat="1" ht="21.84" customHeight="1">
      <c r="B105" s="37"/>
      <c r="I105" s="118"/>
      <c r="L105" s="37"/>
    </row>
    <row r="106" s="1" customFormat="1" ht="6.96" customHeight="1">
      <c r="B106" s="56"/>
      <c r="C106" s="57"/>
      <c r="D106" s="57"/>
      <c r="E106" s="57"/>
      <c r="F106" s="57"/>
      <c r="G106" s="57"/>
      <c r="H106" s="57"/>
      <c r="I106" s="139"/>
      <c r="J106" s="57"/>
      <c r="K106" s="57"/>
      <c r="L106" s="37"/>
    </row>
    <row r="110" s="1" customFormat="1" ht="6.96" customHeight="1">
      <c r="B110" s="58"/>
      <c r="C110" s="59"/>
      <c r="D110" s="59"/>
      <c r="E110" s="59"/>
      <c r="F110" s="59"/>
      <c r="G110" s="59"/>
      <c r="H110" s="59"/>
      <c r="I110" s="140"/>
      <c r="J110" s="59"/>
      <c r="K110" s="59"/>
      <c r="L110" s="37"/>
    </row>
    <row r="111" s="1" customFormat="1" ht="24.96" customHeight="1">
      <c r="B111" s="37"/>
      <c r="C111" s="22" t="s">
        <v>176</v>
      </c>
      <c r="I111" s="118"/>
      <c r="L111" s="37"/>
    </row>
    <row r="112" s="1" customFormat="1" ht="6.96" customHeight="1">
      <c r="B112" s="37"/>
      <c r="I112" s="118"/>
      <c r="L112" s="37"/>
    </row>
    <row r="113" s="1" customFormat="1" ht="12" customHeight="1">
      <c r="B113" s="37"/>
      <c r="C113" s="31" t="s">
        <v>15</v>
      </c>
      <c r="I113" s="118"/>
      <c r="L113" s="37"/>
    </row>
    <row r="114" s="1" customFormat="1" ht="16.5" customHeight="1">
      <c r="B114" s="37"/>
      <c r="E114" s="117" t="str">
        <f>E7</f>
        <v>Rekonstrukce TT na ul. PAvlova vč. zastávky Rodimcevova</v>
      </c>
      <c r="F114" s="31"/>
      <c r="G114" s="31"/>
      <c r="H114" s="31"/>
      <c r="I114" s="118"/>
      <c r="L114" s="37"/>
    </row>
    <row r="115" s="1" customFormat="1" ht="12" customHeight="1">
      <c r="B115" s="37"/>
      <c r="C115" s="31" t="s">
        <v>160</v>
      </c>
      <c r="I115" s="118"/>
      <c r="L115" s="37"/>
    </row>
    <row r="116" s="1" customFormat="1" ht="16.5" customHeight="1">
      <c r="B116" s="37"/>
      <c r="E116" s="63" t="str">
        <f>E9</f>
        <v>SO 12-01 - Tramvajová zastávka Rodimcevova</v>
      </c>
      <c r="F116" s="1"/>
      <c r="G116" s="1"/>
      <c r="H116" s="1"/>
      <c r="I116" s="118"/>
      <c r="L116" s="37"/>
    </row>
    <row r="117" s="1" customFormat="1" ht="6.96" customHeight="1">
      <c r="B117" s="37"/>
      <c r="I117" s="118"/>
      <c r="L117" s="37"/>
    </row>
    <row r="118" s="1" customFormat="1" ht="12" customHeight="1">
      <c r="B118" s="37"/>
      <c r="C118" s="31" t="s">
        <v>19</v>
      </c>
      <c r="F118" s="26" t="str">
        <f>F12</f>
        <v>Ostrava</v>
      </c>
      <c r="I118" s="119" t="s">
        <v>21</v>
      </c>
      <c r="J118" s="65" t="str">
        <f>IF(J12="","",J12)</f>
        <v>19. 11. 2019</v>
      </c>
      <c r="L118" s="37"/>
    </row>
    <row r="119" s="1" customFormat="1" ht="6.96" customHeight="1">
      <c r="B119" s="37"/>
      <c r="I119" s="118"/>
      <c r="L119" s="37"/>
    </row>
    <row r="120" s="1" customFormat="1" ht="15.15" customHeight="1">
      <c r="B120" s="37"/>
      <c r="C120" s="31" t="s">
        <v>23</v>
      </c>
      <c r="F120" s="26" t="str">
        <f>E15</f>
        <v xml:space="preserve"> </v>
      </c>
      <c r="I120" s="119" t="s">
        <v>29</v>
      </c>
      <c r="J120" s="35" t="str">
        <f>E21</f>
        <v xml:space="preserve"> </v>
      </c>
      <c r="L120" s="37"/>
    </row>
    <row r="121" s="1" customFormat="1" ht="15.15" customHeight="1">
      <c r="B121" s="37"/>
      <c r="C121" s="31" t="s">
        <v>27</v>
      </c>
      <c r="F121" s="26" t="str">
        <f>IF(E18="","",E18)</f>
        <v>Vyplň údaj</v>
      </c>
      <c r="I121" s="119" t="s">
        <v>31</v>
      </c>
      <c r="J121" s="35" t="str">
        <f>E24</f>
        <v xml:space="preserve"> </v>
      </c>
      <c r="L121" s="37"/>
    </row>
    <row r="122" s="1" customFormat="1" ht="10.32" customHeight="1">
      <c r="B122" s="37"/>
      <c r="I122" s="118"/>
      <c r="L122" s="37"/>
    </row>
    <row r="123" s="10" customFormat="1" ht="29.28" customHeight="1">
      <c r="B123" s="155"/>
      <c r="C123" s="156" t="s">
        <v>177</v>
      </c>
      <c r="D123" s="157" t="s">
        <v>58</v>
      </c>
      <c r="E123" s="157" t="s">
        <v>54</v>
      </c>
      <c r="F123" s="157" t="s">
        <v>55</v>
      </c>
      <c r="G123" s="157" t="s">
        <v>178</v>
      </c>
      <c r="H123" s="157" t="s">
        <v>179</v>
      </c>
      <c r="I123" s="158" t="s">
        <v>180</v>
      </c>
      <c r="J123" s="157" t="s">
        <v>164</v>
      </c>
      <c r="K123" s="159" t="s">
        <v>181</v>
      </c>
      <c r="L123" s="155"/>
      <c r="M123" s="82" t="s">
        <v>1</v>
      </c>
      <c r="N123" s="83" t="s">
        <v>37</v>
      </c>
      <c r="O123" s="83" t="s">
        <v>182</v>
      </c>
      <c r="P123" s="83" t="s">
        <v>183</v>
      </c>
      <c r="Q123" s="83" t="s">
        <v>184</v>
      </c>
      <c r="R123" s="83" t="s">
        <v>185</v>
      </c>
      <c r="S123" s="83" t="s">
        <v>186</v>
      </c>
      <c r="T123" s="84" t="s">
        <v>187</v>
      </c>
    </row>
    <row r="124" s="1" customFormat="1" ht="22.8" customHeight="1">
      <c r="B124" s="37"/>
      <c r="C124" s="87" t="s">
        <v>188</v>
      </c>
      <c r="I124" s="118"/>
      <c r="J124" s="160">
        <f>BK124</f>
        <v>0</v>
      </c>
      <c r="L124" s="37"/>
      <c r="M124" s="85"/>
      <c r="N124" s="69"/>
      <c r="O124" s="69"/>
      <c r="P124" s="161">
        <f>P125</f>
        <v>0</v>
      </c>
      <c r="Q124" s="69"/>
      <c r="R124" s="161">
        <f>R125</f>
        <v>424.91742207999994</v>
      </c>
      <c r="S124" s="69"/>
      <c r="T124" s="162">
        <f>T125</f>
        <v>19.487299999999998</v>
      </c>
      <c r="AT124" s="18" t="s">
        <v>72</v>
      </c>
      <c r="AU124" s="18" t="s">
        <v>166</v>
      </c>
      <c r="BK124" s="163">
        <f>BK125</f>
        <v>0</v>
      </c>
    </row>
    <row r="125" s="11" customFormat="1" ht="25.92" customHeight="1">
      <c r="B125" s="164"/>
      <c r="D125" s="165" t="s">
        <v>72</v>
      </c>
      <c r="E125" s="166" t="s">
        <v>189</v>
      </c>
      <c r="F125" s="166" t="s">
        <v>190</v>
      </c>
      <c r="I125" s="167"/>
      <c r="J125" s="168">
        <f>BK125</f>
        <v>0</v>
      </c>
      <c r="L125" s="164"/>
      <c r="M125" s="169"/>
      <c r="N125" s="170"/>
      <c r="O125" s="170"/>
      <c r="P125" s="171">
        <f>P126+P172+P188+P250</f>
        <v>0</v>
      </c>
      <c r="Q125" s="170"/>
      <c r="R125" s="171">
        <f>R126+R172+R188+R250</f>
        <v>424.91742207999994</v>
      </c>
      <c r="S125" s="170"/>
      <c r="T125" s="172">
        <f>T126+T172+T188+T250</f>
        <v>19.487299999999998</v>
      </c>
      <c r="AR125" s="165" t="s">
        <v>81</v>
      </c>
      <c r="AT125" s="173" t="s">
        <v>72</v>
      </c>
      <c r="AU125" s="173" t="s">
        <v>73</v>
      </c>
      <c r="AY125" s="165" t="s">
        <v>191</v>
      </c>
      <c r="BK125" s="174">
        <f>BK126+BK172+BK188+BK250</f>
        <v>0</v>
      </c>
    </row>
    <row r="126" s="11" customFormat="1" ht="22.8" customHeight="1">
      <c r="B126" s="164"/>
      <c r="D126" s="165" t="s">
        <v>72</v>
      </c>
      <c r="E126" s="175" t="s">
        <v>192</v>
      </c>
      <c r="F126" s="175" t="s">
        <v>193</v>
      </c>
      <c r="I126" s="167"/>
      <c r="J126" s="176">
        <f>BK126</f>
        <v>0</v>
      </c>
      <c r="L126" s="164"/>
      <c r="M126" s="169"/>
      <c r="N126" s="170"/>
      <c r="O126" s="170"/>
      <c r="P126" s="171">
        <f>SUM(P127:P171)</f>
        <v>0</v>
      </c>
      <c r="Q126" s="170"/>
      <c r="R126" s="171">
        <f>SUM(R127:R171)</f>
        <v>0</v>
      </c>
      <c r="S126" s="170"/>
      <c r="T126" s="172">
        <f>SUM(T127:T171)</f>
        <v>16.982199999999999</v>
      </c>
      <c r="AR126" s="165" t="s">
        <v>81</v>
      </c>
      <c r="AT126" s="173" t="s">
        <v>72</v>
      </c>
      <c r="AU126" s="173" t="s">
        <v>81</v>
      </c>
      <c r="AY126" s="165" t="s">
        <v>191</v>
      </c>
      <c r="BK126" s="174">
        <f>SUM(BK127:BK171)</f>
        <v>0</v>
      </c>
    </row>
    <row r="127" s="1" customFormat="1" ht="16.5" customHeight="1">
      <c r="B127" s="177"/>
      <c r="C127" s="178" t="s">
        <v>81</v>
      </c>
      <c r="D127" s="178" t="s">
        <v>194</v>
      </c>
      <c r="E127" s="179" t="s">
        <v>212</v>
      </c>
      <c r="F127" s="180" t="s">
        <v>213</v>
      </c>
      <c r="G127" s="181" t="s">
        <v>214</v>
      </c>
      <c r="H127" s="182">
        <v>15.26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0.22</v>
      </c>
      <c r="T127" s="187">
        <f>S127*H127</f>
        <v>3.3572000000000002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851</v>
      </c>
    </row>
    <row r="128" s="12" customFormat="1">
      <c r="B128" s="190"/>
      <c r="D128" s="191" t="s">
        <v>200</v>
      </c>
      <c r="E128" s="192" t="s">
        <v>1</v>
      </c>
      <c r="F128" s="193" t="s">
        <v>852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200</v>
      </c>
      <c r="AU128" s="192" t="s">
        <v>83</v>
      </c>
      <c r="AV128" s="12" t="s">
        <v>81</v>
      </c>
      <c r="AW128" s="12" t="s">
        <v>30</v>
      </c>
      <c r="AX128" s="12" t="s">
        <v>73</v>
      </c>
      <c r="AY128" s="192" t="s">
        <v>191</v>
      </c>
    </row>
    <row r="129" s="13" customFormat="1">
      <c r="B129" s="198"/>
      <c r="D129" s="191" t="s">
        <v>200</v>
      </c>
      <c r="E129" s="199" t="s">
        <v>1</v>
      </c>
      <c r="F129" s="200" t="s">
        <v>853</v>
      </c>
      <c r="H129" s="201">
        <v>4.3600000000000003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200</v>
      </c>
      <c r="AU129" s="199" t="s">
        <v>83</v>
      </c>
      <c r="AV129" s="13" t="s">
        <v>83</v>
      </c>
      <c r="AW129" s="13" t="s">
        <v>30</v>
      </c>
      <c r="AX129" s="13" t="s">
        <v>73</v>
      </c>
      <c r="AY129" s="199" t="s">
        <v>191</v>
      </c>
    </row>
    <row r="130" s="12" customFormat="1">
      <c r="B130" s="190"/>
      <c r="D130" s="191" t="s">
        <v>200</v>
      </c>
      <c r="E130" s="192" t="s">
        <v>1</v>
      </c>
      <c r="F130" s="193" t="s">
        <v>854</v>
      </c>
      <c r="H130" s="192" t="s">
        <v>1</v>
      </c>
      <c r="I130" s="194"/>
      <c r="L130" s="190"/>
      <c r="M130" s="195"/>
      <c r="N130" s="196"/>
      <c r="O130" s="196"/>
      <c r="P130" s="196"/>
      <c r="Q130" s="196"/>
      <c r="R130" s="196"/>
      <c r="S130" s="196"/>
      <c r="T130" s="197"/>
      <c r="AT130" s="192" t="s">
        <v>200</v>
      </c>
      <c r="AU130" s="192" t="s">
        <v>83</v>
      </c>
      <c r="AV130" s="12" t="s">
        <v>81</v>
      </c>
      <c r="AW130" s="12" t="s">
        <v>30</v>
      </c>
      <c r="AX130" s="12" t="s">
        <v>73</v>
      </c>
      <c r="AY130" s="192" t="s">
        <v>191</v>
      </c>
    </row>
    <row r="131" s="13" customFormat="1">
      <c r="B131" s="198"/>
      <c r="D131" s="191" t="s">
        <v>200</v>
      </c>
      <c r="E131" s="199" t="s">
        <v>1</v>
      </c>
      <c r="F131" s="200" t="s">
        <v>855</v>
      </c>
      <c r="H131" s="201">
        <v>10.9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200</v>
      </c>
      <c r="AU131" s="199" t="s">
        <v>83</v>
      </c>
      <c r="AV131" s="13" t="s">
        <v>83</v>
      </c>
      <c r="AW131" s="13" t="s">
        <v>30</v>
      </c>
      <c r="AX131" s="13" t="s">
        <v>73</v>
      </c>
      <c r="AY131" s="199" t="s">
        <v>191</v>
      </c>
    </row>
    <row r="132" s="14" customFormat="1">
      <c r="B132" s="206"/>
      <c r="D132" s="191" t="s">
        <v>200</v>
      </c>
      <c r="E132" s="207" t="s">
        <v>1</v>
      </c>
      <c r="F132" s="208" t="s">
        <v>204</v>
      </c>
      <c r="H132" s="209">
        <v>15.260000000000002</v>
      </c>
      <c r="I132" s="210"/>
      <c r="L132" s="206"/>
      <c r="M132" s="211"/>
      <c r="N132" s="212"/>
      <c r="O132" s="212"/>
      <c r="P132" s="212"/>
      <c r="Q132" s="212"/>
      <c r="R132" s="212"/>
      <c r="S132" s="212"/>
      <c r="T132" s="213"/>
      <c r="AT132" s="207" t="s">
        <v>200</v>
      </c>
      <c r="AU132" s="207" t="s">
        <v>83</v>
      </c>
      <c r="AV132" s="14" t="s">
        <v>198</v>
      </c>
      <c r="AW132" s="14" t="s">
        <v>30</v>
      </c>
      <c r="AX132" s="14" t="s">
        <v>81</v>
      </c>
      <c r="AY132" s="207" t="s">
        <v>191</v>
      </c>
    </row>
    <row r="133" s="1" customFormat="1" ht="16.5" customHeight="1">
      <c r="B133" s="177"/>
      <c r="C133" s="178" t="s">
        <v>83</v>
      </c>
      <c r="D133" s="178" t="s">
        <v>194</v>
      </c>
      <c r="E133" s="179" t="s">
        <v>856</v>
      </c>
      <c r="F133" s="180" t="s">
        <v>219</v>
      </c>
      <c r="G133" s="181" t="s">
        <v>214</v>
      </c>
      <c r="H133" s="182">
        <v>27.25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0.5</v>
      </c>
      <c r="T133" s="187">
        <f>S133*H133</f>
        <v>13.625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857</v>
      </c>
    </row>
    <row r="134" s="12" customFormat="1">
      <c r="B134" s="190"/>
      <c r="D134" s="191" t="s">
        <v>200</v>
      </c>
      <c r="E134" s="192" t="s">
        <v>1</v>
      </c>
      <c r="F134" s="193" t="s">
        <v>858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200</v>
      </c>
      <c r="AU134" s="192" t="s">
        <v>83</v>
      </c>
      <c r="AV134" s="12" t="s">
        <v>81</v>
      </c>
      <c r="AW134" s="12" t="s">
        <v>30</v>
      </c>
      <c r="AX134" s="12" t="s">
        <v>73</v>
      </c>
      <c r="AY134" s="192" t="s">
        <v>191</v>
      </c>
    </row>
    <row r="135" s="12" customFormat="1">
      <c r="B135" s="190"/>
      <c r="D135" s="191" t="s">
        <v>200</v>
      </c>
      <c r="E135" s="192" t="s">
        <v>1</v>
      </c>
      <c r="F135" s="193" t="s">
        <v>859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860</v>
      </c>
      <c r="H136" s="201">
        <v>27.25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81</v>
      </c>
      <c r="AY136" s="199" t="s">
        <v>191</v>
      </c>
    </row>
    <row r="137" s="1" customFormat="1" ht="24" customHeight="1">
      <c r="B137" s="177"/>
      <c r="C137" s="178" t="s">
        <v>211</v>
      </c>
      <c r="D137" s="178" t="s">
        <v>194</v>
      </c>
      <c r="E137" s="179" t="s">
        <v>255</v>
      </c>
      <c r="F137" s="180" t="s">
        <v>861</v>
      </c>
      <c r="G137" s="181" t="s">
        <v>214</v>
      </c>
      <c r="H137" s="182">
        <v>20.239999999999998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862</v>
      </c>
    </row>
    <row r="138" s="12" customFormat="1">
      <c r="B138" s="190"/>
      <c r="D138" s="191" t="s">
        <v>200</v>
      </c>
      <c r="E138" s="192" t="s">
        <v>1</v>
      </c>
      <c r="F138" s="193" t="s">
        <v>863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200</v>
      </c>
      <c r="AU138" s="192" t="s">
        <v>83</v>
      </c>
      <c r="AV138" s="12" t="s">
        <v>81</v>
      </c>
      <c r="AW138" s="12" t="s">
        <v>30</v>
      </c>
      <c r="AX138" s="12" t="s">
        <v>73</v>
      </c>
      <c r="AY138" s="192" t="s">
        <v>191</v>
      </c>
    </row>
    <row r="139" s="12" customFormat="1">
      <c r="B139" s="190"/>
      <c r="D139" s="191" t="s">
        <v>200</v>
      </c>
      <c r="E139" s="192" t="s">
        <v>1</v>
      </c>
      <c r="F139" s="193" t="s">
        <v>864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3" customFormat="1">
      <c r="B140" s="198"/>
      <c r="D140" s="191" t="s">
        <v>200</v>
      </c>
      <c r="E140" s="199" t="s">
        <v>1</v>
      </c>
      <c r="F140" s="200" t="s">
        <v>865</v>
      </c>
      <c r="H140" s="201">
        <v>20.239999999999998</v>
      </c>
      <c r="I140" s="202"/>
      <c r="L140" s="198"/>
      <c r="M140" s="203"/>
      <c r="N140" s="204"/>
      <c r="O140" s="204"/>
      <c r="P140" s="204"/>
      <c r="Q140" s="204"/>
      <c r="R140" s="204"/>
      <c r="S140" s="204"/>
      <c r="T140" s="205"/>
      <c r="AT140" s="199" t="s">
        <v>200</v>
      </c>
      <c r="AU140" s="199" t="s">
        <v>83</v>
      </c>
      <c r="AV140" s="13" t="s">
        <v>83</v>
      </c>
      <c r="AW140" s="13" t="s">
        <v>30</v>
      </c>
      <c r="AX140" s="13" t="s">
        <v>73</v>
      </c>
      <c r="AY140" s="199" t="s">
        <v>191</v>
      </c>
    </row>
    <row r="141" s="14" customFormat="1">
      <c r="B141" s="206"/>
      <c r="D141" s="191" t="s">
        <v>200</v>
      </c>
      <c r="E141" s="207" t="s">
        <v>1</v>
      </c>
      <c r="F141" s="208" t="s">
        <v>204</v>
      </c>
      <c r="H141" s="209">
        <v>20.239999999999998</v>
      </c>
      <c r="I141" s="210"/>
      <c r="L141" s="206"/>
      <c r="M141" s="211"/>
      <c r="N141" s="212"/>
      <c r="O141" s="212"/>
      <c r="P141" s="212"/>
      <c r="Q141" s="212"/>
      <c r="R141" s="212"/>
      <c r="S141" s="212"/>
      <c r="T141" s="213"/>
      <c r="AT141" s="207" t="s">
        <v>200</v>
      </c>
      <c r="AU141" s="207" t="s">
        <v>83</v>
      </c>
      <c r="AV141" s="14" t="s">
        <v>198</v>
      </c>
      <c r="AW141" s="14" t="s">
        <v>30</v>
      </c>
      <c r="AX141" s="14" t="s">
        <v>81</v>
      </c>
      <c r="AY141" s="207" t="s">
        <v>191</v>
      </c>
    </row>
    <row r="142" s="1" customFormat="1" ht="24" customHeight="1">
      <c r="B142" s="177"/>
      <c r="C142" s="178" t="s">
        <v>198</v>
      </c>
      <c r="D142" s="178" t="s">
        <v>194</v>
      </c>
      <c r="E142" s="179" t="s">
        <v>866</v>
      </c>
      <c r="F142" s="180" t="s">
        <v>867</v>
      </c>
      <c r="G142" s="181" t="s">
        <v>214</v>
      </c>
      <c r="H142" s="182">
        <v>150.66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198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868</v>
      </c>
    </row>
    <row r="143" s="12" customFormat="1">
      <c r="B143" s="190"/>
      <c r="D143" s="191" t="s">
        <v>200</v>
      </c>
      <c r="E143" s="192" t="s">
        <v>1</v>
      </c>
      <c r="F143" s="193" t="s">
        <v>869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2" customFormat="1">
      <c r="B144" s="190"/>
      <c r="D144" s="191" t="s">
        <v>200</v>
      </c>
      <c r="E144" s="192" t="s">
        <v>1</v>
      </c>
      <c r="F144" s="193" t="s">
        <v>870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200</v>
      </c>
      <c r="AU144" s="192" t="s">
        <v>83</v>
      </c>
      <c r="AV144" s="12" t="s">
        <v>81</v>
      </c>
      <c r="AW144" s="12" t="s">
        <v>30</v>
      </c>
      <c r="AX144" s="12" t="s">
        <v>73</v>
      </c>
      <c r="AY144" s="192" t="s">
        <v>191</v>
      </c>
    </row>
    <row r="145" s="13" customFormat="1">
      <c r="B145" s="198"/>
      <c r="D145" s="191" t="s">
        <v>200</v>
      </c>
      <c r="E145" s="199" t="s">
        <v>1</v>
      </c>
      <c r="F145" s="200" t="s">
        <v>871</v>
      </c>
      <c r="H145" s="201">
        <v>150.66</v>
      </c>
      <c r="I145" s="202"/>
      <c r="L145" s="198"/>
      <c r="M145" s="203"/>
      <c r="N145" s="204"/>
      <c r="O145" s="204"/>
      <c r="P145" s="204"/>
      <c r="Q145" s="204"/>
      <c r="R145" s="204"/>
      <c r="S145" s="204"/>
      <c r="T145" s="205"/>
      <c r="AT145" s="199" t="s">
        <v>200</v>
      </c>
      <c r="AU145" s="199" t="s">
        <v>83</v>
      </c>
      <c r="AV145" s="13" t="s">
        <v>83</v>
      </c>
      <c r="AW145" s="13" t="s">
        <v>30</v>
      </c>
      <c r="AX145" s="13" t="s">
        <v>73</v>
      </c>
      <c r="AY145" s="199" t="s">
        <v>191</v>
      </c>
    </row>
    <row r="146" s="14" customFormat="1">
      <c r="B146" s="206"/>
      <c r="D146" s="191" t="s">
        <v>200</v>
      </c>
      <c r="E146" s="207" t="s">
        <v>1</v>
      </c>
      <c r="F146" s="208" t="s">
        <v>204</v>
      </c>
      <c r="H146" s="209">
        <v>150.66</v>
      </c>
      <c r="I146" s="210"/>
      <c r="L146" s="206"/>
      <c r="M146" s="211"/>
      <c r="N146" s="212"/>
      <c r="O146" s="212"/>
      <c r="P146" s="212"/>
      <c r="Q146" s="212"/>
      <c r="R146" s="212"/>
      <c r="S146" s="212"/>
      <c r="T146" s="213"/>
      <c r="AT146" s="207" t="s">
        <v>200</v>
      </c>
      <c r="AU146" s="207" t="s">
        <v>83</v>
      </c>
      <c r="AV146" s="14" t="s">
        <v>198</v>
      </c>
      <c r="AW146" s="14" t="s">
        <v>30</v>
      </c>
      <c r="AX146" s="14" t="s">
        <v>81</v>
      </c>
      <c r="AY146" s="207" t="s">
        <v>191</v>
      </c>
    </row>
    <row r="147" s="1" customFormat="1" ht="16.5" customHeight="1">
      <c r="B147" s="177"/>
      <c r="C147" s="178" t="s">
        <v>228</v>
      </c>
      <c r="D147" s="178" t="s">
        <v>194</v>
      </c>
      <c r="E147" s="179" t="s">
        <v>288</v>
      </c>
      <c r="F147" s="180" t="s">
        <v>289</v>
      </c>
      <c r="G147" s="181" t="s">
        <v>197</v>
      </c>
      <c r="H147" s="182">
        <v>518.94000000000005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198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198</v>
      </c>
      <c r="BM147" s="188" t="s">
        <v>872</v>
      </c>
    </row>
    <row r="148" s="12" customFormat="1">
      <c r="B148" s="190"/>
      <c r="D148" s="191" t="s">
        <v>200</v>
      </c>
      <c r="E148" s="192" t="s">
        <v>1</v>
      </c>
      <c r="F148" s="193" t="s">
        <v>873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200</v>
      </c>
      <c r="AU148" s="192" t="s">
        <v>83</v>
      </c>
      <c r="AV148" s="12" t="s">
        <v>81</v>
      </c>
      <c r="AW148" s="12" t="s">
        <v>30</v>
      </c>
      <c r="AX148" s="12" t="s">
        <v>73</v>
      </c>
      <c r="AY148" s="192" t="s">
        <v>191</v>
      </c>
    </row>
    <row r="149" s="13" customFormat="1">
      <c r="B149" s="198"/>
      <c r="D149" s="191" t="s">
        <v>200</v>
      </c>
      <c r="E149" s="199" t="s">
        <v>1</v>
      </c>
      <c r="F149" s="200" t="s">
        <v>874</v>
      </c>
      <c r="H149" s="201">
        <v>518.94000000000005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200</v>
      </c>
      <c r="AU149" s="199" t="s">
        <v>83</v>
      </c>
      <c r="AV149" s="13" t="s">
        <v>83</v>
      </c>
      <c r="AW149" s="13" t="s">
        <v>30</v>
      </c>
      <c r="AX149" s="13" t="s">
        <v>73</v>
      </c>
      <c r="AY149" s="199" t="s">
        <v>191</v>
      </c>
    </row>
    <row r="150" s="14" customFormat="1">
      <c r="B150" s="206"/>
      <c r="D150" s="191" t="s">
        <v>200</v>
      </c>
      <c r="E150" s="207" t="s">
        <v>1</v>
      </c>
      <c r="F150" s="208" t="s">
        <v>204</v>
      </c>
      <c r="H150" s="209">
        <v>518.94000000000005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200</v>
      </c>
      <c r="AU150" s="207" t="s">
        <v>83</v>
      </c>
      <c r="AV150" s="14" t="s">
        <v>198</v>
      </c>
      <c r="AW150" s="14" t="s">
        <v>30</v>
      </c>
      <c r="AX150" s="14" t="s">
        <v>81</v>
      </c>
      <c r="AY150" s="207" t="s">
        <v>191</v>
      </c>
    </row>
    <row r="151" s="1" customFormat="1" ht="24" customHeight="1">
      <c r="B151" s="177"/>
      <c r="C151" s="178" t="s">
        <v>237</v>
      </c>
      <c r="D151" s="178" t="s">
        <v>194</v>
      </c>
      <c r="E151" s="179" t="s">
        <v>875</v>
      </c>
      <c r="F151" s="180" t="s">
        <v>876</v>
      </c>
      <c r="G151" s="181" t="s">
        <v>343</v>
      </c>
      <c r="H151" s="182">
        <v>73.280000000000001</v>
      </c>
      <c r="I151" s="183"/>
      <c r="J151" s="182">
        <f>ROUND(I151*H151,2)</f>
        <v>0</v>
      </c>
      <c r="K151" s="180" t="s">
        <v>274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198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198</v>
      </c>
      <c r="BM151" s="188" t="s">
        <v>877</v>
      </c>
    </row>
    <row r="152" s="12" customFormat="1">
      <c r="B152" s="190"/>
      <c r="D152" s="191" t="s">
        <v>200</v>
      </c>
      <c r="E152" s="192" t="s">
        <v>1</v>
      </c>
      <c r="F152" s="193" t="s">
        <v>878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200</v>
      </c>
      <c r="AU152" s="192" t="s">
        <v>83</v>
      </c>
      <c r="AV152" s="12" t="s">
        <v>81</v>
      </c>
      <c r="AW152" s="12" t="s">
        <v>30</v>
      </c>
      <c r="AX152" s="12" t="s">
        <v>73</v>
      </c>
      <c r="AY152" s="192" t="s">
        <v>191</v>
      </c>
    </row>
    <row r="153" s="12" customFormat="1">
      <c r="B153" s="190"/>
      <c r="D153" s="191" t="s">
        <v>200</v>
      </c>
      <c r="E153" s="192" t="s">
        <v>1</v>
      </c>
      <c r="F153" s="193" t="s">
        <v>678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200</v>
      </c>
      <c r="AU153" s="192" t="s">
        <v>83</v>
      </c>
      <c r="AV153" s="12" t="s">
        <v>81</v>
      </c>
      <c r="AW153" s="12" t="s">
        <v>30</v>
      </c>
      <c r="AX153" s="12" t="s">
        <v>73</v>
      </c>
      <c r="AY153" s="192" t="s">
        <v>191</v>
      </c>
    </row>
    <row r="154" s="13" customFormat="1">
      <c r="B154" s="198"/>
      <c r="D154" s="191" t="s">
        <v>200</v>
      </c>
      <c r="E154" s="199" t="s">
        <v>1</v>
      </c>
      <c r="F154" s="200" t="s">
        <v>879</v>
      </c>
      <c r="H154" s="201">
        <v>73.280000000000001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200</v>
      </c>
      <c r="AU154" s="199" t="s">
        <v>83</v>
      </c>
      <c r="AV154" s="13" t="s">
        <v>83</v>
      </c>
      <c r="AW154" s="13" t="s">
        <v>30</v>
      </c>
      <c r="AX154" s="13" t="s">
        <v>73</v>
      </c>
      <c r="AY154" s="199" t="s">
        <v>191</v>
      </c>
    </row>
    <row r="155" s="14" customFormat="1">
      <c r="B155" s="206"/>
      <c r="D155" s="191" t="s">
        <v>200</v>
      </c>
      <c r="E155" s="207" t="s">
        <v>1</v>
      </c>
      <c r="F155" s="208" t="s">
        <v>204</v>
      </c>
      <c r="H155" s="209">
        <v>73.280000000000001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200</v>
      </c>
      <c r="AU155" s="207" t="s">
        <v>83</v>
      </c>
      <c r="AV155" s="14" t="s">
        <v>198</v>
      </c>
      <c r="AW155" s="14" t="s">
        <v>30</v>
      </c>
      <c r="AX155" s="14" t="s">
        <v>81</v>
      </c>
      <c r="AY155" s="207" t="s">
        <v>191</v>
      </c>
    </row>
    <row r="156" s="1" customFormat="1" ht="24" customHeight="1">
      <c r="B156" s="177"/>
      <c r="C156" s="178" t="s">
        <v>243</v>
      </c>
      <c r="D156" s="178" t="s">
        <v>194</v>
      </c>
      <c r="E156" s="179" t="s">
        <v>880</v>
      </c>
      <c r="F156" s="180" t="s">
        <v>700</v>
      </c>
      <c r="G156" s="181" t="s">
        <v>343</v>
      </c>
      <c r="H156" s="182">
        <v>36.619999999999997</v>
      </c>
      <c r="I156" s="183"/>
      <c r="J156" s="182">
        <f>ROUND(I156*H156,2)</f>
        <v>0</v>
      </c>
      <c r="K156" s="180" t="s">
        <v>274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198</v>
      </c>
      <c r="AT156" s="188" t="s">
        <v>194</v>
      </c>
      <c r="AU156" s="188" t="s">
        <v>83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198</v>
      </c>
      <c r="BM156" s="188" t="s">
        <v>881</v>
      </c>
    </row>
    <row r="157" s="12" customFormat="1">
      <c r="B157" s="190"/>
      <c r="D157" s="191" t="s">
        <v>200</v>
      </c>
      <c r="E157" s="192" t="s">
        <v>1</v>
      </c>
      <c r="F157" s="193" t="s">
        <v>882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200</v>
      </c>
      <c r="AU157" s="192" t="s">
        <v>83</v>
      </c>
      <c r="AV157" s="12" t="s">
        <v>81</v>
      </c>
      <c r="AW157" s="12" t="s">
        <v>30</v>
      </c>
      <c r="AX157" s="12" t="s">
        <v>73</v>
      </c>
      <c r="AY157" s="192" t="s">
        <v>191</v>
      </c>
    </row>
    <row r="158" s="13" customFormat="1">
      <c r="B158" s="198"/>
      <c r="D158" s="191" t="s">
        <v>200</v>
      </c>
      <c r="E158" s="199" t="s">
        <v>1</v>
      </c>
      <c r="F158" s="200" t="s">
        <v>883</v>
      </c>
      <c r="H158" s="201">
        <v>10.460000000000001</v>
      </c>
      <c r="I158" s="202"/>
      <c r="L158" s="198"/>
      <c r="M158" s="203"/>
      <c r="N158" s="204"/>
      <c r="O158" s="204"/>
      <c r="P158" s="204"/>
      <c r="Q158" s="204"/>
      <c r="R158" s="204"/>
      <c r="S158" s="204"/>
      <c r="T158" s="205"/>
      <c r="AT158" s="199" t="s">
        <v>200</v>
      </c>
      <c r="AU158" s="199" t="s">
        <v>83</v>
      </c>
      <c r="AV158" s="13" t="s">
        <v>83</v>
      </c>
      <c r="AW158" s="13" t="s">
        <v>30</v>
      </c>
      <c r="AX158" s="13" t="s">
        <v>73</v>
      </c>
      <c r="AY158" s="199" t="s">
        <v>191</v>
      </c>
    </row>
    <row r="159" s="13" customFormat="1">
      <c r="B159" s="198"/>
      <c r="D159" s="191" t="s">
        <v>200</v>
      </c>
      <c r="E159" s="199" t="s">
        <v>1</v>
      </c>
      <c r="F159" s="200" t="s">
        <v>884</v>
      </c>
      <c r="H159" s="201">
        <v>26.16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200</v>
      </c>
      <c r="AU159" s="199" t="s">
        <v>83</v>
      </c>
      <c r="AV159" s="13" t="s">
        <v>83</v>
      </c>
      <c r="AW159" s="13" t="s">
        <v>30</v>
      </c>
      <c r="AX159" s="13" t="s">
        <v>73</v>
      </c>
      <c r="AY159" s="199" t="s">
        <v>191</v>
      </c>
    </row>
    <row r="160" s="14" customFormat="1">
      <c r="B160" s="206"/>
      <c r="D160" s="191" t="s">
        <v>200</v>
      </c>
      <c r="E160" s="207" t="s">
        <v>1</v>
      </c>
      <c r="F160" s="208" t="s">
        <v>204</v>
      </c>
      <c r="H160" s="209">
        <v>36.620000000000005</v>
      </c>
      <c r="I160" s="210"/>
      <c r="L160" s="206"/>
      <c r="M160" s="211"/>
      <c r="N160" s="212"/>
      <c r="O160" s="212"/>
      <c r="P160" s="212"/>
      <c r="Q160" s="212"/>
      <c r="R160" s="212"/>
      <c r="S160" s="212"/>
      <c r="T160" s="213"/>
      <c r="AT160" s="207" t="s">
        <v>200</v>
      </c>
      <c r="AU160" s="207" t="s">
        <v>83</v>
      </c>
      <c r="AV160" s="14" t="s">
        <v>198</v>
      </c>
      <c r="AW160" s="14" t="s">
        <v>30</v>
      </c>
      <c r="AX160" s="14" t="s">
        <v>81</v>
      </c>
      <c r="AY160" s="207" t="s">
        <v>191</v>
      </c>
    </row>
    <row r="161" s="1" customFormat="1" ht="24" customHeight="1">
      <c r="B161" s="177"/>
      <c r="C161" s="178" t="s">
        <v>254</v>
      </c>
      <c r="D161" s="178" t="s">
        <v>194</v>
      </c>
      <c r="E161" s="179" t="s">
        <v>706</v>
      </c>
      <c r="F161" s="180" t="s">
        <v>707</v>
      </c>
      <c r="G161" s="181" t="s">
        <v>343</v>
      </c>
      <c r="H161" s="182">
        <v>404.10000000000002</v>
      </c>
      <c r="I161" s="183"/>
      <c r="J161" s="182">
        <f>ROUND(I161*H161,2)</f>
        <v>0</v>
      </c>
      <c r="K161" s="180" t="s">
        <v>274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198</v>
      </c>
      <c r="AT161" s="188" t="s">
        <v>194</v>
      </c>
      <c r="AU161" s="188" t="s">
        <v>83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198</v>
      </c>
      <c r="BM161" s="188" t="s">
        <v>885</v>
      </c>
    </row>
    <row r="162" s="12" customFormat="1">
      <c r="B162" s="190"/>
      <c r="D162" s="191" t="s">
        <v>200</v>
      </c>
      <c r="E162" s="192" t="s">
        <v>1</v>
      </c>
      <c r="F162" s="193" t="s">
        <v>886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200</v>
      </c>
      <c r="AU162" s="192" t="s">
        <v>83</v>
      </c>
      <c r="AV162" s="12" t="s">
        <v>81</v>
      </c>
      <c r="AW162" s="12" t="s">
        <v>30</v>
      </c>
      <c r="AX162" s="12" t="s">
        <v>73</v>
      </c>
      <c r="AY162" s="192" t="s">
        <v>191</v>
      </c>
    </row>
    <row r="163" s="12" customFormat="1">
      <c r="B163" s="190"/>
      <c r="D163" s="191" t="s">
        <v>200</v>
      </c>
      <c r="E163" s="192" t="s">
        <v>1</v>
      </c>
      <c r="F163" s="193" t="s">
        <v>887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3" customFormat="1">
      <c r="B164" s="198"/>
      <c r="D164" s="191" t="s">
        <v>200</v>
      </c>
      <c r="E164" s="199" t="s">
        <v>1</v>
      </c>
      <c r="F164" s="200" t="s">
        <v>888</v>
      </c>
      <c r="H164" s="201">
        <v>51.780000000000001</v>
      </c>
      <c r="I164" s="202"/>
      <c r="L164" s="198"/>
      <c r="M164" s="203"/>
      <c r="N164" s="204"/>
      <c r="O164" s="204"/>
      <c r="P164" s="204"/>
      <c r="Q164" s="204"/>
      <c r="R164" s="204"/>
      <c r="S164" s="204"/>
      <c r="T164" s="205"/>
      <c r="AT164" s="199" t="s">
        <v>200</v>
      </c>
      <c r="AU164" s="199" t="s">
        <v>83</v>
      </c>
      <c r="AV164" s="13" t="s">
        <v>83</v>
      </c>
      <c r="AW164" s="13" t="s">
        <v>30</v>
      </c>
      <c r="AX164" s="13" t="s">
        <v>73</v>
      </c>
      <c r="AY164" s="199" t="s">
        <v>191</v>
      </c>
    </row>
    <row r="165" s="12" customFormat="1">
      <c r="B165" s="190"/>
      <c r="D165" s="191" t="s">
        <v>200</v>
      </c>
      <c r="E165" s="192" t="s">
        <v>1</v>
      </c>
      <c r="F165" s="193" t="s">
        <v>889</v>
      </c>
      <c r="H165" s="192" t="s">
        <v>1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2" t="s">
        <v>200</v>
      </c>
      <c r="AU165" s="192" t="s">
        <v>83</v>
      </c>
      <c r="AV165" s="12" t="s">
        <v>81</v>
      </c>
      <c r="AW165" s="12" t="s">
        <v>30</v>
      </c>
      <c r="AX165" s="12" t="s">
        <v>73</v>
      </c>
      <c r="AY165" s="192" t="s">
        <v>191</v>
      </c>
    </row>
    <row r="166" s="13" customFormat="1">
      <c r="B166" s="198"/>
      <c r="D166" s="191" t="s">
        <v>200</v>
      </c>
      <c r="E166" s="199" t="s">
        <v>1</v>
      </c>
      <c r="F166" s="200" t="s">
        <v>890</v>
      </c>
      <c r="H166" s="201">
        <v>286.25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200</v>
      </c>
      <c r="AU166" s="199" t="s">
        <v>83</v>
      </c>
      <c r="AV166" s="13" t="s">
        <v>83</v>
      </c>
      <c r="AW166" s="13" t="s">
        <v>30</v>
      </c>
      <c r="AX166" s="13" t="s">
        <v>73</v>
      </c>
      <c r="AY166" s="199" t="s">
        <v>191</v>
      </c>
    </row>
    <row r="167" s="13" customFormat="1">
      <c r="B167" s="198"/>
      <c r="D167" s="191" t="s">
        <v>200</v>
      </c>
      <c r="E167" s="199" t="s">
        <v>1</v>
      </c>
      <c r="F167" s="200" t="s">
        <v>891</v>
      </c>
      <c r="H167" s="201">
        <v>38.460000000000001</v>
      </c>
      <c r="I167" s="202"/>
      <c r="L167" s="198"/>
      <c r="M167" s="203"/>
      <c r="N167" s="204"/>
      <c r="O167" s="204"/>
      <c r="P167" s="204"/>
      <c r="Q167" s="204"/>
      <c r="R167" s="204"/>
      <c r="S167" s="204"/>
      <c r="T167" s="205"/>
      <c r="AT167" s="199" t="s">
        <v>200</v>
      </c>
      <c r="AU167" s="199" t="s">
        <v>83</v>
      </c>
      <c r="AV167" s="13" t="s">
        <v>83</v>
      </c>
      <c r="AW167" s="13" t="s">
        <v>30</v>
      </c>
      <c r="AX167" s="13" t="s">
        <v>73</v>
      </c>
      <c r="AY167" s="199" t="s">
        <v>191</v>
      </c>
    </row>
    <row r="168" s="12" customFormat="1">
      <c r="B168" s="190"/>
      <c r="D168" s="191" t="s">
        <v>200</v>
      </c>
      <c r="E168" s="192" t="s">
        <v>1</v>
      </c>
      <c r="F168" s="193" t="s">
        <v>892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200</v>
      </c>
      <c r="AU168" s="192" t="s">
        <v>83</v>
      </c>
      <c r="AV168" s="12" t="s">
        <v>81</v>
      </c>
      <c r="AW168" s="12" t="s">
        <v>30</v>
      </c>
      <c r="AX168" s="12" t="s">
        <v>73</v>
      </c>
      <c r="AY168" s="192" t="s">
        <v>191</v>
      </c>
    </row>
    <row r="169" s="12" customFormat="1">
      <c r="B169" s="190"/>
      <c r="D169" s="191" t="s">
        <v>200</v>
      </c>
      <c r="E169" s="192" t="s">
        <v>1</v>
      </c>
      <c r="F169" s="193" t="s">
        <v>893</v>
      </c>
      <c r="H169" s="192" t="s">
        <v>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2" t="s">
        <v>200</v>
      </c>
      <c r="AU169" s="192" t="s">
        <v>83</v>
      </c>
      <c r="AV169" s="12" t="s">
        <v>81</v>
      </c>
      <c r="AW169" s="12" t="s">
        <v>30</v>
      </c>
      <c r="AX169" s="12" t="s">
        <v>73</v>
      </c>
      <c r="AY169" s="192" t="s">
        <v>191</v>
      </c>
    </row>
    <row r="170" s="13" customFormat="1">
      <c r="B170" s="198"/>
      <c r="D170" s="191" t="s">
        <v>200</v>
      </c>
      <c r="E170" s="199" t="s">
        <v>1</v>
      </c>
      <c r="F170" s="200" t="s">
        <v>894</v>
      </c>
      <c r="H170" s="201">
        <v>27.609999999999999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200</v>
      </c>
      <c r="AU170" s="199" t="s">
        <v>83</v>
      </c>
      <c r="AV170" s="13" t="s">
        <v>83</v>
      </c>
      <c r="AW170" s="13" t="s">
        <v>30</v>
      </c>
      <c r="AX170" s="13" t="s">
        <v>73</v>
      </c>
      <c r="AY170" s="199" t="s">
        <v>191</v>
      </c>
    </row>
    <row r="171" s="14" customFormat="1">
      <c r="B171" s="206"/>
      <c r="D171" s="191" t="s">
        <v>200</v>
      </c>
      <c r="E171" s="207" t="s">
        <v>1</v>
      </c>
      <c r="F171" s="208" t="s">
        <v>204</v>
      </c>
      <c r="H171" s="209">
        <v>404.09999999999997</v>
      </c>
      <c r="I171" s="210"/>
      <c r="L171" s="206"/>
      <c r="M171" s="211"/>
      <c r="N171" s="212"/>
      <c r="O171" s="212"/>
      <c r="P171" s="212"/>
      <c r="Q171" s="212"/>
      <c r="R171" s="212"/>
      <c r="S171" s="212"/>
      <c r="T171" s="213"/>
      <c r="AT171" s="207" t="s">
        <v>200</v>
      </c>
      <c r="AU171" s="207" t="s">
        <v>83</v>
      </c>
      <c r="AV171" s="14" t="s">
        <v>198</v>
      </c>
      <c r="AW171" s="14" t="s">
        <v>30</v>
      </c>
      <c r="AX171" s="14" t="s">
        <v>81</v>
      </c>
      <c r="AY171" s="207" t="s">
        <v>191</v>
      </c>
    </row>
    <row r="172" s="11" customFormat="1" ht="22.8" customHeight="1">
      <c r="B172" s="164"/>
      <c r="D172" s="165" t="s">
        <v>72</v>
      </c>
      <c r="E172" s="175" t="s">
        <v>83</v>
      </c>
      <c r="F172" s="175" t="s">
        <v>895</v>
      </c>
      <c r="I172" s="167"/>
      <c r="J172" s="176">
        <f>BK172</f>
        <v>0</v>
      </c>
      <c r="L172" s="164"/>
      <c r="M172" s="169"/>
      <c r="N172" s="170"/>
      <c r="O172" s="170"/>
      <c r="P172" s="171">
        <f>SUM(P173:P187)</f>
        <v>0</v>
      </c>
      <c r="Q172" s="170"/>
      <c r="R172" s="171">
        <f>SUM(R173:R187)</f>
        <v>38.1977604</v>
      </c>
      <c r="S172" s="170"/>
      <c r="T172" s="172">
        <f>SUM(T173:T187)</f>
        <v>0</v>
      </c>
      <c r="AR172" s="165" t="s">
        <v>81</v>
      </c>
      <c r="AT172" s="173" t="s">
        <v>72</v>
      </c>
      <c r="AU172" s="173" t="s">
        <v>81</v>
      </c>
      <c r="AY172" s="165" t="s">
        <v>191</v>
      </c>
      <c r="BK172" s="174">
        <f>SUM(BK173:BK187)</f>
        <v>0</v>
      </c>
    </row>
    <row r="173" s="1" customFormat="1" ht="24" customHeight="1">
      <c r="B173" s="177"/>
      <c r="C173" s="178" t="s">
        <v>271</v>
      </c>
      <c r="D173" s="178" t="s">
        <v>194</v>
      </c>
      <c r="E173" s="179" t="s">
        <v>896</v>
      </c>
      <c r="F173" s="180" t="s">
        <v>897</v>
      </c>
      <c r="G173" s="181" t="s">
        <v>214</v>
      </c>
      <c r="H173" s="182">
        <v>0.92000000000000004</v>
      </c>
      <c r="I173" s="183"/>
      <c r="J173" s="182">
        <f>ROUND(I173*H173,2)</f>
        <v>0</v>
      </c>
      <c r="K173" s="180" t="s">
        <v>1</v>
      </c>
      <c r="L173" s="37"/>
      <c r="M173" s="184" t="s">
        <v>1</v>
      </c>
      <c r="N173" s="185" t="s">
        <v>38</v>
      </c>
      <c r="O173" s="73"/>
      <c r="P173" s="186">
        <f>O173*H173</f>
        <v>0</v>
      </c>
      <c r="Q173" s="186">
        <v>2.1600000000000001</v>
      </c>
      <c r="R173" s="186">
        <f>Q173*H173</f>
        <v>1.9872000000000003</v>
      </c>
      <c r="S173" s="186">
        <v>0</v>
      </c>
      <c r="T173" s="187">
        <f>S173*H173</f>
        <v>0</v>
      </c>
      <c r="AR173" s="188" t="s">
        <v>198</v>
      </c>
      <c r="AT173" s="188" t="s">
        <v>194</v>
      </c>
      <c r="AU173" s="188" t="s">
        <v>83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198</v>
      </c>
      <c r="BM173" s="188" t="s">
        <v>898</v>
      </c>
    </row>
    <row r="174" s="12" customFormat="1">
      <c r="B174" s="190"/>
      <c r="D174" s="191" t="s">
        <v>200</v>
      </c>
      <c r="E174" s="192" t="s">
        <v>1</v>
      </c>
      <c r="F174" s="193" t="s">
        <v>899</v>
      </c>
      <c r="H174" s="192" t="s">
        <v>1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2" t="s">
        <v>200</v>
      </c>
      <c r="AU174" s="192" t="s">
        <v>83</v>
      </c>
      <c r="AV174" s="12" t="s">
        <v>81</v>
      </c>
      <c r="AW174" s="12" t="s">
        <v>30</v>
      </c>
      <c r="AX174" s="12" t="s">
        <v>73</v>
      </c>
      <c r="AY174" s="192" t="s">
        <v>191</v>
      </c>
    </row>
    <row r="175" s="12" customFormat="1">
      <c r="B175" s="190"/>
      <c r="D175" s="191" t="s">
        <v>200</v>
      </c>
      <c r="E175" s="192" t="s">
        <v>1</v>
      </c>
      <c r="F175" s="193" t="s">
        <v>900</v>
      </c>
      <c r="H175" s="192" t="s">
        <v>1</v>
      </c>
      <c r="I175" s="194"/>
      <c r="L175" s="190"/>
      <c r="M175" s="195"/>
      <c r="N175" s="196"/>
      <c r="O175" s="196"/>
      <c r="P175" s="196"/>
      <c r="Q175" s="196"/>
      <c r="R175" s="196"/>
      <c r="S175" s="196"/>
      <c r="T175" s="197"/>
      <c r="AT175" s="192" t="s">
        <v>200</v>
      </c>
      <c r="AU175" s="192" t="s">
        <v>83</v>
      </c>
      <c r="AV175" s="12" t="s">
        <v>81</v>
      </c>
      <c r="AW175" s="12" t="s">
        <v>30</v>
      </c>
      <c r="AX175" s="12" t="s">
        <v>73</v>
      </c>
      <c r="AY175" s="192" t="s">
        <v>191</v>
      </c>
    </row>
    <row r="176" s="13" customFormat="1">
      <c r="B176" s="198"/>
      <c r="D176" s="191" t="s">
        <v>200</v>
      </c>
      <c r="E176" s="199" t="s">
        <v>1</v>
      </c>
      <c r="F176" s="200" t="s">
        <v>901</v>
      </c>
      <c r="H176" s="201">
        <v>0.92000000000000004</v>
      </c>
      <c r="I176" s="202"/>
      <c r="L176" s="198"/>
      <c r="M176" s="203"/>
      <c r="N176" s="204"/>
      <c r="O176" s="204"/>
      <c r="P176" s="204"/>
      <c r="Q176" s="204"/>
      <c r="R176" s="204"/>
      <c r="S176" s="204"/>
      <c r="T176" s="205"/>
      <c r="AT176" s="199" t="s">
        <v>200</v>
      </c>
      <c r="AU176" s="199" t="s">
        <v>83</v>
      </c>
      <c r="AV176" s="13" t="s">
        <v>83</v>
      </c>
      <c r="AW176" s="13" t="s">
        <v>30</v>
      </c>
      <c r="AX176" s="13" t="s">
        <v>73</v>
      </c>
      <c r="AY176" s="199" t="s">
        <v>191</v>
      </c>
    </row>
    <row r="177" s="14" customFormat="1">
      <c r="B177" s="206"/>
      <c r="D177" s="191" t="s">
        <v>200</v>
      </c>
      <c r="E177" s="207" t="s">
        <v>1</v>
      </c>
      <c r="F177" s="208" t="s">
        <v>204</v>
      </c>
      <c r="H177" s="209">
        <v>0.92000000000000004</v>
      </c>
      <c r="I177" s="210"/>
      <c r="L177" s="206"/>
      <c r="M177" s="211"/>
      <c r="N177" s="212"/>
      <c r="O177" s="212"/>
      <c r="P177" s="212"/>
      <c r="Q177" s="212"/>
      <c r="R177" s="212"/>
      <c r="S177" s="212"/>
      <c r="T177" s="213"/>
      <c r="AT177" s="207" t="s">
        <v>200</v>
      </c>
      <c r="AU177" s="207" t="s">
        <v>83</v>
      </c>
      <c r="AV177" s="14" t="s">
        <v>198</v>
      </c>
      <c r="AW177" s="14" t="s">
        <v>30</v>
      </c>
      <c r="AX177" s="14" t="s">
        <v>81</v>
      </c>
      <c r="AY177" s="207" t="s">
        <v>191</v>
      </c>
    </row>
    <row r="178" s="1" customFormat="1" ht="16.5" customHeight="1">
      <c r="B178" s="177"/>
      <c r="C178" s="178" t="s">
        <v>277</v>
      </c>
      <c r="D178" s="178" t="s">
        <v>194</v>
      </c>
      <c r="E178" s="179" t="s">
        <v>902</v>
      </c>
      <c r="F178" s="180" t="s">
        <v>903</v>
      </c>
      <c r="G178" s="181" t="s">
        <v>214</v>
      </c>
      <c r="H178" s="182">
        <v>14.76</v>
      </c>
      <c r="I178" s="183"/>
      <c r="J178" s="182">
        <f>ROUND(I178*H178,2)</f>
        <v>0</v>
      </c>
      <c r="K178" s="180" t="s">
        <v>1</v>
      </c>
      <c r="L178" s="37"/>
      <c r="M178" s="184" t="s">
        <v>1</v>
      </c>
      <c r="N178" s="185" t="s">
        <v>38</v>
      </c>
      <c r="O178" s="73"/>
      <c r="P178" s="186">
        <f>O178*H178</f>
        <v>0</v>
      </c>
      <c r="Q178" s="186">
        <v>2.45329</v>
      </c>
      <c r="R178" s="186">
        <f>Q178*H178</f>
        <v>36.210560399999999</v>
      </c>
      <c r="S178" s="186">
        <v>0</v>
      </c>
      <c r="T178" s="187">
        <f>S178*H178</f>
        <v>0</v>
      </c>
      <c r="AR178" s="188" t="s">
        <v>198</v>
      </c>
      <c r="AT178" s="188" t="s">
        <v>194</v>
      </c>
      <c r="AU178" s="188" t="s">
        <v>83</v>
      </c>
      <c r="AY178" s="18" t="s">
        <v>191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8" t="s">
        <v>81</v>
      </c>
      <c r="BK178" s="189">
        <f>ROUND(I178*H178,2)</f>
        <v>0</v>
      </c>
      <c r="BL178" s="18" t="s">
        <v>198</v>
      </c>
      <c r="BM178" s="188" t="s">
        <v>904</v>
      </c>
    </row>
    <row r="179" s="12" customFormat="1">
      <c r="B179" s="190"/>
      <c r="D179" s="191" t="s">
        <v>200</v>
      </c>
      <c r="E179" s="192" t="s">
        <v>1</v>
      </c>
      <c r="F179" s="193" t="s">
        <v>905</v>
      </c>
      <c r="H179" s="192" t="s">
        <v>1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2" t="s">
        <v>200</v>
      </c>
      <c r="AU179" s="192" t="s">
        <v>83</v>
      </c>
      <c r="AV179" s="12" t="s">
        <v>81</v>
      </c>
      <c r="AW179" s="12" t="s">
        <v>30</v>
      </c>
      <c r="AX179" s="12" t="s">
        <v>73</v>
      </c>
      <c r="AY179" s="192" t="s">
        <v>191</v>
      </c>
    </row>
    <row r="180" s="13" customFormat="1">
      <c r="B180" s="198"/>
      <c r="D180" s="191" t="s">
        <v>200</v>
      </c>
      <c r="E180" s="199" t="s">
        <v>1</v>
      </c>
      <c r="F180" s="200" t="s">
        <v>906</v>
      </c>
      <c r="H180" s="201">
        <v>0.28999999999999998</v>
      </c>
      <c r="I180" s="202"/>
      <c r="L180" s="198"/>
      <c r="M180" s="203"/>
      <c r="N180" s="204"/>
      <c r="O180" s="204"/>
      <c r="P180" s="204"/>
      <c r="Q180" s="204"/>
      <c r="R180" s="204"/>
      <c r="S180" s="204"/>
      <c r="T180" s="205"/>
      <c r="AT180" s="199" t="s">
        <v>200</v>
      </c>
      <c r="AU180" s="199" t="s">
        <v>83</v>
      </c>
      <c r="AV180" s="13" t="s">
        <v>83</v>
      </c>
      <c r="AW180" s="13" t="s">
        <v>30</v>
      </c>
      <c r="AX180" s="13" t="s">
        <v>73</v>
      </c>
      <c r="AY180" s="199" t="s">
        <v>191</v>
      </c>
    </row>
    <row r="181" s="12" customFormat="1">
      <c r="B181" s="190"/>
      <c r="D181" s="191" t="s">
        <v>200</v>
      </c>
      <c r="E181" s="192" t="s">
        <v>1</v>
      </c>
      <c r="F181" s="193" t="s">
        <v>907</v>
      </c>
      <c r="H181" s="192" t="s">
        <v>1</v>
      </c>
      <c r="I181" s="194"/>
      <c r="L181" s="190"/>
      <c r="M181" s="195"/>
      <c r="N181" s="196"/>
      <c r="O181" s="196"/>
      <c r="P181" s="196"/>
      <c r="Q181" s="196"/>
      <c r="R181" s="196"/>
      <c r="S181" s="196"/>
      <c r="T181" s="197"/>
      <c r="AT181" s="192" t="s">
        <v>200</v>
      </c>
      <c r="AU181" s="192" t="s">
        <v>83</v>
      </c>
      <c r="AV181" s="12" t="s">
        <v>81</v>
      </c>
      <c r="AW181" s="12" t="s">
        <v>30</v>
      </c>
      <c r="AX181" s="12" t="s">
        <v>73</v>
      </c>
      <c r="AY181" s="192" t="s">
        <v>191</v>
      </c>
    </row>
    <row r="182" s="12" customFormat="1">
      <c r="B182" s="190"/>
      <c r="D182" s="191" t="s">
        <v>200</v>
      </c>
      <c r="E182" s="192" t="s">
        <v>1</v>
      </c>
      <c r="F182" s="193" t="s">
        <v>900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200</v>
      </c>
      <c r="AU182" s="192" t="s">
        <v>83</v>
      </c>
      <c r="AV182" s="12" t="s">
        <v>81</v>
      </c>
      <c r="AW182" s="12" t="s">
        <v>30</v>
      </c>
      <c r="AX182" s="12" t="s">
        <v>73</v>
      </c>
      <c r="AY182" s="192" t="s">
        <v>191</v>
      </c>
    </row>
    <row r="183" s="13" customFormat="1">
      <c r="B183" s="198"/>
      <c r="D183" s="191" t="s">
        <v>200</v>
      </c>
      <c r="E183" s="199" t="s">
        <v>1</v>
      </c>
      <c r="F183" s="200" t="s">
        <v>908</v>
      </c>
      <c r="H183" s="201">
        <v>8.9299999999999997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200</v>
      </c>
      <c r="AU183" s="199" t="s">
        <v>83</v>
      </c>
      <c r="AV183" s="13" t="s">
        <v>83</v>
      </c>
      <c r="AW183" s="13" t="s">
        <v>30</v>
      </c>
      <c r="AX183" s="13" t="s">
        <v>73</v>
      </c>
      <c r="AY183" s="199" t="s">
        <v>191</v>
      </c>
    </row>
    <row r="184" s="12" customFormat="1">
      <c r="B184" s="190"/>
      <c r="D184" s="191" t="s">
        <v>200</v>
      </c>
      <c r="E184" s="192" t="s">
        <v>1</v>
      </c>
      <c r="F184" s="193" t="s">
        <v>909</v>
      </c>
      <c r="H184" s="192" t="s">
        <v>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2" t="s">
        <v>200</v>
      </c>
      <c r="AU184" s="192" t="s">
        <v>83</v>
      </c>
      <c r="AV184" s="12" t="s">
        <v>81</v>
      </c>
      <c r="AW184" s="12" t="s">
        <v>30</v>
      </c>
      <c r="AX184" s="12" t="s">
        <v>73</v>
      </c>
      <c r="AY184" s="192" t="s">
        <v>191</v>
      </c>
    </row>
    <row r="185" s="12" customFormat="1">
      <c r="B185" s="190"/>
      <c r="D185" s="191" t="s">
        <v>200</v>
      </c>
      <c r="E185" s="192" t="s">
        <v>1</v>
      </c>
      <c r="F185" s="193" t="s">
        <v>910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200</v>
      </c>
      <c r="AU185" s="192" t="s">
        <v>83</v>
      </c>
      <c r="AV185" s="12" t="s">
        <v>81</v>
      </c>
      <c r="AW185" s="12" t="s">
        <v>30</v>
      </c>
      <c r="AX185" s="12" t="s">
        <v>73</v>
      </c>
      <c r="AY185" s="192" t="s">
        <v>191</v>
      </c>
    </row>
    <row r="186" s="13" customFormat="1">
      <c r="B186" s="198"/>
      <c r="D186" s="191" t="s">
        <v>200</v>
      </c>
      <c r="E186" s="199" t="s">
        <v>1</v>
      </c>
      <c r="F186" s="200" t="s">
        <v>911</v>
      </c>
      <c r="H186" s="201">
        <v>5.54</v>
      </c>
      <c r="I186" s="202"/>
      <c r="L186" s="198"/>
      <c r="M186" s="203"/>
      <c r="N186" s="204"/>
      <c r="O186" s="204"/>
      <c r="P186" s="204"/>
      <c r="Q186" s="204"/>
      <c r="R186" s="204"/>
      <c r="S186" s="204"/>
      <c r="T186" s="205"/>
      <c r="AT186" s="199" t="s">
        <v>200</v>
      </c>
      <c r="AU186" s="199" t="s">
        <v>83</v>
      </c>
      <c r="AV186" s="13" t="s">
        <v>83</v>
      </c>
      <c r="AW186" s="13" t="s">
        <v>30</v>
      </c>
      <c r="AX186" s="13" t="s">
        <v>73</v>
      </c>
      <c r="AY186" s="199" t="s">
        <v>191</v>
      </c>
    </row>
    <row r="187" s="14" customFormat="1">
      <c r="B187" s="206"/>
      <c r="D187" s="191" t="s">
        <v>200</v>
      </c>
      <c r="E187" s="207" t="s">
        <v>1</v>
      </c>
      <c r="F187" s="208" t="s">
        <v>204</v>
      </c>
      <c r="H187" s="209">
        <v>14.759999999999998</v>
      </c>
      <c r="I187" s="210"/>
      <c r="L187" s="206"/>
      <c r="M187" s="211"/>
      <c r="N187" s="212"/>
      <c r="O187" s="212"/>
      <c r="P187" s="212"/>
      <c r="Q187" s="212"/>
      <c r="R187" s="212"/>
      <c r="S187" s="212"/>
      <c r="T187" s="213"/>
      <c r="AT187" s="207" t="s">
        <v>200</v>
      </c>
      <c r="AU187" s="207" t="s">
        <v>83</v>
      </c>
      <c r="AV187" s="14" t="s">
        <v>198</v>
      </c>
      <c r="AW187" s="14" t="s">
        <v>30</v>
      </c>
      <c r="AX187" s="14" t="s">
        <v>81</v>
      </c>
      <c r="AY187" s="207" t="s">
        <v>191</v>
      </c>
    </row>
    <row r="188" s="11" customFormat="1" ht="22.8" customHeight="1">
      <c r="B188" s="164"/>
      <c r="D188" s="165" t="s">
        <v>72</v>
      </c>
      <c r="E188" s="175" t="s">
        <v>228</v>
      </c>
      <c r="F188" s="175" t="s">
        <v>356</v>
      </c>
      <c r="I188" s="167"/>
      <c r="J188" s="176">
        <f>BK188</f>
        <v>0</v>
      </c>
      <c r="L188" s="164"/>
      <c r="M188" s="169"/>
      <c r="N188" s="170"/>
      <c r="O188" s="170"/>
      <c r="P188" s="171">
        <f>P189+P195</f>
        <v>0</v>
      </c>
      <c r="Q188" s="170"/>
      <c r="R188" s="171">
        <f>R189+R195</f>
        <v>386.48044167999996</v>
      </c>
      <c r="S188" s="170"/>
      <c r="T188" s="172">
        <f>T189+T195</f>
        <v>0</v>
      </c>
      <c r="AR188" s="165" t="s">
        <v>81</v>
      </c>
      <c r="AT188" s="173" t="s">
        <v>72</v>
      </c>
      <c r="AU188" s="173" t="s">
        <v>81</v>
      </c>
      <c r="AY188" s="165" t="s">
        <v>191</v>
      </c>
      <c r="BK188" s="174">
        <f>BK189+BK195</f>
        <v>0</v>
      </c>
    </row>
    <row r="189" s="11" customFormat="1" ht="20.88" customHeight="1">
      <c r="B189" s="164"/>
      <c r="D189" s="165" t="s">
        <v>72</v>
      </c>
      <c r="E189" s="175" t="s">
        <v>357</v>
      </c>
      <c r="F189" s="175" t="s">
        <v>358</v>
      </c>
      <c r="I189" s="167"/>
      <c r="J189" s="176">
        <f>BK189</f>
        <v>0</v>
      </c>
      <c r="L189" s="164"/>
      <c r="M189" s="169"/>
      <c r="N189" s="170"/>
      <c r="O189" s="170"/>
      <c r="P189" s="171">
        <f>SUM(P190:P194)</f>
        <v>0</v>
      </c>
      <c r="Q189" s="170"/>
      <c r="R189" s="171">
        <f>SUM(R190:R194)</f>
        <v>174.636</v>
      </c>
      <c r="S189" s="170"/>
      <c r="T189" s="172">
        <f>SUM(T190:T194)</f>
        <v>0</v>
      </c>
      <c r="AR189" s="165" t="s">
        <v>81</v>
      </c>
      <c r="AT189" s="173" t="s">
        <v>72</v>
      </c>
      <c r="AU189" s="173" t="s">
        <v>83</v>
      </c>
      <c r="AY189" s="165" t="s">
        <v>191</v>
      </c>
      <c r="BK189" s="174">
        <f>SUM(BK190:BK194)</f>
        <v>0</v>
      </c>
    </row>
    <row r="190" s="1" customFormat="1" ht="16.5" customHeight="1">
      <c r="B190" s="177"/>
      <c r="C190" s="178" t="s">
        <v>192</v>
      </c>
      <c r="D190" s="178" t="s">
        <v>194</v>
      </c>
      <c r="E190" s="179" t="s">
        <v>912</v>
      </c>
      <c r="F190" s="180" t="s">
        <v>913</v>
      </c>
      <c r="G190" s="181" t="s">
        <v>197</v>
      </c>
      <c r="H190" s="182">
        <v>462</v>
      </c>
      <c r="I190" s="183"/>
      <c r="J190" s="182">
        <f>ROUND(I190*H190,2)</f>
        <v>0</v>
      </c>
      <c r="K190" s="180" t="s">
        <v>1</v>
      </c>
      <c r="L190" s="37"/>
      <c r="M190" s="184" t="s">
        <v>1</v>
      </c>
      <c r="N190" s="185" t="s">
        <v>38</v>
      </c>
      <c r="O190" s="73"/>
      <c r="P190" s="186">
        <f>O190*H190</f>
        <v>0</v>
      </c>
      <c r="Q190" s="186">
        <v>0.378</v>
      </c>
      <c r="R190" s="186">
        <f>Q190*H190</f>
        <v>174.636</v>
      </c>
      <c r="S190" s="186">
        <v>0</v>
      </c>
      <c r="T190" s="187">
        <f>S190*H190</f>
        <v>0</v>
      </c>
      <c r="AR190" s="188" t="s">
        <v>198</v>
      </c>
      <c r="AT190" s="188" t="s">
        <v>194</v>
      </c>
      <c r="AU190" s="188" t="s">
        <v>211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198</v>
      </c>
      <c r="BM190" s="188" t="s">
        <v>914</v>
      </c>
    </row>
    <row r="191" s="12" customFormat="1">
      <c r="B191" s="190"/>
      <c r="D191" s="191" t="s">
        <v>200</v>
      </c>
      <c r="E191" s="192" t="s">
        <v>1</v>
      </c>
      <c r="F191" s="193" t="s">
        <v>915</v>
      </c>
      <c r="H191" s="192" t="s">
        <v>1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2" t="s">
        <v>200</v>
      </c>
      <c r="AU191" s="192" t="s">
        <v>211</v>
      </c>
      <c r="AV191" s="12" t="s">
        <v>81</v>
      </c>
      <c r="AW191" s="12" t="s">
        <v>30</v>
      </c>
      <c r="AX191" s="12" t="s">
        <v>73</v>
      </c>
      <c r="AY191" s="192" t="s">
        <v>191</v>
      </c>
    </row>
    <row r="192" s="12" customFormat="1">
      <c r="B192" s="190"/>
      <c r="D192" s="191" t="s">
        <v>200</v>
      </c>
      <c r="E192" s="192" t="s">
        <v>1</v>
      </c>
      <c r="F192" s="193" t="s">
        <v>916</v>
      </c>
      <c r="H192" s="192" t="s">
        <v>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2" t="s">
        <v>200</v>
      </c>
      <c r="AU192" s="192" t="s">
        <v>211</v>
      </c>
      <c r="AV192" s="12" t="s">
        <v>81</v>
      </c>
      <c r="AW192" s="12" t="s">
        <v>30</v>
      </c>
      <c r="AX192" s="12" t="s">
        <v>73</v>
      </c>
      <c r="AY192" s="192" t="s">
        <v>191</v>
      </c>
    </row>
    <row r="193" s="13" customFormat="1">
      <c r="B193" s="198"/>
      <c r="D193" s="191" t="s">
        <v>200</v>
      </c>
      <c r="E193" s="199" t="s">
        <v>1</v>
      </c>
      <c r="F193" s="200" t="s">
        <v>917</v>
      </c>
      <c r="H193" s="201">
        <v>462</v>
      </c>
      <c r="I193" s="202"/>
      <c r="L193" s="198"/>
      <c r="M193" s="203"/>
      <c r="N193" s="204"/>
      <c r="O193" s="204"/>
      <c r="P193" s="204"/>
      <c r="Q193" s="204"/>
      <c r="R193" s="204"/>
      <c r="S193" s="204"/>
      <c r="T193" s="205"/>
      <c r="AT193" s="199" t="s">
        <v>200</v>
      </c>
      <c r="AU193" s="199" t="s">
        <v>211</v>
      </c>
      <c r="AV193" s="13" t="s">
        <v>83</v>
      </c>
      <c r="AW193" s="13" t="s">
        <v>30</v>
      </c>
      <c r="AX193" s="13" t="s">
        <v>73</v>
      </c>
      <c r="AY193" s="199" t="s">
        <v>191</v>
      </c>
    </row>
    <row r="194" s="14" customFormat="1">
      <c r="B194" s="206"/>
      <c r="D194" s="191" t="s">
        <v>200</v>
      </c>
      <c r="E194" s="207" t="s">
        <v>1</v>
      </c>
      <c r="F194" s="208" t="s">
        <v>204</v>
      </c>
      <c r="H194" s="209">
        <v>462</v>
      </c>
      <c r="I194" s="210"/>
      <c r="L194" s="206"/>
      <c r="M194" s="211"/>
      <c r="N194" s="212"/>
      <c r="O194" s="212"/>
      <c r="P194" s="212"/>
      <c r="Q194" s="212"/>
      <c r="R194" s="212"/>
      <c r="S194" s="212"/>
      <c r="T194" s="213"/>
      <c r="AT194" s="207" t="s">
        <v>200</v>
      </c>
      <c r="AU194" s="207" t="s">
        <v>211</v>
      </c>
      <c r="AV194" s="14" t="s">
        <v>198</v>
      </c>
      <c r="AW194" s="14" t="s">
        <v>30</v>
      </c>
      <c r="AX194" s="14" t="s">
        <v>81</v>
      </c>
      <c r="AY194" s="207" t="s">
        <v>191</v>
      </c>
    </row>
    <row r="195" s="11" customFormat="1" ht="20.88" customHeight="1">
      <c r="B195" s="164"/>
      <c r="D195" s="165" t="s">
        <v>72</v>
      </c>
      <c r="E195" s="175" t="s">
        <v>488</v>
      </c>
      <c r="F195" s="175" t="s">
        <v>489</v>
      </c>
      <c r="I195" s="167"/>
      <c r="J195" s="176">
        <f>BK195</f>
        <v>0</v>
      </c>
      <c r="L195" s="164"/>
      <c r="M195" s="169"/>
      <c r="N195" s="170"/>
      <c r="O195" s="170"/>
      <c r="P195" s="171">
        <f>SUM(P196:P249)</f>
        <v>0</v>
      </c>
      <c r="Q195" s="170"/>
      <c r="R195" s="171">
        <f>SUM(R196:R249)</f>
        <v>211.84444167999996</v>
      </c>
      <c r="S195" s="170"/>
      <c r="T195" s="172">
        <f>SUM(T196:T249)</f>
        <v>0</v>
      </c>
      <c r="AR195" s="165" t="s">
        <v>81</v>
      </c>
      <c r="AT195" s="173" t="s">
        <v>72</v>
      </c>
      <c r="AU195" s="173" t="s">
        <v>83</v>
      </c>
      <c r="AY195" s="165" t="s">
        <v>191</v>
      </c>
      <c r="BK195" s="174">
        <f>SUM(BK196:BK249)</f>
        <v>0</v>
      </c>
    </row>
    <row r="196" s="1" customFormat="1" ht="24" customHeight="1">
      <c r="B196" s="177"/>
      <c r="C196" s="214" t="s">
        <v>287</v>
      </c>
      <c r="D196" s="214" t="s">
        <v>335</v>
      </c>
      <c r="E196" s="215" t="s">
        <v>918</v>
      </c>
      <c r="F196" s="216" t="s">
        <v>919</v>
      </c>
      <c r="G196" s="217" t="s">
        <v>197</v>
      </c>
      <c r="H196" s="218">
        <v>18.899999999999999</v>
      </c>
      <c r="I196" s="219"/>
      <c r="J196" s="218">
        <f>ROUND(I196*H196,2)</f>
        <v>0</v>
      </c>
      <c r="K196" s="216" t="s">
        <v>1</v>
      </c>
      <c r="L196" s="220"/>
      <c r="M196" s="221" t="s">
        <v>1</v>
      </c>
      <c r="N196" s="222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254</v>
      </c>
      <c r="AT196" s="188" t="s">
        <v>335</v>
      </c>
      <c r="AU196" s="188" t="s">
        <v>211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920</v>
      </c>
    </row>
    <row r="197" s="12" customFormat="1">
      <c r="B197" s="190"/>
      <c r="D197" s="191" t="s">
        <v>200</v>
      </c>
      <c r="E197" s="192" t="s">
        <v>1</v>
      </c>
      <c r="F197" s="193" t="s">
        <v>921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211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3" customFormat="1">
      <c r="B198" s="198"/>
      <c r="D198" s="191" t="s">
        <v>200</v>
      </c>
      <c r="E198" s="199" t="s">
        <v>1</v>
      </c>
      <c r="F198" s="200" t="s">
        <v>922</v>
      </c>
      <c r="H198" s="201">
        <v>18.899999999999999</v>
      </c>
      <c r="I198" s="202"/>
      <c r="L198" s="198"/>
      <c r="M198" s="203"/>
      <c r="N198" s="204"/>
      <c r="O198" s="204"/>
      <c r="P198" s="204"/>
      <c r="Q198" s="204"/>
      <c r="R198" s="204"/>
      <c r="S198" s="204"/>
      <c r="T198" s="205"/>
      <c r="AT198" s="199" t="s">
        <v>200</v>
      </c>
      <c r="AU198" s="199" t="s">
        <v>211</v>
      </c>
      <c r="AV198" s="13" t="s">
        <v>83</v>
      </c>
      <c r="AW198" s="13" t="s">
        <v>30</v>
      </c>
      <c r="AX198" s="13" t="s">
        <v>73</v>
      </c>
      <c r="AY198" s="199" t="s">
        <v>191</v>
      </c>
    </row>
    <row r="199" s="14" customFormat="1">
      <c r="B199" s="206"/>
      <c r="D199" s="191" t="s">
        <v>200</v>
      </c>
      <c r="E199" s="207" t="s">
        <v>1</v>
      </c>
      <c r="F199" s="208" t="s">
        <v>204</v>
      </c>
      <c r="H199" s="209">
        <v>18.899999999999999</v>
      </c>
      <c r="I199" s="210"/>
      <c r="L199" s="206"/>
      <c r="M199" s="211"/>
      <c r="N199" s="212"/>
      <c r="O199" s="212"/>
      <c r="P199" s="212"/>
      <c r="Q199" s="212"/>
      <c r="R199" s="212"/>
      <c r="S199" s="212"/>
      <c r="T199" s="213"/>
      <c r="AT199" s="207" t="s">
        <v>200</v>
      </c>
      <c r="AU199" s="207" t="s">
        <v>211</v>
      </c>
      <c r="AV199" s="14" t="s">
        <v>198</v>
      </c>
      <c r="AW199" s="14" t="s">
        <v>30</v>
      </c>
      <c r="AX199" s="14" t="s">
        <v>81</v>
      </c>
      <c r="AY199" s="207" t="s">
        <v>191</v>
      </c>
    </row>
    <row r="200" s="1" customFormat="1" ht="16.5" customHeight="1">
      <c r="B200" s="177"/>
      <c r="C200" s="214" t="s">
        <v>295</v>
      </c>
      <c r="D200" s="214" t="s">
        <v>335</v>
      </c>
      <c r="E200" s="215" t="s">
        <v>923</v>
      </c>
      <c r="F200" s="216" t="s">
        <v>924</v>
      </c>
      <c r="G200" s="217" t="s">
        <v>197</v>
      </c>
      <c r="H200" s="218">
        <v>41.899999999999999</v>
      </c>
      <c r="I200" s="219"/>
      <c r="J200" s="218">
        <f>ROUND(I200*H200,2)</f>
        <v>0</v>
      </c>
      <c r="K200" s="216" t="s">
        <v>274</v>
      </c>
      <c r="L200" s="220"/>
      <c r="M200" s="221" t="s">
        <v>1</v>
      </c>
      <c r="N200" s="222" t="s">
        <v>38</v>
      </c>
      <c r="O200" s="73"/>
      <c r="P200" s="186">
        <f>O200*H200</f>
        <v>0</v>
      </c>
      <c r="Q200" s="186">
        <v>0.17599999999999999</v>
      </c>
      <c r="R200" s="186">
        <f>Q200*H200</f>
        <v>7.3743999999999996</v>
      </c>
      <c r="S200" s="186">
        <v>0</v>
      </c>
      <c r="T200" s="187">
        <f>S200*H200</f>
        <v>0</v>
      </c>
      <c r="AR200" s="188" t="s">
        <v>254</v>
      </c>
      <c r="AT200" s="188" t="s">
        <v>335</v>
      </c>
      <c r="AU200" s="188" t="s">
        <v>211</v>
      </c>
      <c r="AY200" s="18" t="s">
        <v>191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8" t="s">
        <v>81</v>
      </c>
      <c r="BK200" s="189">
        <f>ROUND(I200*H200,2)</f>
        <v>0</v>
      </c>
      <c r="BL200" s="18" t="s">
        <v>198</v>
      </c>
      <c r="BM200" s="188" t="s">
        <v>925</v>
      </c>
    </row>
    <row r="201" s="12" customFormat="1">
      <c r="B201" s="190"/>
      <c r="D201" s="191" t="s">
        <v>200</v>
      </c>
      <c r="E201" s="192" t="s">
        <v>1</v>
      </c>
      <c r="F201" s="193" t="s">
        <v>926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200</v>
      </c>
      <c r="AU201" s="192" t="s">
        <v>211</v>
      </c>
      <c r="AV201" s="12" t="s">
        <v>81</v>
      </c>
      <c r="AW201" s="12" t="s">
        <v>30</v>
      </c>
      <c r="AX201" s="12" t="s">
        <v>73</v>
      </c>
      <c r="AY201" s="192" t="s">
        <v>191</v>
      </c>
    </row>
    <row r="202" s="13" customFormat="1">
      <c r="B202" s="198"/>
      <c r="D202" s="191" t="s">
        <v>200</v>
      </c>
      <c r="E202" s="199" t="s">
        <v>1</v>
      </c>
      <c r="F202" s="200" t="s">
        <v>927</v>
      </c>
      <c r="H202" s="201">
        <v>41.899999999999999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200</v>
      </c>
      <c r="AU202" s="199" t="s">
        <v>211</v>
      </c>
      <c r="AV202" s="13" t="s">
        <v>83</v>
      </c>
      <c r="AW202" s="13" t="s">
        <v>30</v>
      </c>
      <c r="AX202" s="13" t="s">
        <v>73</v>
      </c>
      <c r="AY202" s="199" t="s">
        <v>191</v>
      </c>
    </row>
    <row r="203" s="14" customFormat="1">
      <c r="B203" s="206"/>
      <c r="D203" s="191" t="s">
        <v>200</v>
      </c>
      <c r="E203" s="207" t="s">
        <v>1</v>
      </c>
      <c r="F203" s="208" t="s">
        <v>204</v>
      </c>
      <c r="H203" s="209">
        <v>41.899999999999999</v>
      </c>
      <c r="I203" s="210"/>
      <c r="L203" s="206"/>
      <c r="M203" s="211"/>
      <c r="N203" s="212"/>
      <c r="O203" s="212"/>
      <c r="P203" s="212"/>
      <c r="Q203" s="212"/>
      <c r="R203" s="212"/>
      <c r="S203" s="212"/>
      <c r="T203" s="213"/>
      <c r="AT203" s="207" t="s">
        <v>200</v>
      </c>
      <c r="AU203" s="207" t="s">
        <v>211</v>
      </c>
      <c r="AV203" s="14" t="s">
        <v>198</v>
      </c>
      <c r="AW203" s="14" t="s">
        <v>30</v>
      </c>
      <c r="AX203" s="14" t="s">
        <v>81</v>
      </c>
      <c r="AY203" s="207" t="s">
        <v>191</v>
      </c>
    </row>
    <row r="204" s="1" customFormat="1" ht="24" customHeight="1">
      <c r="B204" s="177"/>
      <c r="C204" s="214" t="s">
        <v>301</v>
      </c>
      <c r="D204" s="214" t="s">
        <v>335</v>
      </c>
      <c r="E204" s="215" t="s">
        <v>928</v>
      </c>
      <c r="F204" s="216" t="s">
        <v>929</v>
      </c>
      <c r="G204" s="217" t="s">
        <v>197</v>
      </c>
      <c r="H204" s="218">
        <v>14.91</v>
      </c>
      <c r="I204" s="219"/>
      <c r="J204" s="218">
        <f>ROUND(I204*H204,2)</f>
        <v>0</v>
      </c>
      <c r="K204" s="216" t="s">
        <v>274</v>
      </c>
      <c r="L204" s="220"/>
      <c r="M204" s="221" t="s">
        <v>1</v>
      </c>
      <c r="N204" s="222" t="s">
        <v>38</v>
      </c>
      <c r="O204" s="73"/>
      <c r="P204" s="186">
        <f>O204*H204</f>
        <v>0</v>
      </c>
      <c r="Q204" s="186">
        <v>0.13</v>
      </c>
      <c r="R204" s="186">
        <f>Q204*H204</f>
        <v>1.9383000000000001</v>
      </c>
      <c r="S204" s="186">
        <v>0</v>
      </c>
      <c r="T204" s="187">
        <f>S204*H204</f>
        <v>0</v>
      </c>
      <c r="AR204" s="188" t="s">
        <v>254</v>
      </c>
      <c r="AT204" s="188" t="s">
        <v>335</v>
      </c>
      <c r="AU204" s="188" t="s">
        <v>211</v>
      </c>
      <c r="AY204" s="18" t="s">
        <v>191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81</v>
      </c>
      <c r="BK204" s="189">
        <f>ROUND(I204*H204,2)</f>
        <v>0</v>
      </c>
      <c r="BL204" s="18" t="s">
        <v>198</v>
      </c>
      <c r="BM204" s="188" t="s">
        <v>930</v>
      </c>
    </row>
    <row r="205" s="12" customFormat="1">
      <c r="B205" s="190"/>
      <c r="D205" s="191" t="s">
        <v>200</v>
      </c>
      <c r="E205" s="192" t="s">
        <v>1</v>
      </c>
      <c r="F205" s="193" t="s">
        <v>931</v>
      </c>
      <c r="H205" s="192" t="s">
        <v>1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2" t="s">
        <v>200</v>
      </c>
      <c r="AU205" s="192" t="s">
        <v>211</v>
      </c>
      <c r="AV205" s="12" t="s">
        <v>81</v>
      </c>
      <c r="AW205" s="12" t="s">
        <v>30</v>
      </c>
      <c r="AX205" s="12" t="s">
        <v>73</v>
      </c>
      <c r="AY205" s="192" t="s">
        <v>191</v>
      </c>
    </row>
    <row r="206" s="13" customFormat="1">
      <c r="B206" s="198"/>
      <c r="D206" s="191" t="s">
        <v>200</v>
      </c>
      <c r="E206" s="199" t="s">
        <v>1</v>
      </c>
      <c r="F206" s="200" t="s">
        <v>932</v>
      </c>
      <c r="H206" s="201">
        <v>14.91</v>
      </c>
      <c r="I206" s="202"/>
      <c r="L206" s="198"/>
      <c r="M206" s="203"/>
      <c r="N206" s="204"/>
      <c r="O206" s="204"/>
      <c r="P206" s="204"/>
      <c r="Q206" s="204"/>
      <c r="R206" s="204"/>
      <c r="S206" s="204"/>
      <c r="T206" s="205"/>
      <c r="AT206" s="199" t="s">
        <v>200</v>
      </c>
      <c r="AU206" s="199" t="s">
        <v>211</v>
      </c>
      <c r="AV206" s="13" t="s">
        <v>83</v>
      </c>
      <c r="AW206" s="13" t="s">
        <v>30</v>
      </c>
      <c r="AX206" s="13" t="s">
        <v>73</v>
      </c>
      <c r="AY206" s="199" t="s">
        <v>191</v>
      </c>
    </row>
    <row r="207" s="14" customFormat="1">
      <c r="B207" s="206"/>
      <c r="D207" s="191" t="s">
        <v>200</v>
      </c>
      <c r="E207" s="207" t="s">
        <v>1</v>
      </c>
      <c r="F207" s="208" t="s">
        <v>204</v>
      </c>
      <c r="H207" s="209">
        <v>14.91</v>
      </c>
      <c r="I207" s="210"/>
      <c r="L207" s="206"/>
      <c r="M207" s="211"/>
      <c r="N207" s="212"/>
      <c r="O207" s="212"/>
      <c r="P207" s="212"/>
      <c r="Q207" s="212"/>
      <c r="R207" s="212"/>
      <c r="S207" s="212"/>
      <c r="T207" s="213"/>
      <c r="AT207" s="207" t="s">
        <v>200</v>
      </c>
      <c r="AU207" s="207" t="s">
        <v>211</v>
      </c>
      <c r="AV207" s="14" t="s">
        <v>198</v>
      </c>
      <c r="AW207" s="14" t="s">
        <v>30</v>
      </c>
      <c r="AX207" s="14" t="s">
        <v>81</v>
      </c>
      <c r="AY207" s="207" t="s">
        <v>191</v>
      </c>
    </row>
    <row r="208" s="1" customFormat="1" ht="24" customHeight="1">
      <c r="B208" s="177"/>
      <c r="C208" s="214" t="s">
        <v>8</v>
      </c>
      <c r="D208" s="214" t="s">
        <v>335</v>
      </c>
      <c r="E208" s="215" t="s">
        <v>933</v>
      </c>
      <c r="F208" s="216" t="s">
        <v>934</v>
      </c>
      <c r="G208" s="217" t="s">
        <v>197</v>
      </c>
      <c r="H208" s="218">
        <v>367.5</v>
      </c>
      <c r="I208" s="219"/>
      <c r="J208" s="218">
        <f>ROUND(I208*H208,2)</f>
        <v>0</v>
      </c>
      <c r="K208" s="216" t="s">
        <v>274</v>
      </c>
      <c r="L208" s="220"/>
      <c r="M208" s="221" t="s">
        <v>1</v>
      </c>
      <c r="N208" s="222" t="s">
        <v>38</v>
      </c>
      <c r="O208" s="73"/>
      <c r="P208" s="186">
        <f>O208*H208</f>
        <v>0</v>
      </c>
      <c r="Q208" s="186">
        <v>0.17599999999999999</v>
      </c>
      <c r="R208" s="186">
        <f>Q208*H208</f>
        <v>64.679999999999993</v>
      </c>
      <c r="S208" s="186">
        <v>0</v>
      </c>
      <c r="T208" s="187">
        <f>S208*H208</f>
        <v>0</v>
      </c>
      <c r="AR208" s="188" t="s">
        <v>254</v>
      </c>
      <c r="AT208" s="188" t="s">
        <v>335</v>
      </c>
      <c r="AU208" s="188" t="s">
        <v>211</v>
      </c>
      <c r="AY208" s="18" t="s">
        <v>191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8" t="s">
        <v>81</v>
      </c>
      <c r="BK208" s="189">
        <f>ROUND(I208*H208,2)</f>
        <v>0</v>
      </c>
      <c r="BL208" s="18" t="s">
        <v>198</v>
      </c>
      <c r="BM208" s="188" t="s">
        <v>935</v>
      </c>
    </row>
    <row r="209" s="12" customFormat="1">
      <c r="B209" s="190"/>
      <c r="D209" s="191" t="s">
        <v>200</v>
      </c>
      <c r="E209" s="192" t="s">
        <v>1</v>
      </c>
      <c r="F209" s="193" t="s">
        <v>936</v>
      </c>
      <c r="H209" s="192" t="s">
        <v>1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2" t="s">
        <v>200</v>
      </c>
      <c r="AU209" s="192" t="s">
        <v>211</v>
      </c>
      <c r="AV209" s="12" t="s">
        <v>81</v>
      </c>
      <c r="AW209" s="12" t="s">
        <v>30</v>
      </c>
      <c r="AX209" s="12" t="s">
        <v>73</v>
      </c>
      <c r="AY209" s="192" t="s">
        <v>191</v>
      </c>
    </row>
    <row r="210" s="13" customFormat="1">
      <c r="B210" s="198"/>
      <c r="D210" s="191" t="s">
        <v>200</v>
      </c>
      <c r="E210" s="199" t="s">
        <v>1</v>
      </c>
      <c r="F210" s="200" t="s">
        <v>937</v>
      </c>
      <c r="H210" s="201">
        <v>367.5</v>
      </c>
      <c r="I210" s="202"/>
      <c r="L210" s="198"/>
      <c r="M210" s="203"/>
      <c r="N210" s="204"/>
      <c r="O210" s="204"/>
      <c r="P210" s="204"/>
      <c r="Q210" s="204"/>
      <c r="R210" s="204"/>
      <c r="S210" s="204"/>
      <c r="T210" s="205"/>
      <c r="AT210" s="199" t="s">
        <v>200</v>
      </c>
      <c r="AU210" s="199" t="s">
        <v>211</v>
      </c>
      <c r="AV210" s="13" t="s">
        <v>83</v>
      </c>
      <c r="AW210" s="13" t="s">
        <v>30</v>
      </c>
      <c r="AX210" s="13" t="s">
        <v>73</v>
      </c>
      <c r="AY210" s="199" t="s">
        <v>191</v>
      </c>
    </row>
    <row r="211" s="14" customFormat="1">
      <c r="B211" s="206"/>
      <c r="D211" s="191" t="s">
        <v>200</v>
      </c>
      <c r="E211" s="207" t="s">
        <v>1</v>
      </c>
      <c r="F211" s="208" t="s">
        <v>204</v>
      </c>
      <c r="H211" s="209">
        <v>367.5</v>
      </c>
      <c r="I211" s="210"/>
      <c r="L211" s="206"/>
      <c r="M211" s="211"/>
      <c r="N211" s="212"/>
      <c r="O211" s="212"/>
      <c r="P211" s="212"/>
      <c r="Q211" s="212"/>
      <c r="R211" s="212"/>
      <c r="S211" s="212"/>
      <c r="T211" s="213"/>
      <c r="AT211" s="207" t="s">
        <v>200</v>
      </c>
      <c r="AU211" s="207" t="s">
        <v>211</v>
      </c>
      <c r="AV211" s="14" t="s">
        <v>198</v>
      </c>
      <c r="AW211" s="14" t="s">
        <v>30</v>
      </c>
      <c r="AX211" s="14" t="s">
        <v>81</v>
      </c>
      <c r="AY211" s="207" t="s">
        <v>191</v>
      </c>
    </row>
    <row r="212" s="1" customFormat="1" ht="24" customHeight="1">
      <c r="B212" s="177"/>
      <c r="C212" s="178" t="s">
        <v>314</v>
      </c>
      <c r="D212" s="178" t="s">
        <v>194</v>
      </c>
      <c r="E212" s="179" t="s">
        <v>938</v>
      </c>
      <c r="F212" s="180" t="s">
        <v>939</v>
      </c>
      <c r="G212" s="181" t="s">
        <v>197</v>
      </c>
      <c r="H212" s="182">
        <v>14.199999999999999</v>
      </c>
      <c r="I212" s="183"/>
      <c r="J212" s="182">
        <f>ROUND(I212*H212,2)</f>
        <v>0</v>
      </c>
      <c r="K212" s="180" t="s">
        <v>1</v>
      </c>
      <c r="L212" s="37"/>
      <c r="M212" s="184" t="s">
        <v>1</v>
      </c>
      <c r="N212" s="185" t="s">
        <v>38</v>
      </c>
      <c r="O212" s="73"/>
      <c r="P212" s="186">
        <f>O212*H212</f>
        <v>0</v>
      </c>
      <c r="Q212" s="186">
        <v>0.084250000000000005</v>
      </c>
      <c r="R212" s="186">
        <f>Q212*H212</f>
        <v>1.19635</v>
      </c>
      <c r="S212" s="186">
        <v>0</v>
      </c>
      <c r="T212" s="187">
        <f>S212*H212</f>
        <v>0</v>
      </c>
      <c r="AR212" s="188" t="s">
        <v>198</v>
      </c>
      <c r="AT212" s="188" t="s">
        <v>194</v>
      </c>
      <c r="AU212" s="188" t="s">
        <v>211</v>
      </c>
      <c r="AY212" s="18" t="s">
        <v>191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8" t="s">
        <v>81</v>
      </c>
      <c r="BK212" s="189">
        <f>ROUND(I212*H212,2)</f>
        <v>0</v>
      </c>
      <c r="BL212" s="18" t="s">
        <v>198</v>
      </c>
      <c r="BM212" s="188" t="s">
        <v>940</v>
      </c>
    </row>
    <row r="213" s="12" customFormat="1">
      <c r="B213" s="190"/>
      <c r="D213" s="191" t="s">
        <v>200</v>
      </c>
      <c r="E213" s="192" t="s">
        <v>1</v>
      </c>
      <c r="F213" s="193" t="s">
        <v>931</v>
      </c>
      <c r="H213" s="192" t="s">
        <v>1</v>
      </c>
      <c r="I213" s="194"/>
      <c r="L213" s="190"/>
      <c r="M213" s="195"/>
      <c r="N213" s="196"/>
      <c r="O213" s="196"/>
      <c r="P213" s="196"/>
      <c r="Q213" s="196"/>
      <c r="R213" s="196"/>
      <c r="S213" s="196"/>
      <c r="T213" s="197"/>
      <c r="AT213" s="192" t="s">
        <v>200</v>
      </c>
      <c r="AU213" s="192" t="s">
        <v>211</v>
      </c>
      <c r="AV213" s="12" t="s">
        <v>81</v>
      </c>
      <c r="AW213" s="12" t="s">
        <v>30</v>
      </c>
      <c r="AX213" s="12" t="s">
        <v>73</v>
      </c>
      <c r="AY213" s="192" t="s">
        <v>191</v>
      </c>
    </row>
    <row r="214" s="13" customFormat="1">
      <c r="B214" s="198"/>
      <c r="D214" s="191" t="s">
        <v>200</v>
      </c>
      <c r="E214" s="199" t="s">
        <v>1</v>
      </c>
      <c r="F214" s="200" t="s">
        <v>941</v>
      </c>
      <c r="H214" s="201">
        <v>14.199999999999999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200</v>
      </c>
      <c r="AU214" s="199" t="s">
        <v>211</v>
      </c>
      <c r="AV214" s="13" t="s">
        <v>83</v>
      </c>
      <c r="AW214" s="13" t="s">
        <v>30</v>
      </c>
      <c r="AX214" s="13" t="s">
        <v>73</v>
      </c>
      <c r="AY214" s="199" t="s">
        <v>191</v>
      </c>
    </row>
    <row r="215" s="14" customFormat="1">
      <c r="B215" s="206"/>
      <c r="D215" s="191" t="s">
        <v>200</v>
      </c>
      <c r="E215" s="207" t="s">
        <v>1</v>
      </c>
      <c r="F215" s="208" t="s">
        <v>204</v>
      </c>
      <c r="H215" s="209">
        <v>14.199999999999999</v>
      </c>
      <c r="I215" s="210"/>
      <c r="L215" s="206"/>
      <c r="M215" s="211"/>
      <c r="N215" s="212"/>
      <c r="O215" s="212"/>
      <c r="P215" s="212"/>
      <c r="Q215" s="212"/>
      <c r="R215" s="212"/>
      <c r="S215" s="212"/>
      <c r="T215" s="213"/>
      <c r="AT215" s="207" t="s">
        <v>200</v>
      </c>
      <c r="AU215" s="207" t="s">
        <v>211</v>
      </c>
      <c r="AV215" s="14" t="s">
        <v>198</v>
      </c>
      <c r="AW215" s="14" t="s">
        <v>30</v>
      </c>
      <c r="AX215" s="14" t="s">
        <v>81</v>
      </c>
      <c r="AY215" s="207" t="s">
        <v>191</v>
      </c>
    </row>
    <row r="216" s="1" customFormat="1" ht="24" customHeight="1">
      <c r="B216" s="177"/>
      <c r="C216" s="178" t="s">
        <v>322</v>
      </c>
      <c r="D216" s="178" t="s">
        <v>194</v>
      </c>
      <c r="E216" s="179" t="s">
        <v>942</v>
      </c>
      <c r="F216" s="180" t="s">
        <v>943</v>
      </c>
      <c r="G216" s="181" t="s">
        <v>197</v>
      </c>
      <c r="H216" s="182">
        <v>447.80000000000001</v>
      </c>
      <c r="I216" s="183"/>
      <c r="J216" s="182">
        <f>ROUND(I216*H216,2)</f>
        <v>0</v>
      </c>
      <c r="K216" s="180" t="s">
        <v>1</v>
      </c>
      <c r="L216" s="37"/>
      <c r="M216" s="184" t="s">
        <v>1</v>
      </c>
      <c r="N216" s="185" t="s">
        <v>38</v>
      </c>
      <c r="O216" s="73"/>
      <c r="P216" s="186">
        <f>O216*H216</f>
        <v>0</v>
      </c>
      <c r="Q216" s="186">
        <v>0.10362</v>
      </c>
      <c r="R216" s="186">
        <f>Q216*H216</f>
        <v>46.401036000000005</v>
      </c>
      <c r="S216" s="186">
        <v>0</v>
      </c>
      <c r="T216" s="187">
        <f>S216*H216</f>
        <v>0</v>
      </c>
      <c r="AR216" s="188" t="s">
        <v>198</v>
      </c>
      <c r="AT216" s="188" t="s">
        <v>194</v>
      </c>
      <c r="AU216" s="188" t="s">
        <v>211</v>
      </c>
      <c r="AY216" s="18" t="s">
        <v>191</v>
      </c>
      <c r="BE216" s="189">
        <f>IF(N216="základní",J216,0)</f>
        <v>0</v>
      </c>
      <c r="BF216" s="189">
        <f>IF(N216="snížená",J216,0)</f>
        <v>0</v>
      </c>
      <c r="BG216" s="189">
        <f>IF(N216="zákl. přenesená",J216,0)</f>
        <v>0</v>
      </c>
      <c r="BH216" s="189">
        <f>IF(N216="sníž. přenesená",J216,0)</f>
        <v>0</v>
      </c>
      <c r="BI216" s="189">
        <f>IF(N216="nulová",J216,0)</f>
        <v>0</v>
      </c>
      <c r="BJ216" s="18" t="s">
        <v>81</v>
      </c>
      <c r="BK216" s="189">
        <f>ROUND(I216*H216,2)</f>
        <v>0</v>
      </c>
      <c r="BL216" s="18" t="s">
        <v>198</v>
      </c>
      <c r="BM216" s="188" t="s">
        <v>944</v>
      </c>
    </row>
    <row r="217" s="12" customFormat="1">
      <c r="B217" s="190"/>
      <c r="D217" s="191" t="s">
        <v>200</v>
      </c>
      <c r="E217" s="192" t="s">
        <v>1</v>
      </c>
      <c r="F217" s="193" t="s">
        <v>921</v>
      </c>
      <c r="H217" s="192" t="s">
        <v>1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2" t="s">
        <v>200</v>
      </c>
      <c r="AU217" s="192" t="s">
        <v>211</v>
      </c>
      <c r="AV217" s="12" t="s">
        <v>81</v>
      </c>
      <c r="AW217" s="12" t="s">
        <v>30</v>
      </c>
      <c r="AX217" s="12" t="s">
        <v>73</v>
      </c>
      <c r="AY217" s="192" t="s">
        <v>191</v>
      </c>
    </row>
    <row r="218" s="13" customFormat="1">
      <c r="B218" s="198"/>
      <c r="D218" s="191" t="s">
        <v>200</v>
      </c>
      <c r="E218" s="199" t="s">
        <v>1</v>
      </c>
      <c r="F218" s="200" t="s">
        <v>945</v>
      </c>
      <c r="H218" s="201">
        <v>18</v>
      </c>
      <c r="I218" s="202"/>
      <c r="L218" s="198"/>
      <c r="M218" s="203"/>
      <c r="N218" s="204"/>
      <c r="O218" s="204"/>
      <c r="P218" s="204"/>
      <c r="Q218" s="204"/>
      <c r="R218" s="204"/>
      <c r="S218" s="204"/>
      <c r="T218" s="205"/>
      <c r="AT218" s="199" t="s">
        <v>200</v>
      </c>
      <c r="AU218" s="199" t="s">
        <v>211</v>
      </c>
      <c r="AV218" s="13" t="s">
        <v>83</v>
      </c>
      <c r="AW218" s="13" t="s">
        <v>30</v>
      </c>
      <c r="AX218" s="13" t="s">
        <v>73</v>
      </c>
      <c r="AY218" s="199" t="s">
        <v>191</v>
      </c>
    </row>
    <row r="219" s="12" customFormat="1">
      <c r="B219" s="190"/>
      <c r="D219" s="191" t="s">
        <v>200</v>
      </c>
      <c r="E219" s="192" t="s">
        <v>1</v>
      </c>
      <c r="F219" s="193" t="s">
        <v>926</v>
      </c>
      <c r="H219" s="192" t="s">
        <v>1</v>
      </c>
      <c r="I219" s="194"/>
      <c r="L219" s="190"/>
      <c r="M219" s="195"/>
      <c r="N219" s="196"/>
      <c r="O219" s="196"/>
      <c r="P219" s="196"/>
      <c r="Q219" s="196"/>
      <c r="R219" s="196"/>
      <c r="S219" s="196"/>
      <c r="T219" s="197"/>
      <c r="AT219" s="192" t="s">
        <v>200</v>
      </c>
      <c r="AU219" s="192" t="s">
        <v>211</v>
      </c>
      <c r="AV219" s="12" t="s">
        <v>81</v>
      </c>
      <c r="AW219" s="12" t="s">
        <v>30</v>
      </c>
      <c r="AX219" s="12" t="s">
        <v>73</v>
      </c>
      <c r="AY219" s="192" t="s">
        <v>191</v>
      </c>
    </row>
    <row r="220" s="13" customFormat="1">
      <c r="B220" s="198"/>
      <c r="D220" s="191" t="s">
        <v>200</v>
      </c>
      <c r="E220" s="199" t="s">
        <v>1</v>
      </c>
      <c r="F220" s="200" t="s">
        <v>946</v>
      </c>
      <c r="H220" s="201">
        <v>39.899999999999999</v>
      </c>
      <c r="I220" s="202"/>
      <c r="L220" s="198"/>
      <c r="M220" s="203"/>
      <c r="N220" s="204"/>
      <c r="O220" s="204"/>
      <c r="P220" s="204"/>
      <c r="Q220" s="204"/>
      <c r="R220" s="204"/>
      <c r="S220" s="204"/>
      <c r="T220" s="205"/>
      <c r="AT220" s="199" t="s">
        <v>200</v>
      </c>
      <c r="AU220" s="199" t="s">
        <v>211</v>
      </c>
      <c r="AV220" s="13" t="s">
        <v>83</v>
      </c>
      <c r="AW220" s="13" t="s">
        <v>30</v>
      </c>
      <c r="AX220" s="13" t="s">
        <v>73</v>
      </c>
      <c r="AY220" s="199" t="s">
        <v>191</v>
      </c>
    </row>
    <row r="221" s="12" customFormat="1">
      <c r="B221" s="190"/>
      <c r="D221" s="191" t="s">
        <v>200</v>
      </c>
      <c r="E221" s="192" t="s">
        <v>1</v>
      </c>
      <c r="F221" s="193" t="s">
        <v>926</v>
      </c>
      <c r="H221" s="192" t="s">
        <v>1</v>
      </c>
      <c r="I221" s="194"/>
      <c r="L221" s="190"/>
      <c r="M221" s="195"/>
      <c r="N221" s="196"/>
      <c r="O221" s="196"/>
      <c r="P221" s="196"/>
      <c r="Q221" s="196"/>
      <c r="R221" s="196"/>
      <c r="S221" s="196"/>
      <c r="T221" s="197"/>
      <c r="AT221" s="192" t="s">
        <v>200</v>
      </c>
      <c r="AU221" s="192" t="s">
        <v>211</v>
      </c>
      <c r="AV221" s="12" t="s">
        <v>81</v>
      </c>
      <c r="AW221" s="12" t="s">
        <v>30</v>
      </c>
      <c r="AX221" s="12" t="s">
        <v>73</v>
      </c>
      <c r="AY221" s="192" t="s">
        <v>191</v>
      </c>
    </row>
    <row r="222" s="13" customFormat="1">
      <c r="B222" s="198"/>
      <c r="D222" s="191" t="s">
        <v>200</v>
      </c>
      <c r="E222" s="199" t="s">
        <v>1</v>
      </c>
      <c r="F222" s="200" t="s">
        <v>946</v>
      </c>
      <c r="H222" s="201">
        <v>39.899999999999999</v>
      </c>
      <c r="I222" s="202"/>
      <c r="L222" s="198"/>
      <c r="M222" s="203"/>
      <c r="N222" s="204"/>
      <c r="O222" s="204"/>
      <c r="P222" s="204"/>
      <c r="Q222" s="204"/>
      <c r="R222" s="204"/>
      <c r="S222" s="204"/>
      <c r="T222" s="205"/>
      <c r="AT222" s="199" t="s">
        <v>200</v>
      </c>
      <c r="AU222" s="199" t="s">
        <v>211</v>
      </c>
      <c r="AV222" s="13" t="s">
        <v>83</v>
      </c>
      <c r="AW222" s="13" t="s">
        <v>30</v>
      </c>
      <c r="AX222" s="13" t="s">
        <v>73</v>
      </c>
      <c r="AY222" s="199" t="s">
        <v>191</v>
      </c>
    </row>
    <row r="223" s="12" customFormat="1">
      <c r="B223" s="190"/>
      <c r="D223" s="191" t="s">
        <v>200</v>
      </c>
      <c r="E223" s="192" t="s">
        <v>1</v>
      </c>
      <c r="F223" s="193" t="s">
        <v>936</v>
      </c>
      <c r="H223" s="192" t="s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2" t="s">
        <v>200</v>
      </c>
      <c r="AU223" s="192" t="s">
        <v>211</v>
      </c>
      <c r="AV223" s="12" t="s">
        <v>81</v>
      </c>
      <c r="AW223" s="12" t="s">
        <v>30</v>
      </c>
      <c r="AX223" s="12" t="s">
        <v>73</v>
      </c>
      <c r="AY223" s="192" t="s">
        <v>191</v>
      </c>
    </row>
    <row r="224" s="13" customFormat="1">
      <c r="B224" s="198"/>
      <c r="D224" s="191" t="s">
        <v>200</v>
      </c>
      <c r="E224" s="199" t="s">
        <v>1</v>
      </c>
      <c r="F224" s="200" t="s">
        <v>947</v>
      </c>
      <c r="H224" s="201">
        <v>350</v>
      </c>
      <c r="I224" s="202"/>
      <c r="L224" s="198"/>
      <c r="M224" s="203"/>
      <c r="N224" s="204"/>
      <c r="O224" s="204"/>
      <c r="P224" s="204"/>
      <c r="Q224" s="204"/>
      <c r="R224" s="204"/>
      <c r="S224" s="204"/>
      <c r="T224" s="205"/>
      <c r="AT224" s="199" t="s">
        <v>200</v>
      </c>
      <c r="AU224" s="199" t="s">
        <v>211</v>
      </c>
      <c r="AV224" s="13" t="s">
        <v>83</v>
      </c>
      <c r="AW224" s="13" t="s">
        <v>30</v>
      </c>
      <c r="AX224" s="13" t="s">
        <v>73</v>
      </c>
      <c r="AY224" s="199" t="s">
        <v>191</v>
      </c>
    </row>
    <row r="225" s="14" customFormat="1">
      <c r="B225" s="206"/>
      <c r="D225" s="191" t="s">
        <v>200</v>
      </c>
      <c r="E225" s="207" t="s">
        <v>1</v>
      </c>
      <c r="F225" s="208" t="s">
        <v>204</v>
      </c>
      <c r="H225" s="209">
        <v>447.80000000000001</v>
      </c>
      <c r="I225" s="210"/>
      <c r="L225" s="206"/>
      <c r="M225" s="211"/>
      <c r="N225" s="212"/>
      <c r="O225" s="212"/>
      <c r="P225" s="212"/>
      <c r="Q225" s="212"/>
      <c r="R225" s="212"/>
      <c r="S225" s="212"/>
      <c r="T225" s="213"/>
      <c r="AT225" s="207" t="s">
        <v>200</v>
      </c>
      <c r="AU225" s="207" t="s">
        <v>211</v>
      </c>
      <c r="AV225" s="14" t="s">
        <v>198</v>
      </c>
      <c r="AW225" s="14" t="s">
        <v>30</v>
      </c>
      <c r="AX225" s="14" t="s">
        <v>81</v>
      </c>
      <c r="AY225" s="207" t="s">
        <v>191</v>
      </c>
    </row>
    <row r="226" s="1" customFormat="1" ht="16.5" customHeight="1">
      <c r="B226" s="177"/>
      <c r="C226" s="214" t="s">
        <v>328</v>
      </c>
      <c r="D226" s="214" t="s">
        <v>335</v>
      </c>
      <c r="E226" s="215" t="s">
        <v>948</v>
      </c>
      <c r="F226" s="216" t="s">
        <v>949</v>
      </c>
      <c r="G226" s="217" t="s">
        <v>310</v>
      </c>
      <c r="H226" s="218">
        <v>218</v>
      </c>
      <c r="I226" s="219"/>
      <c r="J226" s="218">
        <f>ROUND(I226*H226,2)</f>
        <v>0</v>
      </c>
      <c r="K226" s="216" t="s">
        <v>1</v>
      </c>
      <c r="L226" s="220"/>
      <c r="M226" s="221" t="s">
        <v>1</v>
      </c>
      <c r="N226" s="222" t="s">
        <v>38</v>
      </c>
      <c r="O226" s="73"/>
      <c r="P226" s="186">
        <f>O226*H226</f>
        <v>0</v>
      </c>
      <c r="Q226" s="186">
        <v>0.14999999999999999</v>
      </c>
      <c r="R226" s="186">
        <f>Q226*H226</f>
        <v>32.699999999999996</v>
      </c>
      <c r="S226" s="186">
        <v>0</v>
      </c>
      <c r="T226" s="187">
        <f>S226*H226</f>
        <v>0</v>
      </c>
      <c r="AR226" s="188" t="s">
        <v>254</v>
      </c>
      <c r="AT226" s="188" t="s">
        <v>335</v>
      </c>
      <c r="AU226" s="188" t="s">
        <v>211</v>
      </c>
      <c r="AY226" s="18" t="s">
        <v>191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18" t="s">
        <v>81</v>
      </c>
      <c r="BK226" s="189">
        <f>ROUND(I226*H226,2)</f>
        <v>0</v>
      </c>
      <c r="BL226" s="18" t="s">
        <v>198</v>
      </c>
      <c r="BM226" s="188" t="s">
        <v>950</v>
      </c>
    </row>
    <row r="227" s="12" customFormat="1">
      <c r="B227" s="190"/>
      <c r="D227" s="191" t="s">
        <v>200</v>
      </c>
      <c r="E227" s="192" t="s">
        <v>1</v>
      </c>
      <c r="F227" s="193" t="s">
        <v>951</v>
      </c>
      <c r="H227" s="192" t="s">
        <v>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2" t="s">
        <v>200</v>
      </c>
      <c r="AU227" s="192" t="s">
        <v>211</v>
      </c>
      <c r="AV227" s="12" t="s">
        <v>81</v>
      </c>
      <c r="AW227" s="12" t="s">
        <v>30</v>
      </c>
      <c r="AX227" s="12" t="s">
        <v>73</v>
      </c>
      <c r="AY227" s="192" t="s">
        <v>191</v>
      </c>
    </row>
    <row r="228" s="13" customFormat="1">
      <c r="B228" s="198"/>
      <c r="D228" s="191" t="s">
        <v>200</v>
      </c>
      <c r="E228" s="199" t="s">
        <v>1</v>
      </c>
      <c r="F228" s="200" t="s">
        <v>952</v>
      </c>
      <c r="H228" s="201">
        <v>201</v>
      </c>
      <c r="I228" s="202"/>
      <c r="L228" s="198"/>
      <c r="M228" s="203"/>
      <c r="N228" s="204"/>
      <c r="O228" s="204"/>
      <c r="P228" s="204"/>
      <c r="Q228" s="204"/>
      <c r="R228" s="204"/>
      <c r="S228" s="204"/>
      <c r="T228" s="205"/>
      <c r="AT228" s="199" t="s">
        <v>200</v>
      </c>
      <c r="AU228" s="199" t="s">
        <v>211</v>
      </c>
      <c r="AV228" s="13" t="s">
        <v>83</v>
      </c>
      <c r="AW228" s="13" t="s">
        <v>30</v>
      </c>
      <c r="AX228" s="13" t="s">
        <v>73</v>
      </c>
      <c r="AY228" s="199" t="s">
        <v>191</v>
      </c>
    </row>
    <row r="229" s="12" customFormat="1">
      <c r="B229" s="190"/>
      <c r="D229" s="191" t="s">
        <v>200</v>
      </c>
      <c r="E229" s="192" t="s">
        <v>1</v>
      </c>
      <c r="F229" s="193" t="s">
        <v>953</v>
      </c>
      <c r="H229" s="192" t="s">
        <v>1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2" t="s">
        <v>200</v>
      </c>
      <c r="AU229" s="192" t="s">
        <v>211</v>
      </c>
      <c r="AV229" s="12" t="s">
        <v>81</v>
      </c>
      <c r="AW229" s="12" t="s">
        <v>30</v>
      </c>
      <c r="AX229" s="12" t="s">
        <v>73</v>
      </c>
      <c r="AY229" s="192" t="s">
        <v>191</v>
      </c>
    </row>
    <row r="230" s="13" customFormat="1">
      <c r="B230" s="198"/>
      <c r="D230" s="191" t="s">
        <v>200</v>
      </c>
      <c r="E230" s="199" t="s">
        <v>1</v>
      </c>
      <c r="F230" s="200" t="s">
        <v>954</v>
      </c>
      <c r="H230" s="201">
        <v>17</v>
      </c>
      <c r="I230" s="202"/>
      <c r="L230" s="198"/>
      <c r="M230" s="203"/>
      <c r="N230" s="204"/>
      <c r="O230" s="204"/>
      <c r="P230" s="204"/>
      <c r="Q230" s="204"/>
      <c r="R230" s="204"/>
      <c r="S230" s="204"/>
      <c r="T230" s="205"/>
      <c r="AT230" s="199" t="s">
        <v>200</v>
      </c>
      <c r="AU230" s="199" t="s">
        <v>211</v>
      </c>
      <c r="AV230" s="13" t="s">
        <v>83</v>
      </c>
      <c r="AW230" s="13" t="s">
        <v>30</v>
      </c>
      <c r="AX230" s="13" t="s">
        <v>73</v>
      </c>
      <c r="AY230" s="199" t="s">
        <v>191</v>
      </c>
    </row>
    <row r="231" s="14" customFormat="1">
      <c r="B231" s="206"/>
      <c r="D231" s="191" t="s">
        <v>200</v>
      </c>
      <c r="E231" s="207" t="s">
        <v>1</v>
      </c>
      <c r="F231" s="208" t="s">
        <v>204</v>
      </c>
      <c r="H231" s="209">
        <v>218</v>
      </c>
      <c r="I231" s="210"/>
      <c r="L231" s="206"/>
      <c r="M231" s="211"/>
      <c r="N231" s="212"/>
      <c r="O231" s="212"/>
      <c r="P231" s="212"/>
      <c r="Q231" s="212"/>
      <c r="R231" s="212"/>
      <c r="S231" s="212"/>
      <c r="T231" s="213"/>
      <c r="AT231" s="207" t="s">
        <v>200</v>
      </c>
      <c r="AU231" s="207" t="s">
        <v>211</v>
      </c>
      <c r="AV231" s="14" t="s">
        <v>198</v>
      </c>
      <c r="AW231" s="14" t="s">
        <v>30</v>
      </c>
      <c r="AX231" s="14" t="s">
        <v>81</v>
      </c>
      <c r="AY231" s="207" t="s">
        <v>191</v>
      </c>
    </row>
    <row r="232" s="1" customFormat="1" ht="24" customHeight="1">
      <c r="B232" s="177"/>
      <c r="C232" s="178" t="s">
        <v>334</v>
      </c>
      <c r="D232" s="178" t="s">
        <v>194</v>
      </c>
      <c r="E232" s="179" t="s">
        <v>955</v>
      </c>
      <c r="F232" s="180" t="s">
        <v>956</v>
      </c>
      <c r="G232" s="181" t="s">
        <v>310</v>
      </c>
      <c r="H232" s="182">
        <v>134</v>
      </c>
      <c r="I232" s="183"/>
      <c r="J232" s="182">
        <f>ROUND(I232*H232,2)</f>
        <v>0</v>
      </c>
      <c r="K232" s="180" t="s">
        <v>1</v>
      </c>
      <c r="L232" s="37"/>
      <c r="M232" s="184" t="s">
        <v>1</v>
      </c>
      <c r="N232" s="185" t="s">
        <v>38</v>
      </c>
      <c r="O232" s="73"/>
      <c r="P232" s="186">
        <f>O232*H232</f>
        <v>0</v>
      </c>
      <c r="Q232" s="186">
        <v>0.15539952000000001</v>
      </c>
      <c r="R232" s="186">
        <f>Q232*H232</f>
        <v>20.823535680000003</v>
      </c>
      <c r="S232" s="186">
        <v>0</v>
      </c>
      <c r="T232" s="187">
        <f>S232*H232</f>
        <v>0</v>
      </c>
      <c r="AR232" s="188" t="s">
        <v>198</v>
      </c>
      <c r="AT232" s="188" t="s">
        <v>194</v>
      </c>
      <c r="AU232" s="188" t="s">
        <v>211</v>
      </c>
      <c r="AY232" s="18" t="s">
        <v>191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81</v>
      </c>
      <c r="BK232" s="189">
        <f>ROUND(I232*H232,2)</f>
        <v>0</v>
      </c>
      <c r="BL232" s="18" t="s">
        <v>198</v>
      </c>
      <c r="BM232" s="188" t="s">
        <v>957</v>
      </c>
    </row>
    <row r="233" s="12" customFormat="1">
      <c r="B233" s="190"/>
      <c r="D233" s="191" t="s">
        <v>200</v>
      </c>
      <c r="E233" s="192" t="s">
        <v>1</v>
      </c>
      <c r="F233" s="193" t="s">
        <v>958</v>
      </c>
      <c r="H233" s="192" t="s">
        <v>1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2" t="s">
        <v>200</v>
      </c>
      <c r="AU233" s="192" t="s">
        <v>211</v>
      </c>
      <c r="AV233" s="12" t="s">
        <v>81</v>
      </c>
      <c r="AW233" s="12" t="s">
        <v>30</v>
      </c>
      <c r="AX233" s="12" t="s">
        <v>73</v>
      </c>
      <c r="AY233" s="192" t="s">
        <v>191</v>
      </c>
    </row>
    <row r="234" s="13" customFormat="1">
      <c r="B234" s="198"/>
      <c r="D234" s="191" t="s">
        <v>200</v>
      </c>
      <c r="E234" s="199" t="s">
        <v>1</v>
      </c>
      <c r="F234" s="200" t="s">
        <v>959</v>
      </c>
      <c r="H234" s="201">
        <v>134</v>
      </c>
      <c r="I234" s="202"/>
      <c r="L234" s="198"/>
      <c r="M234" s="203"/>
      <c r="N234" s="204"/>
      <c r="O234" s="204"/>
      <c r="P234" s="204"/>
      <c r="Q234" s="204"/>
      <c r="R234" s="204"/>
      <c r="S234" s="204"/>
      <c r="T234" s="205"/>
      <c r="AT234" s="199" t="s">
        <v>200</v>
      </c>
      <c r="AU234" s="199" t="s">
        <v>211</v>
      </c>
      <c r="AV234" s="13" t="s">
        <v>83</v>
      </c>
      <c r="AW234" s="13" t="s">
        <v>30</v>
      </c>
      <c r="AX234" s="13" t="s">
        <v>73</v>
      </c>
      <c r="AY234" s="199" t="s">
        <v>191</v>
      </c>
    </row>
    <row r="235" s="14" customFormat="1">
      <c r="B235" s="206"/>
      <c r="D235" s="191" t="s">
        <v>200</v>
      </c>
      <c r="E235" s="207" t="s">
        <v>1</v>
      </c>
      <c r="F235" s="208" t="s">
        <v>204</v>
      </c>
      <c r="H235" s="209">
        <v>134</v>
      </c>
      <c r="I235" s="210"/>
      <c r="L235" s="206"/>
      <c r="M235" s="211"/>
      <c r="N235" s="212"/>
      <c r="O235" s="212"/>
      <c r="P235" s="212"/>
      <c r="Q235" s="212"/>
      <c r="R235" s="212"/>
      <c r="S235" s="212"/>
      <c r="T235" s="213"/>
      <c r="AT235" s="207" t="s">
        <v>200</v>
      </c>
      <c r="AU235" s="207" t="s">
        <v>211</v>
      </c>
      <c r="AV235" s="14" t="s">
        <v>198</v>
      </c>
      <c r="AW235" s="14" t="s">
        <v>30</v>
      </c>
      <c r="AX235" s="14" t="s">
        <v>81</v>
      </c>
      <c r="AY235" s="207" t="s">
        <v>191</v>
      </c>
    </row>
    <row r="236" s="1" customFormat="1" ht="24" customHeight="1">
      <c r="B236" s="177"/>
      <c r="C236" s="214" t="s">
        <v>340</v>
      </c>
      <c r="D236" s="214" t="s">
        <v>335</v>
      </c>
      <c r="E236" s="215" t="s">
        <v>960</v>
      </c>
      <c r="F236" s="216" t="s">
        <v>961</v>
      </c>
      <c r="G236" s="217" t="s">
        <v>310</v>
      </c>
      <c r="H236" s="218">
        <v>134</v>
      </c>
      <c r="I236" s="219"/>
      <c r="J236" s="218">
        <f>ROUND(I236*H236,2)</f>
        <v>0</v>
      </c>
      <c r="K236" s="216" t="s">
        <v>1</v>
      </c>
      <c r="L236" s="220"/>
      <c r="M236" s="221" t="s">
        <v>1</v>
      </c>
      <c r="N236" s="222" t="s">
        <v>38</v>
      </c>
      <c r="O236" s="73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AR236" s="188" t="s">
        <v>254</v>
      </c>
      <c r="AT236" s="188" t="s">
        <v>335</v>
      </c>
      <c r="AU236" s="188" t="s">
        <v>211</v>
      </c>
      <c r="AY236" s="18" t="s">
        <v>191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8" t="s">
        <v>81</v>
      </c>
      <c r="BK236" s="189">
        <f>ROUND(I236*H236,2)</f>
        <v>0</v>
      </c>
      <c r="BL236" s="18" t="s">
        <v>198</v>
      </c>
      <c r="BM236" s="188" t="s">
        <v>962</v>
      </c>
    </row>
    <row r="237" s="12" customFormat="1">
      <c r="B237" s="190"/>
      <c r="D237" s="191" t="s">
        <v>200</v>
      </c>
      <c r="E237" s="192" t="s">
        <v>1</v>
      </c>
      <c r="F237" s="193" t="s">
        <v>963</v>
      </c>
      <c r="H237" s="192" t="s">
        <v>1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2" t="s">
        <v>200</v>
      </c>
      <c r="AU237" s="192" t="s">
        <v>211</v>
      </c>
      <c r="AV237" s="12" t="s">
        <v>81</v>
      </c>
      <c r="AW237" s="12" t="s">
        <v>30</v>
      </c>
      <c r="AX237" s="12" t="s">
        <v>73</v>
      </c>
      <c r="AY237" s="192" t="s">
        <v>191</v>
      </c>
    </row>
    <row r="238" s="12" customFormat="1">
      <c r="B238" s="190"/>
      <c r="D238" s="191" t="s">
        <v>200</v>
      </c>
      <c r="E238" s="192" t="s">
        <v>1</v>
      </c>
      <c r="F238" s="193" t="s">
        <v>964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200</v>
      </c>
      <c r="AU238" s="192" t="s">
        <v>211</v>
      </c>
      <c r="AV238" s="12" t="s">
        <v>81</v>
      </c>
      <c r="AW238" s="12" t="s">
        <v>30</v>
      </c>
      <c r="AX238" s="12" t="s">
        <v>73</v>
      </c>
      <c r="AY238" s="192" t="s">
        <v>191</v>
      </c>
    </row>
    <row r="239" s="13" customFormat="1">
      <c r="B239" s="198"/>
      <c r="D239" s="191" t="s">
        <v>200</v>
      </c>
      <c r="E239" s="199" t="s">
        <v>1</v>
      </c>
      <c r="F239" s="200" t="s">
        <v>959</v>
      </c>
      <c r="H239" s="201">
        <v>134</v>
      </c>
      <c r="I239" s="202"/>
      <c r="L239" s="198"/>
      <c r="M239" s="203"/>
      <c r="N239" s="204"/>
      <c r="O239" s="204"/>
      <c r="P239" s="204"/>
      <c r="Q239" s="204"/>
      <c r="R239" s="204"/>
      <c r="S239" s="204"/>
      <c r="T239" s="205"/>
      <c r="AT239" s="199" t="s">
        <v>200</v>
      </c>
      <c r="AU239" s="199" t="s">
        <v>211</v>
      </c>
      <c r="AV239" s="13" t="s">
        <v>83</v>
      </c>
      <c r="AW239" s="13" t="s">
        <v>30</v>
      </c>
      <c r="AX239" s="13" t="s">
        <v>73</v>
      </c>
      <c r="AY239" s="199" t="s">
        <v>191</v>
      </c>
    </row>
    <row r="240" s="14" customFormat="1">
      <c r="B240" s="206"/>
      <c r="D240" s="191" t="s">
        <v>200</v>
      </c>
      <c r="E240" s="207" t="s">
        <v>1</v>
      </c>
      <c r="F240" s="208" t="s">
        <v>204</v>
      </c>
      <c r="H240" s="209">
        <v>134</v>
      </c>
      <c r="I240" s="210"/>
      <c r="L240" s="206"/>
      <c r="M240" s="211"/>
      <c r="N240" s="212"/>
      <c r="O240" s="212"/>
      <c r="P240" s="212"/>
      <c r="Q240" s="212"/>
      <c r="R240" s="212"/>
      <c r="S240" s="212"/>
      <c r="T240" s="213"/>
      <c r="AT240" s="207" t="s">
        <v>200</v>
      </c>
      <c r="AU240" s="207" t="s">
        <v>211</v>
      </c>
      <c r="AV240" s="14" t="s">
        <v>198</v>
      </c>
      <c r="AW240" s="14" t="s">
        <v>30</v>
      </c>
      <c r="AX240" s="14" t="s">
        <v>81</v>
      </c>
      <c r="AY240" s="207" t="s">
        <v>191</v>
      </c>
    </row>
    <row r="241" s="1" customFormat="1" ht="24" customHeight="1">
      <c r="B241" s="177"/>
      <c r="C241" s="178" t="s">
        <v>7</v>
      </c>
      <c r="D241" s="178" t="s">
        <v>194</v>
      </c>
      <c r="E241" s="179" t="s">
        <v>965</v>
      </c>
      <c r="F241" s="180" t="s">
        <v>966</v>
      </c>
      <c r="G241" s="181" t="s">
        <v>310</v>
      </c>
      <c r="H241" s="182">
        <v>218</v>
      </c>
      <c r="I241" s="183"/>
      <c r="J241" s="182">
        <f>ROUND(I241*H241,2)</f>
        <v>0</v>
      </c>
      <c r="K241" s="180" t="s">
        <v>274</v>
      </c>
      <c r="L241" s="37"/>
      <c r="M241" s="184" t="s">
        <v>1</v>
      </c>
      <c r="N241" s="185" t="s">
        <v>38</v>
      </c>
      <c r="O241" s="73"/>
      <c r="P241" s="186">
        <f>O241*H241</f>
        <v>0</v>
      </c>
      <c r="Q241" s="186">
        <v>0.16849</v>
      </c>
      <c r="R241" s="186">
        <f>Q241*H241</f>
        <v>36.730820000000001</v>
      </c>
      <c r="S241" s="186">
        <v>0</v>
      </c>
      <c r="T241" s="187">
        <f>S241*H241</f>
        <v>0</v>
      </c>
      <c r="AR241" s="188" t="s">
        <v>198</v>
      </c>
      <c r="AT241" s="188" t="s">
        <v>194</v>
      </c>
      <c r="AU241" s="188" t="s">
        <v>211</v>
      </c>
      <c r="AY241" s="18" t="s">
        <v>191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8" t="s">
        <v>81</v>
      </c>
      <c r="BK241" s="189">
        <f>ROUND(I241*H241,2)</f>
        <v>0</v>
      </c>
      <c r="BL241" s="18" t="s">
        <v>198</v>
      </c>
      <c r="BM241" s="188" t="s">
        <v>967</v>
      </c>
    </row>
    <row r="242" s="12" customFormat="1">
      <c r="B242" s="190"/>
      <c r="D242" s="191" t="s">
        <v>200</v>
      </c>
      <c r="E242" s="192" t="s">
        <v>1</v>
      </c>
      <c r="F242" s="193" t="s">
        <v>951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200</v>
      </c>
      <c r="AU242" s="192" t="s">
        <v>211</v>
      </c>
      <c r="AV242" s="12" t="s">
        <v>81</v>
      </c>
      <c r="AW242" s="12" t="s">
        <v>30</v>
      </c>
      <c r="AX242" s="12" t="s">
        <v>73</v>
      </c>
      <c r="AY242" s="192" t="s">
        <v>191</v>
      </c>
    </row>
    <row r="243" s="13" customFormat="1">
      <c r="B243" s="198"/>
      <c r="D243" s="191" t="s">
        <v>200</v>
      </c>
      <c r="E243" s="199" t="s">
        <v>1</v>
      </c>
      <c r="F243" s="200" t="s">
        <v>952</v>
      </c>
      <c r="H243" s="201">
        <v>201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200</v>
      </c>
      <c r="AU243" s="199" t="s">
        <v>211</v>
      </c>
      <c r="AV243" s="13" t="s">
        <v>83</v>
      </c>
      <c r="AW243" s="13" t="s">
        <v>30</v>
      </c>
      <c r="AX243" s="13" t="s">
        <v>73</v>
      </c>
      <c r="AY243" s="199" t="s">
        <v>191</v>
      </c>
    </row>
    <row r="244" s="12" customFormat="1">
      <c r="B244" s="190"/>
      <c r="D244" s="191" t="s">
        <v>200</v>
      </c>
      <c r="E244" s="192" t="s">
        <v>1</v>
      </c>
      <c r="F244" s="193" t="s">
        <v>953</v>
      </c>
      <c r="H244" s="192" t="s">
        <v>1</v>
      </c>
      <c r="I244" s="194"/>
      <c r="L244" s="190"/>
      <c r="M244" s="195"/>
      <c r="N244" s="196"/>
      <c r="O244" s="196"/>
      <c r="P244" s="196"/>
      <c r="Q244" s="196"/>
      <c r="R244" s="196"/>
      <c r="S244" s="196"/>
      <c r="T244" s="197"/>
      <c r="AT244" s="192" t="s">
        <v>200</v>
      </c>
      <c r="AU244" s="192" t="s">
        <v>211</v>
      </c>
      <c r="AV244" s="12" t="s">
        <v>81</v>
      </c>
      <c r="AW244" s="12" t="s">
        <v>30</v>
      </c>
      <c r="AX244" s="12" t="s">
        <v>73</v>
      </c>
      <c r="AY244" s="192" t="s">
        <v>191</v>
      </c>
    </row>
    <row r="245" s="13" customFormat="1">
      <c r="B245" s="198"/>
      <c r="D245" s="191" t="s">
        <v>200</v>
      </c>
      <c r="E245" s="199" t="s">
        <v>1</v>
      </c>
      <c r="F245" s="200" t="s">
        <v>954</v>
      </c>
      <c r="H245" s="201">
        <v>17</v>
      </c>
      <c r="I245" s="202"/>
      <c r="L245" s="198"/>
      <c r="M245" s="203"/>
      <c r="N245" s="204"/>
      <c r="O245" s="204"/>
      <c r="P245" s="204"/>
      <c r="Q245" s="204"/>
      <c r="R245" s="204"/>
      <c r="S245" s="204"/>
      <c r="T245" s="205"/>
      <c r="AT245" s="199" t="s">
        <v>200</v>
      </c>
      <c r="AU245" s="199" t="s">
        <v>211</v>
      </c>
      <c r="AV245" s="13" t="s">
        <v>83</v>
      </c>
      <c r="AW245" s="13" t="s">
        <v>30</v>
      </c>
      <c r="AX245" s="13" t="s">
        <v>73</v>
      </c>
      <c r="AY245" s="199" t="s">
        <v>191</v>
      </c>
    </row>
    <row r="246" s="14" customFormat="1">
      <c r="B246" s="206"/>
      <c r="D246" s="191" t="s">
        <v>200</v>
      </c>
      <c r="E246" s="207" t="s">
        <v>1</v>
      </c>
      <c r="F246" s="208" t="s">
        <v>204</v>
      </c>
      <c r="H246" s="209">
        <v>218</v>
      </c>
      <c r="I246" s="210"/>
      <c r="L246" s="206"/>
      <c r="M246" s="211"/>
      <c r="N246" s="212"/>
      <c r="O246" s="212"/>
      <c r="P246" s="212"/>
      <c r="Q246" s="212"/>
      <c r="R246" s="212"/>
      <c r="S246" s="212"/>
      <c r="T246" s="213"/>
      <c r="AT246" s="207" t="s">
        <v>200</v>
      </c>
      <c r="AU246" s="207" t="s">
        <v>211</v>
      </c>
      <c r="AV246" s="14" t="s">
        <v>198</v>
      </c>
      <c r="AW246" s="14" t="s">
        <v>30</v>
      </c>
      <c r="AX246" s="14" t="s">
        <v>81</v>
      </c>
      <c r="AY246" s="207" t="s">
        <v>191</v>
      </c>
    </row>
    <row r="247" s="1" customFormat="1" ht="60" customHeight="1">
      <c r="B247" s="177"/>
      <c r="C247" s="178" t="s">
        <v>359</v>
      </c>
      <c r="D247" s="178" t="s">
        <v>194</v>
      </c>
      <c r="E247" s="179" t="s">
        <v>968</v>
      </c>
      <c r="F247" s="180" t="s">
        <v>969</v>
      </c>
      <c r="G247" s="181" t="s">
        <v>397</v>
      </c>
      <c r="H247" s="182">
        <v>110</v>
      </c>
      <c r="I247" s="183"/>
      <c r="J247" s="182">
        <f>ROUND(I247*H247,2)</f>
        <v>0</v>
      </c>
      <c r="K247" s="180" t="s">
        <v>1</v>
      </c>
      <c r="L247" s="37"/>
      <c r="M247" s="184" t="s">
        <v>1</v>
      </c>
      <c r="N247" s="185" t="s">
        <v>38</v>
      </c>
      <c r="O247" s="73"/>
      <c r="P247" s="186">
        <f>O247*H247</f>
        <v>0</v>
      </c>
      <c r="Q247" s="186">
        <v>0</v>
      </c>
      <c r="R247" s="186">
        <f>Q247*H247</f>
        <v>0</v>
      </c>
      <c r="S247" s="186">
        <v>0</v>
      </c>
      <c r="T247" s="187">
        <f>S247*H247</f>
        <v>0</v>
      </c>
      <c r="AR247" s="188" t="s">
        <v>198</v>
      </c>
      <c r="AT247" s="188" t="s">
        <v>194</v>
      </c>
      <c r="AU247" s="188" t="s">
        <v>211</v>
      </c>
      <c r="AY247" s="18" t="s">
        <v>191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8" t="s">
        <v>81</v>
      </c>
      <c r="BK247" s="189">
        <f>ROUND(I247*H247,2)</f>
        <v>0</v>
      </c>
      <c r="BL247" s="18" t="s">
        <v>198</v>
      </c>
      <c r="BM247" s="188" t="s">
        <v>970</v>
      </c>
    </row>
    <row r="248" s="13" customFormat="1">
      <c r="B248" s="198"/>
      <c r="D248" s="191" t="s">
        <v>200</v>
      </c>
      <c r="E248" s="199" t="s">
        <v>1</v>
      </c>
      <c r="F248" s="200" t="s">
        <v>971</v>
      </c>
      <c r="H248" s="201">
        <v>110</v>
      </c>
      <c r="I248" s="202"/>
      <c r="L248" s="198"/>
      <c r="M248" s="203"/>
      <c r="N248" s="204"/>
      <c r="O248" s="204"/>
      <c r="P248" s="204"/>
      <c r="Q248" s="204"/>
      <c r="R248" s="204"/>
      <c r="S248" s="204"/>
      <c r="T248" s="205"/>
      <c r="AT248" s="199" t="s">
        <v>200</v>
      </c>
      <c r="AU248" s="199" t="s">
        <v>211</v>
      </c>
      <c r="AV248" s="13" t="s">
        <v>83</v>
      </c>
      <c r="AW248" s="13" t="s">
        <v>30</v>
      </c>
      <c r="AX248" s="13" t="s">
        <v>73</v>
      </c>
      <c r="AY248" s="199" t="s">
        <v>191</v>
      </c>
    </row>
    <row r="249" s="14" customFormat="1">
      <c r="B249" s="206"/>
      <c r="D249" s="191" t="s">
        <v>200</v>
      </c>
      <c r="E249" s="207" t="s">
        <v>1</v>
      </c>
      <c r="F249" s="208" t="s">
        <v>204</v>
      </c>
      <c r="H249" s="209">
        <v>110</v>
      </c>
      <c r="I249" s="210"/>
      <c r="L249" s="206"/>
      <c r="M249" s="211"/>
      <c r="N249" s="212"/>
      <c r="O249" s="212"/>
      <c r="P249" s="212"/>
      <c r="Q249" s="212"/>
      <c r="R249" s="212"/>
      <c r="S249" s="212"/>
      <c r="T249" s="213"/>
      <c r="AT249" s="207" t="s">
        <v>200</v>
      </c>
      <c r="AU249" s="207" t="s">
        <v>211</v>
      </c>
      <c r="AV249" s="14" t="s">
        <v>198</v>
      </c>
      <c r="AW249" s="14" t="s">
        <v>30</v>
      </c>
      <c r="AX249" s="14" t="s">
        <v>81</v>
      </c>
      <c r="AY249" s="207" t="s">
        <v>191</v>
      </c>
    </row>
    <row r="250" s="11" customFormat="1" ht="22.8" customHeight="1">
      <c r="B250" s="164"/>
      <c r="D250" s="165" t="s">
        <v>72</v>
      </c>
      <c r="E250" s="175" t="s">
        <v>271</v>
      </c>
      <c r="F250" s="175" t="s">
        <v>618</v>
      </c>
      <c r="I250" s="167"/>
      <c r="J250" s="176">
        <f>BK250</f>
        <v>0</v>
      </c>
      <c r="L250" s="164"/>
      <c r="M250" s="169"/>
      <c r="N250" s="170"/>
      <c r="O250" s="170"/>
      <c r="P250" s="171">
        <f>P251</f>
        <v>0</v>
      </c>
      <c r="Q250" s="170"/>
      <c r="R250" s="171">
        <f>R251</f>
        <v>0.23922000000000002</v>
      </c>
      <c r="S250" s="170"/>
      <c r="T250" s="172">
        <f>T251</f>
        <v>2.5050999999999997</v>
      </c>
      <c r="AR250" s="165" t="s">
        <v>81</v>
      </c>
      <c r="AT250" s="173" t="s">
        <v>72</v>
      </c>
      <c r="AU250" s="173" t="s">
        <v>81</v>
      </c>
      <c r="AY250" s="165" t="s">
        <v>191</v>
      </c>
      <c r="BK250" s="174">
        <f>BK251</f>
        <v>0</v>
      </c>
    </row>
    <row r="251" s="11" customFormat="1" ht="20.88" customHeight="1">
      <c r="B251" s="164"/>
      <c r="D251" s="165" t="s">
        <v>72</v>
      </c>
      <c r="E251" s="175" t="s">
        <v>724</v>
      </c>
      <c r="F251" s="175" t="s">
        <v>725</v>
      </c>
      <c r="I251" s="167"/>
      <c r="J251" s="176">
        <f>BK251</f>
        <v>0</v>
      </c>
      <c r="L251" s="164"/>
      <c r="M251" s="169"/>
      <c r="N251" s="170"/>
      <c r="O251" s="170"/>
      <c r="P251" s="171">
        <f>SUM(P252:P294)</f>
        <v>0</v>
      </c>
      <c r="Q251" s="170"/>
      <c r="R251" s="171">
        <f>SUM(R252:R294)</f>
        <v>0.23922000000000002</v>
      </c>
      <c r="S251" s="170"/>
      <c r="T251" s="172">
        <f>SUM(T252:T294)</f>
        <v>2.5050999999999997</v>
      </c>
      <c r="AR251" s="165" t="s">
        <v>81</v>
      </c>
      <c r="AT251" s="173" t="s">
        <v>72</v>
      </c>
      <c r="AU251" s="173" t="s">
        <v>83</v>
      </c>
      <c r="AY251" s="165" t="s">
        <v>191</v>
      </c>
      <c r="BK251" s="174">
        <f>SUM(BK252:BK294)</f>
        <v>0</v>
      </c>
    </row>
    <row r="252" s="1" customFormat="1" ht="16.5" customHeight="1">
      <c r="B252" s="177"/>
      <c r="C252" s="178" t="s">
        <v>368</v>
      </c>
      <c r="D252" s="178" t="s">
        <v>194</v>
      </c>
      <c r="E252" s="179" t="s">
        <v>972</v>
      </c>
      <c r="F252" s="180" t="s">
        <v>973</v>
      </c>
      <c r="G252" s="181" t="s">
        <v>214</v>
      </c>
      <c r="H252" s="182">
        <v>10.619999999999999</v>
      </c>
      <c r="I252" s="183"/>
      <c r="J252" s="182">
        <f>ROUND(I252*H252,2)</f>
        <v>0</v>
      </c>
      <c r="K252" s="180" t="s">
        <v>1</v>
      </c>
      <c r="L252" s="37"/>
      <c r="M252" s="184" t="s">
        <v>1</v>
      </c>
      <c r="N252" s="185" t="s">
        <v>38</v>
      </c>
      <c r="O252" s="73"/>
      <c r="P252" s="186">
        <f>O252*H252</f>
        <v>0</v>
      </c>
      <c r="Q252" s="186">
        <v>0</v>
      </c>
      <c r="R252" s="186">
        <f>Q252*H252</f>
        <v>0</v>
      </c>
      <c r="S252" s="186">
        <v>0.20499999999999999</v>
      </c>
      <c r="T252" s="187">
        <f>S252*H252</f>
        <v>2.1770999999999998</v>
      </c>
      <c r="AR252" s="188" t="s">
        <v>198</v>
      </c>
      <c r="AT252" s="188" t="s">
        <v>194</v>
      </c>
      <c r="AU252" s="188" t="s">
        <v>211</v>
      </c>
      <c r="AY252" s="18" t="s">
        <v>191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81</v>
      </c>
      <c r="BK252" s="189">
        <f>ROUND(I252*H252,2)</f>
        <v>0</v>
      </c>
      <c r="BL252" s="18" t="s">
        <v>198</v>
      </c>
      <c r="BM252" s="188" t="s">
        <v>974</v>
      </c>
    </row>
    <row r="253" s="12" customFormat="1">
      <c r="B253" s="190"/>
      <c r="D253" s="191" t="s">
        <v>200</v>
      </c>
      <c r="E253" s="192" t="s">
        <v>1</v>
      </c>
      <c r="F253" s="193" t="s">
        <v>975</v>
      </c>
      <c r="H253" s="192" t="s">
        <v>1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2" t="s">
        <v>200</v>
      </c>
      <c r="AU253" s="192" t="s">
        <v>211</v>
      </c>
      <c r="AV253" s="12" t="s">
        <v>81</v>
      </c>
      <c r="AW253" s="12" t="s">
        <v>30</v>
      </c>
      <c r="AX253" s="12" t="s">
        <v>73</v>
      </c>
      <c r="AY253" s="192" t="s">
        <v>191</v>
      </c>
    </row>
    <row r="254" s="13" customFormat="1">
      <c r="B254" s="198"/>
      <c r="D254" s="191" t="s">
        <v>200</v>
      </c>
      <c r="E254" s="199" t="s">
        <v>1</v>
      </c>
      <c r="F254" s="200" t="s">
        <v>976</v>
      </c>
      <c r="H254" s="201">
        <v>10.619999999999999</v>
      </c>
      <c r="I254" s="202"/>
      <c r="L254" s="198"/>
      <c r="M254" s="203"/>
      <c r="N254" s="204"/>
      <c r="O254" s="204"/>
      <c r="P254" s="204"/>
      <c r="Q254" s="204"/>
      <c r="R254" s="204"/>
      <c r="S254" s="204"/>
      <c r="T254" s="205"/>
      <c r="AT254" s="199" t="s">
        <v>200</v>
      </c>
      <c r="AU254" s="199" t="s">
        <v>211</v>
      </c>
      <c r="AV254" s="13" t="s">
        <v>83</v>
      </c>
      <c r="AW254" s="13" t="s">
        <v>30</v>
      </c>
      <c r="AX254" s="13" t="s">
        <v>73</v>
      </c>
      <c r="AY254" s="199" t="s">
        <v>191</v>
      </c>
    </row>
    <row r="255" s="14" customFormat="1">
      <c r="B255" s="206"/>
      <c r="D255" s="191" t="s">
        <v>200</v>
      </c>
      <c r="E255" s="207" t="s">
        <v>1</v>
      </c>
      <c r="F255" s="208" t="s">
        <v>204</v>
      </c>
      <c r="H255" s="209">
        <v>10.619999999999999</v>
      </c>
      <c r="I255" s="210"/>
      <c r="L255" s="206"/>
      <c r="M255" s="211"/>
      <c r="N255" s="212"/>
      <c r="O255" s="212"/>
      <c r="P255" s="212"/>
      <c r="Q255" s="212"/>
      <c r="R255" s="212"/>
      <c r="S255" s="212"/>
      <c r="T255" s="213"/>
      <c r="AT255" s="207" t="s">
        <v>200</v>
      </c>
      <c r="AU255" s="207" t="s">
        <v>211</v>
      </c>
      <c r="AV255" s="14" t="s">
        <v>198</v>
      </c>
      <c r="AW255" s="14" t="s">
        <v>30</v>
      </c>
      <c r="AX255" s="14" t="s">
        <v>81</v>
      </c>
      <c r="AY255" s="207" t="s">
        <v>191</v>
      </c>
    </row>
    <row r="256" s="1" customFormat="1" ht="24" customHeight="1">
      <c r="B256" s="177"/>
      <c r="C256" s="178" t="s">
        <v>374</v>
      </c>
      <c r="D256" s="178" t="s">
        <v>194</v>
      </c>
      <c r="E256" s="179" t="s">
        <v>977</v>
      </c>
      <c r="F256" s="180" t="s">
        <v>978</v>
      </c>
      <c r="G256" s="181" t="s">
        <v>362</v>
      </c>
      <c r="H256" s="182">
        <v>2</v>
      </c>
      <c r="I256" s="183"/>
      <c r="J256" s="182">
        <f>ROUND(I256*H256,2)</f>
        <v>0</v>
      </c>
      <c r="K256" s="180" t="s">
        <v>1</v>
      </c>
      <c r="L256" s="37"/>
      <c r="M256" s="184" t="s">
        <v>1</v>
      </c>
      <c r="N256" s="185" t="s">
        <v>38</v>
      </c>
      <c r="O256" s="73"/>
      <c r="P256" s="186">
        <f>O256*H256</f>
        <v>0</v>
      </c>
      <c r="Q256" s="186">
        <v>0.00069999999999999999</v>
      </c>
      <c r="R256" s="186">
        <f>Q256*H256</f>
        <v>0.0014</v>
      </c>
      <c r="S256" s="186">
        <v>0</v>
      </c>
      <c r="T256" s="187">
        <f>S256*H256</f>
        <v>0</v>
      </c>
      <c r="AR256" s="188" t="s">
        <v>198</v>
      </c>
      <c r="AT256" s="188" t="s">
        <v>194</v>
      </c>
      <c r="AU256" s="188" t="s">
        <v>211</v>
      </c>
      <c r="AY256" s="18" t="s">
        <v>191</v>
      </c>
      <c r="BE256" s="189">
        <f>IF(N256="základní",J256,0)</f>
        <v>0</v>
      </c>
      <c r="BF256" s="189">
        <f>IF(N256="snížená",J256,0)</f>
        <v>0</v>
      </c>
      <c r="BG256" s="189">
        <f>IF(N256="zákl. přenesená",J256,0)</f>
        <v>0</v>
      </c>
      <c r="BH256" s="189">
        <f>IF(N256="sníž. přenesená",J256,0)</f>
        <v>0</v>
      </c>
      <c r="BI256" s="189">
        <f>IF(N256="nulová",J256,0)</f>
        <v>0</v>
      </c>
      <c r="BJ256" s="18" t="s">
        <v>81</v>
      </c>
      <c r="BK256" s="189">
        <f>ROUND(I256*H256,2)</f>
        <v>0</v>
      </c>
      <c r="BL256" s="18" t="s">
        <v>198</v>
      </c>
      <c r="BM256" s="188" t="s">
        <v>979</v>
      </c>
    </row>
    <row r="257" s="12" customFormat="1">
      <c r="B257" s="190"/>
      <c r="D257" s="191" t="s">
        <v>200</v>
      </c>
      <c r="E257" s="192" t="s">
        <v>1</v>
      </c>
      <c r="F257" s="193" t="s">
        <v>980</v>
      </c>
      <c r="H257" s="192" t="s">
        <v>1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2" t="s">
        <v>200</v>
      </c>
      <c r="AU257" s="192" t="s">
        <v>211</v>
      </c>
      <c r="AV257" s="12" t="s">
        <v>81</v>
      </c>
      <c r="AW257" s="12" t="s">
        <v>30</v>
      </c>
      <c r="AX257" s="12" t="s">
        <v>73</v>
      </c>
      <c r="AY257" s="192" t="s">
        <v>191</v>
      </c>
    </row>
    <row r="258" s="13" customFormat="1">
      <c r="B258" s="198"/>
      <c r="D258" s="191" t="s">
        <v>200</v>
      </c>
      <c r="E258" s="199" t="s">
        <v>1</v>
      </c>
      <c r="F258" s="200" t="s">
        <v>981</v>
      </c>
      <c r="H258" s="201">
        <v>2</v>
      </c>
      <c r="I258" s="202"/>
      <c r="L258" s="198"/>
      <c r="M258" s="203"/>
      <c r="N258" s="204"/>
      <c r="O258" s="204"/>
      <c r="P258" s="204"/>
      <c r="Q258" s="204"/>
      <c r="R258" s="204"/>
      <c r="S258" s="204"/>
      <c r="T258" s="205"/>
      <c r="AT258" s="199" t="s">
        <v>200</v>
      </c>
      <c r="AU258" s="199" t="s">
        <v>211</v>
      </c>
      <c r="AV258" s="13" t="s">
        <v>83</v>
      </c>
      <c r="AW258" s="13" t="s">
        <v>30</v>
      </c>
      <c r="AX258" s="13" t="s">
        <v>73</v>
      </c>
      <c r="AY258" s="199" t="s">
        <v>191</v>
      </c>
    </row>
    <row r="259" s="14" customFormat="1">
      <c r="B259" s="206"/>
      <c r="D259" s="191" t="s">
        <v>200</v>
      </c>
      <c r="E259" s="207" t="s">
        <v>1</v>
      </c>
      <c r="F259" s="208" t="s">
        <v>204</v>
      </c>
      <c r="H259" s="209">
        <v>2</v>
      </c>
      <c r="I259" s="210"/>
      <c r="L259" s="206"/>
      <c r="M259" s="211"/>
      <c r="N259" s="212"/>
      <c r="O259" s="212"/>
      <c r="P259" s="212"/>
      <c r="Q259" s="212"/>
      <c r="R259" s="212"/>
      <c r="S259" s="212"/>
      <c r="T259" s="213"/>
      <c r="AT259" s="207" t="s">
        <v>200</v>
      </c>
      <c r="AU259" s="207" t="s">
        <v>211</v>
      </c>
      <c r="AV259" s="14" t="s">
        <v>198</v>
      </c>
      <c r="AW259" s="14" t="s">
        <v>30</v>
      </c>
      <c r="AX259" s="14" t="s">
        <v>81</v>
      </c>
      <c r="AY259" s="207" t="s">
        <v>191</v>
      </c>
    </row>
    <row r="260" s="1" customFormat="1" ht="24" customHeight="1">
      <c r="B260" s="177"/>
      <c r="C260" s="178" t="s">
        <v>381</v>
      </c>
      <c r="D260" s="178" t="s">
        <v>194</v>
      </c>
      <c r="E260" s="179" t="s">
        <v>982</v>
      </c>
      <c r="F260" s="180" t="s">
        <v>983</v>
      </c>
      <c r="G260" s="181" t="s">
        <v>362</v>
      </c>
      <c r="H260" s="182">
        <v>2</v>
      </c>
      <c r="I260" s="183"/>
      <c r="J260" s="182">
        <f>ROUND(I260*H260,2)</f>
        <v>0</v>
      </c>
      <c r="K260" s="180" t="s">
        <v>1</v>
      </c>
      <c r="L260" s="37"/>
      <c r="M260" s="184" t="s">
        <v>1</v>
      </c>
      <c r="N260" s="185" t="s">
        <v>38</v>
      </c>
      <c r="O260" s="73"/>
      <c r="P260" s="186">
        <f>O260*H260</f>
        <v>0</v>
      </c>
      <c r="Q260" s="186">
        <v>0.11241</v>
      </c>
      <c r="R260" s="186">
        <f>Q260*H260</f>
        <v>0.22481999999999999</v>
      </c>
      <c r="S260" s="186">
        <v>0</v>
      </c>
      <c r="T260" s="187">
        <f>S260*H260</f>
        <v>0</v>
      </c>
      <c r="AR260" s="188" t="s">
        <v>198</v>
      </c>
      <c r="AT260" s="188" t="s">
        <v>194</v>
      </c>
      <c r="AU260" s="188" t="s">
        <v>211</v>
      </c>
      <c r="AY260" s="18" t="s">
        <v>191</v>
      </c>
      <c r="BE260" s="189">
        <f>IF(N260="základní",J260,0)</f>
        <v>0</v>
      </c>
      <c r="BF260" s="189">
        <f>IF(N260="snížená",J260,0)</f>
        <v>0</v>
      </c>
      <c r="BG260" s="189">
        <f>IF(N260="zákl. přenesená",J260,0)</f>
        <v>0</v>
      </c>
      <c r="BH260" s="189">
        <f>IF(N260="sníž. přenesená",J260,0)</f>
        <v>0</v>
      </c>
      <c r="BI260" s="189">
        <f>IF(N260="nulová",J260,0)</f>
        <v>0</v>
      </c>
      <c r="BJ260" s="18" t="s">
        <v>81</v>
      </c>
      <c r="BK260" s="189">
        <f>ROUND(I260*H260,2)</f>
        <v>0</v>
      </c>
      <c r="BL260" s="18" t="s">
        <v>198</v>
      </c>
      <c r="BM260" s="188" t="s">
        <v>984</v>
      </c>
    </row>
    <row r="261" s="13" customFormat="1">
      <c r="B261" s="198"/>
      <c r="D261" s="191" t="s">
        <v>200</v>
      </c>
      <c r="E261" s="199" t="s">
        <v>1</v>
      </c>
      <c r="F261" s="200" t="s">
        <v>981</v>
      </c>
      <c r="H261" s="201">
        <v>2</v>
      </c>
      <c r="I261" s="202"/>
      <c r="L261" s="198"/>
      <c r="M261" s="203"/>
      <c r="N261" s="204"/>
      <c r="O261" s="204"/>
      <c r="P261" s="204"/>
      <c r="Q261" s="204"/>
      <c r="R261" s="204"/>
      <c r="S261" s="204"/>
      <c r="T261" s="205"/>
      <c r="AT261" s="199" t="s">
        <v>200</v>
      </c>
      <c r="AU261" s="199" t="s">
        <v>211</v>
      </c>
      <c r="AV261" s="13" t="s">
        <v>83</v>
      </c>
      <c r="AW261" s="13" t="s">
        <v>30</v>
      </c>
      <c r="AX261" s="13" t="s">
        <v>73</v>
      </c>
      <c r="AY261" s="199" t="s">
        <v>191</v>
      </c>
    </row>
    <row r="262" s="14" customFormat="1">
      <c r="B262" s="206"/>
      <c r="D262" s="191" t="s">
        <v>200</v>
      </c>
      <c r="E262" s="207" t="s">
        <v>1</v>
      </c>
      <c r="F262" s="208" t="s">
        <v>204</v>
      </c>
      <c r="H262" s="209">
        <v>2</v>
      </c>
      <c r="I262" s="210"/>
      <c r="L262" s="206"/>
      <c r="M262" s="211"/>
      <c r="N262" s="212"/>
      <c r="O262" s="212"/>
      <c r="P262" s="212"/>
      <c r="Q262" s="212"/>
      <c r="R262" s="212"/>
      <c r="S262" s="212"/>
      <c r="T262" s="213"/>
      <c r="AT262" s="207" t="s">
        <v>200</v>
      </c>
      <c r="AU262" s="207" t="s">
        <v>211</v>
      </c>
      <c r="AV262" s="14" t="s">
        <v>198</v>
      </c>
      <c r="AW262" s="14" t="s">
        <v>30</v>
      </c>
      <c r="AX262" s="14" t="s">
        <v>81</v>
      </c>
      <c r="AY262" s="207" t="s">
        <v>191</v>
      </c>
    </row>
    <row r="263" s="1" customFormat="1" ht="16.5" customHeight="1">
      <c r="B263" s="177"/>
      <c r="C263" s="214" t="s">
        <v>388</v>
      </c>
      <c r="D263" s="214" t="s">
        <v>335</v>
      </c>
      <c r="E263" s="215" t="s">
        <v>985</v>
      </c>
      <c r="F263" s="216" t="s">
        <v>986</v>
      </c>
      <c r="G263" s="217" t="s">
        <v>362</v>
      </c>
      <c r="H263" s="218">
        <v>2</v>
      </c>
      <c r="I263" s="219"/>
      <c r="J263" s="218">
        <f>ROUND(I263*H263,2)</f>
        <v>0</v>
      </c>
      <c r="K263" s="216" t="s">
        <v>1</v>
      </c>
      <c r="L263" s="220"/>
      <c r="M263" s="221" t="s">
        <v>1</v>
      </c>
      <c r="N263" s="222" t="s">
        <v>38</v>
      </c>
      <c r="O263" s="73"/>
      <c r="P263" s="186">
        <f>O263*H263</f>
        <v>0</v>
      </c>
      <c r="Q263" s="186">
        <v>0</v>
      </c>
      <c r="R263" s="186">
        <f>Q263*H263</f>
        <v>0</v>
      </c>
      <c r="S263" s="186">
        <v>0</v>
      </c>
      <c r="T263" s="187">
        <f>S263*H263</f>
        <v>0</v>
      </c>
      <c r="AR263" s="188" t="s">
        <v>254</v>
      </c>
      <c r="AT263" s="188" t="s">
        <v>335</v>
      </c>
      <c r="AU263" s="188" t="s">
        <v>211</v>
      </c>
      <c r="AY263" s="18" t="s">
        <v>191</v>
      </c>
      <c r="BE263" s="189">
        <f>IF(N263="základní",J263,0)</f>
        <v>0</v>
      </c>
      <c r="BF263" s="189">
        <f>IF(N263="snížená",J263,0)</f>
        <v>0</v>
      </c>
      <c r="BG263" s="189">
        <f>IF(N263="zákl. přenesená",J263,0)</f>
        <v>0</v>
      </c>
      <c r="BH263" s="189">
        <f>IF(N263="sníž. přenesená",J263,0)</f>
        <v>0</v>
      </c>
      <c r="BI263" s="189">
        <f>IF(N263="nulová",J263,0)</f>
        <v>0</v>
      </c>
      <c r="BJ263" s="18" t="s">
        <v>81</v>
      </c>
      <c r="BK263" s="189">
        <f>ROUND(I263*H263,2)</f>
        <v>0</v>
      </c>
      <c r="BL263" s="18" t="s">
        <v>198</v>
      </c>
      <c r="BM263" s="188" t="s">
        <v>987</v>
      </c>
    </row>
    <row r="264" s="12" customFormat="1">
      <c r="B264" s="190"/>
      <c r="D264" s="191" t="s">
        <v>200</v>
      </c>
      <c r="E264" s="192" t="s">
        <v>1</v>
      </c>
      <c r="F264" s="193" t="s">
        <v>985</v>
      </c>
      <c r="H264" s="192" t="s">
        <v>1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2" t="s">
        <v>200</v>
      </c>
      <c r="AU264" s="192" t="s">
        <v>211</v>
      </c>
      <c r="AV264" s="12" t="s">
        <v>81</v>
      </c>
      <c r="AW264" s="12" t="s">
        <v>30</v>
      </c>
      <c r="AX264" s="12" t="s">
        <v>73</v>
      </c>
      <c r="AY264" s="192" t="s">
        <v>191</v>
      </c>
    </row>
    <row r="265" s="13" customFormat="1">
      <c r="B265" s="198"/>
      <c r="D265" s="191" t="s">
        <v>200</v>
      </c>
      <c r="E265" s="199" t="s">
        <v>1</v>
      </c>
      <c r="F265" s="200" t="s">
        <v>981</v>
      </c>
      <c r="H265" s="201">
        <v>2</v>
      </c>
      <c r="I265" s="202"/>
      <c r="L265" s="198"/>
      <c r="M265" s="203"/>
      <c r="N265" s="204"/>
      <c r="O265" s="204"/>
      <c r="P265" s="204"/>
      <c r="Q265" s="204"/>
      <c r="R265" s="204"/>
      <c r="S265" s="204"/>
      <c r="T265" s="205"/>
      <c r="AT265" s="199" t="s">
        <v>200</v>
      </c>
      <c r="AU265" s="199" t="s">
        <v>211</v>
      </c>
      <c r="AV265" s="13" t="s">
        <v>83</v>
      </c>
      <c r="AW265" s="13" t="s">
        <v>30</v>
      </c>
      <c r="AX265" s="13" t="s">
        <v>73</v>
      </c>
      <c r="AY265" s="199" t="s">
        <v>191</v>
      </c>
    </row>
    <row r="266" s="14" customFormat="1">
      <c r="B266" s="206"/>
      <c r="D266" s="191" t="s">
        <v>200</v>
      </c>
      <c r="E266" s="207" t="s">
        <v>1</v>
      </c>
      <c r="F266" s="208" t="s">
        <v>204</v>
      </c>
      <c r="H266" s="209">
        <v>2</v>
      </c>
      <c r="I266" s="210"/>
      <c r="L266" s="206"/>
      <c r="M266" s="211"/>
      <c r="N266" s="212"/>
      <c r="O266" s="212"/>
      <c r="P266" s="212"/>
      <c r="Q266" s="212"/>
      <c r="R266" s="212"/>
      <c r="S266" s="212"/>
      <c r="T266" s="213"/>
      <c r="AT266" s="207" t="s">
        <v>200</v>
      </c>
      <c r="AU266" s="207" t="s">
        <v>211</v>
      </c>
      <c r="AV266" s="14" t="s">
        <v>198</v>
      </c>
      <c r="AW266" s="14" t="s">
        <v>30</v>
      </c>
      <c r="AX266" s="14" t="s">
        <v>81</v>
      </c>
      <c r="AY266" s="207" t="s">
        <v>191</v>
      </c>
    </row>
    <row r="267" s="1" customFormat="1" ht="16.5" customHeight="1">
      <c r="B267" s="177"/>
      <c r="C267" s="214" t="s">
        <v>394</v>
      </c>
      <c r="D267" s="214" t="s">
        <v>335</v>
      </c>
      <c r="E267" s="215" t="s">
        <v>988</v>
      </c>
      <c r="F267" s="216" t="s">
        <v>989</v>
      </c>
      <c r="G267" s="217" t="s">
        <v>362</v>
      </c>
      <c r="H267" s="218">
        <v>2</v>
      </c>
      <c r="I267" s="219"/>
      <c r="J267" s="218">
        <f>ROUND(I267*H267,2)</f>
        <v>0</v>
      </c>
      <c r="K267" s="216" t="s">
        <v>1</v>
      </c>
      <c r="L267" s="220"/>
      <c r="M267" s="221" t="s">
        <v>1</v>
      </c>
      <c r="N267" s="222" t="s">
        <v>38</v>
      </c>
      <c r="O267" s="73"/>
      <c r="P267" s="186">
        <f>O267*H267</f>
        <v>0</v>
      </c>
      <c r="Q267" s="186">
        <v>0.0064999999999999997</v>
      </c>
      <c r="R267" s="186">
        <f>Q267*H267</f>
        <v>0.012999999999999999</v>
      </c>
      <c r="S267" s="186">
        <v>0</v>
      </c>
      <c r="T267" s="187">
        <f>S267*H267</f>
        <v>0</v>
      </c>
      <c r="AR267" s="188" t="s">
        <v>254</v>
      </c>
      <c r="AT267" s="188" t="s">
        <v>335</v>
      </c>
      <c r="AU267" s="188" t="s">
        <v>211</v>
      </c>
      <c r="AY267" s="18" t="s">
        <v>191</v>
      </c>
      <c r="BE267" s="189">
        <f>IF(N267="základní",J267,0)</f>
        <v>0</v>
      </c>
      <c r="BF267" s="189">
        <f>IF(N267="snížená",J267,0)</f>
        <v>0</v>
      </c>
      <c r="BG267" s="189">
        <f>IF(N267="zákl. přenesená",J267,0)</f>
        <v>0</v>
      </c>
      <c r="BH267" s="189">
        <f>IF(N267="sníž. přenesená",J267,0)</f>
        <v>0</v>
      </c>
      <c r="BI267" s="189">
        <f>IF(N267="nulová",J267,0)</f>
        <v>0</v>
      </c>
      <c r="BJ267" s="18" t="s">
        <v>81</v>
      </c>
      <c r="BK267" s="189">
        <f>ROUND(I267*H267,2)</f>
        <v>0</v>
      </c>
      <c r="BL267" s="18" t="s">
        <v>198</v>
      </c>
      <c r="BM267" s="188" t="s">
        <v>990</v>
      </c>
    </row>
    <row r="268" s="13" customFormat="1">
      <c r="B268" s="198"/>
      <c r="D268" s="191" t="s">
        <v>200</v>
      </c>
      <c r="E268" s="199" t="s">
        <v>1</v>
      </c>
      <c r="F268" s="200" t="s">
        <v>981</v>
      </c>
      <c r="H268" s="201">
        <v>2</v>
      </c>
      <c r="I268" s="202"/>
      <c r="L268" s="198"/>
      <c r="M268" s="203"/>
      <c r="N268" s="204"/>
      <c r="O268" s="204"/>
      <c r="P268" s="204"/>
      <c r="Q268" s="204"/>
      <c r="R268" s="204"/>
      <c r="S268" s="204"/>
      <c r="T268" s="205"/>
      <c r="AT268" s="199" t="s">
        <v>200</v>
      </c>
      <c r="AU268" s="199" t="s">
        <v>211</v>
      </c>
      <c r="AV268" s="13" t="s">
        <v>83</v>
      </c>
      <c r="AW268" s="13" t="s">
        <v>30</v>
      </c>
      <c r="AX268" s="13" t="s">
        <v>73</v>
      </c>
      <c r="AY268" s="199" t="s">
        <v>191</v>
      </c>
    </row>
    <row r="269" s="14" customFormat="1">
      <c r="B269" s="206"/>
      <c r="D269" s="191" t="s">
        <v>200</v>
      </c>
      <c r="E269" s="207" t="s">
        <v>1</v>
      </c>
      <c r="F269" s="208" t="s">
        <v>204</v>
      </c>
      <c r="H269" s="209">
        <v>2</v>
      </c>
      <c r="I269" s="210"/>
      <c r="L269" s="206"/>
      <c r="M269" s="211"/>
      <c r="N269" s="212"/>
      <c r="O269" s="212"/>
      <c r="P269" s="212"/>
      <c r="Q269" s="212"/>
      <c r="R269" s="212"/>
      <c r="S269" s="212"/>
      <c r="T269" s="213"/>
      <c r="AT269" s="207" t="s">
        <v>200</v>
      </c>
      <c r="AU269" s="207" t="s">
        <v>211</v>
      </c>
      <c r="AV269" s="14" t="s">
        <v>198</v>
      </c>
      <c r="AW269" s="14" t="s">
        <v>30</v>
      </c>
      <c r="AX269" s="14" t="s">
        <v>81</v>
      </c>
      <c r="AY269" s="207" t="s">
        <v>191</v>
      </c>
    </row>
    <row r="270" s="1" customFormat="1" ht="24" customHeight="1">
      <c r="B270" s="177"/>
      <c r="C270" s="178" t="s">
        <v>400</v>
      </c>
      <c r="D270" s="178" t="s">
        <v>194</v>
      </c>
      <c r="E270" s="179" t="s">
        <v>991</v>
      </c>
      <c r="F270" s="180" t="s">
        <v>992</v>
      </c>
      <c r="G270" s="181" t="s">
        <v>362</v>
      </c>
      <c r="H270" s="182">
        <v>4</v>
      </c>
      <c r="I270" s="183"/>
      <c r="J270" s="182">
        <f>ROUND(I270*H270,2)</f>
        <v>0</v>
      </c>
      <c r="K270" s="180" t="s">
        <v>274</v>
      </c>
      <c r="L270" s="37"/>
      <c r="M270" s="184" t="s">
        <v>1</v>
      </c>
      <c r="N270" s="185" t="s">
        <v>38</v>
      </c>
      <c r="O270" s="73"/>
      <c r="P270" s="186">
        <f>O270*H270</f>
        <v>0</v>
      </c>
      <c r="Q270" s="186">
        <v>0</v>
      </c>
      <c r="R270" s="186">
        <f>Q270*H270</f>
        <v>0</v>
      </c>
      <c r="S270" s="186">
        <v>0.082000000000000003</v>
      </c>
      <c r="T270" s="187">
        <f>S270*H270</f>
        <v>0.32800000000000001</v>
      </c>
      <c r="AR270" s="188" t="s">
        <v>198</v>
      </c>
      <c r="AT270" s="188" t="s">
        <v>194</v>
      </c>
      <c r="AU270" s="188" t="s">
        <v>211</v>
      </c>
      <c r="AY270" s="18" t="s">
        <v>191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8" t="s">
        <v>81</v>
      </c>
      <c r="BK270" s="189">
        <f>ROUND(I270*H270,2)</f>
        <v>0</v>
      </c>
      <c r="BL270" s="18" t="s">
        <v>198</v>
      </c>
      <c r="BM270" s="188" t="s">
        <v>993</v>
      </c>
    </row>
    <row r="271" s="12" customFormat="1">
      <c r="B271" s="190"/>
      <c r="D271" s="191" t="s">
        <v>200</v>
      </c>
      <c r="E271" s="192" t="s">
        <v>1</v>
      </c>
      <c r="F271" s="193" t="s">
        <v>994</v>
      </c>
      <c r="H271" s="192" t="s">
        <v>1</v>
      </c>
      <c r="I271" s="194"/>
      <c r="L271" s="190"/>
      <c r="M271" s="195"/>
      <c r="N271" s="196"/>
      <c r="O271" s="196"/>
      <c r="P271" s="196"/>
      <c r="Q271" s="196"/>
      <c r="R271" s="196"/>
      <c r="S271" s="196"/>
      <c r="T271" s="197"/>
      <c r="AT271" s="192" t="s">
        <v>200</v>
      </c>
      <c r="AU271" s="192" t="s">
        <v>211</v>
      </c>
      <c r="AV271" s="12" t="s">
        <v>81</v>
      </c>
      <c r="AW271" s="12" t="s">
        <v>30</v>
      </c>
      <c r="AX271" s="12" t="s">
        <v>73</v>
      </c>
      <c r="AY271" s="192" t="s">
        <v>191</v>
      </c>
    </row>
    <row r="272" s="12" customFormat="1">
      <c r="B272" s="190"/>
      <c r="D272" s="191" t="s">
        <v>200</v>
      </c>
      <c r="E272" s="192" t="s">
        <v>1</v>
      </c>
      <c r="F272" s="193" t="s">
        <v>995</v>
      </c>
      <c r="H272" s="192" t="s">
        <v>1</v>
      </c>
      <c r="I272" s="194"/>
      <c r="L272" s="190"/>
      <c r="M272" s="195"/>
      <c r="N272" s="196"/>
      <c r="O272" s="196"/>
      <c r="P272" s="196"/>
      <c r="Q272" s="196"/>
      <c r="R272" s="196"/>
      <c r="S272" s="196"/>
      <c r="T272" s="197"/>
      <c r="AT272" s="192" t="s">
        <v>200</v>
      </c>
      <c r="AU272" s="192" t="s">
        <v>211</v>
      </c>
      <c r="AV272" s="12" t="s">
        <v>81</v>
      </c>
      <c r="AW272" s="12" t="s">
        <v>30</v>
      </c>
      <c r="AX272" s="12" t="s">
        <v>73</v>
      </c>
      <c r="AY272" s="192" t="s">
        <v>191</v>
      </c>
    </row>
    <row r="273" s="13" customFormat="1">
      <c r="B273" s="198"/>
      <c r="D273" s="191" t="s">
        <v>200</v>
      </c>
      <c r="E273" s="199" t="s">
        <v>1</v>
      </c>
      <c r="F273" s="200" t="s">
        <v>83</v>
      </c>
      <c r="H273" s="201">
        <v>2</v>
      </c>
      <c r="I273" s="202"/>
      <c r="L273" s="198"/>
      <c r="M273" s="203"/>
      <c r="N273" s="204"/>
      <c r="O273" s="204"/>
      <c r="P273" s="204"/>
      <c r="Q273" s="204"/>
      <c r="R273" s="204"/>
      <c r="S273" s="204"/>
      <c r="T273" s="205"/>
      <c r="AT273" s="199" t="s">
        <v>200</v>
      </c>
      <c r="AU273" s="199" t="s">
        <v>211</v>
      </c>
      <c r="AV273" s="13" t="s">
        <v>83</v>
      </c>
      <c r="AW273" s="13" t="s">
        <v>30</v>
      </c>
      <c r="AX273" s="13" t="s">
        <v>73</v>
      </c>
      <c r="AY273" s="199" t="s">
        <v>191</v>
      </c>
    </row>
    <row r="274" s="12" customFormat="1">
      <c r="B274" s="190"/>
      <c r="D274" s="191" t="s">
        <v>200</v>
      </c>
      <c r="E274" s="192" t="s">
        <v>1</v>
      </c>
      <c r="F274" s="193" t="s">
        <v>996</v>
      </c>
      <c r="H274" s="192" t="s">
        <v>1</v>
      </c>
      <c r="I274" s="194"/>
      <c r="L274" s="190"/>
      <c r="M274" s="195"/>
      <c r="N274" s="196"/>
      <c r="O274" s="196"/>
      <c r="P274" s="196"/>
      <c r="Q274" s="196"/>
      <c r="R274" s="196"/>
      <c r="S274" s="196"/>
      <c r="T274" s="197"/>
      <c r="AT274" s="192" t="s">
        <v>200</v>
      </c>
      <c r="AU274" s="192" t="s">
        <v>211</v>
      </c>
      <c r="AV274" s="12" t="s">
        <v>81</v>
      </c>
      <c r="AW274" s="12" t="s">
        <v>30</v>
      </c>
      <c r="AX274" s="12" t="s">
        <v>73</v>
      </c>
      <c r="AY274" s="192" t="s">
        <v>191</v>
      </c>
    </row>
    <row r="275" s="12" customFormat="1">
      <c r="B275" s="190"/>
      <c r="D275" s="191" t="s">
        <v>200</v>
      </c>
      <c r="E275" s="192" t="s">
        <v>1</v>
      </c>
      <c r="F275" s="193" t="s">
        <v>995</v>
      </c>
      <c r="H275" s="192" t="s">
        <v>1</v>
      </c>
      <c r="I275" s="194"/>
      <c r="L275" s="190"/>
      <c r="M275" s="195"/>
      <c r="N275" s="196"/>
      <c r="O275" s="196"/>
      <c r="P275" s="196"/>
      <c r="Q275" s="196"/>
      <c r="R275" s="196"/>
      <c r="S275" s="196"/>
      <c r="T275" s="197"/>
      <c r="AT275" s="192" t="s">
        <v>200</v>
      </c>
      <c r="AU275" s="192" t="s">
        <v>211</v>
      </c>
      <c r="AV275" s="12" t="s">
        <v>81</v>
      </c>
      <c r="AW275" s="12" t="s">
        <v>30</v>
      </c>
      <c r="AX275" s="12" t="s">
        <v>73</v>
      </c>
      <c r="AY275" s="192" t="s">
        <v>191</v>
      </c>
    </row>
    <row r="276" s="13" customFormat="1">
      <c r="B276" s="198"/>
      <c r="D276" s="191" t="s">
        <v>200</v>
      </c>
      <c r="E276" s="199" t="s">
        <v>1</v>
      </c>
      <c r="F276" s="200" t="s">
        <v>83</v>
      </c>
      <c r="H276" s="201">
        <v>2</v>
      </c>
      <c r="I276" s="202"/>
      <c r="L276" s="198"/>
      <c r="M276" s="203"/>
      <c r="N276" s="204"/>
      <c r="O276" s="204"/>
      <c r="P276" s="204"/>
      <c r="Q276" s="204"/>
      <c r="R276" s="204"/>
      <c r="S276" s="204"/>
      <c r="T276" s="205"/>
      <c r="AT276" s="199" t="s">
        <v>200</v>
      </c>
      <c r="AU276" s="199" t="s">
        <v>211</v>
      </c>
      <c r="AV276" s="13" t="s">
        <v>83</v>
      </c>
      <c r="AW276" s="13" t="s">
        <v>30</v>
      </c>
      <c r="AX276" s="13" t="s">
        <v>73</v>
      </c>
      <c r="AY276" s="199" t="s">
        <v>191</v>
      </c>
    </row>
    <row r="277" s="14" customFormat="1">
      <c r="B277" s="206"/>
      <c r="D277" s="191" t="s">
        <v>200</v>
      </c>
      <c r="E277" s="207" t="s">
        <v>1</v>
      </c>
      <c r="F277" s="208" t="s">
        <v>204</v>
      </c>
      <c r="H277" s="209">
        <v>4</v>
      </c>
      <c r="I277" s="210"/>
      <c r="L277" s="206"/>
      <c r="M277" s="211"/>
      <c r="N277" s="212"/>
      <c r="O277" s="212"/>
      <c r="P277" s="212"/>
      <c r="Q277" s="212"/>
      <c r="R277" s="212"/>
      <c r="S277" s="212"/>
      <c r="T277" s="213"/>
      <c r="AT277" s="207" t="s">
        <v>200</v>
      </c>
      <c r="AU277" s="207" t="s">
        <v>211</v>
      </c>
      <c r="AV277" s="14" t="s">
        <v>198</v>
      </c>
      <c r="AW277" s="14" t="s">
        <v>30</v>
      </c>
      <c r="AX277" s="14" t="s">
        <v>81</v>
      </c>
      <c r="AY277" s="207" t="s">
        <v>191</v>
      </c>
    </row>
    <row r="278" s="1" customFormat="1" ht="16.5" customHeight="1">
      <c r="B278" s="177"/>
      <c r="C278" s="178" t="s">
        <v>406</v>
      </c>
      <c r="D278" s="178" t="s">
        <v>194</v>
      </c>
      <c r="E278" s="179" t="s">
        <v>997</v>
      </c>
      <c r="F278" s="180" t="s">
        <v>998</v>
      </c>
      <c r="G278" s="181" t="s">
        <v>397</v>
      </c>
      <c r="H278" s="182">
        <v>4</v>
      </c>
      <c r="I278" s="183"/>
      <c r="J278" s="182">
        <f>ROUND(I278*H278,2)</f>
        <v>0</v>
      </c>
      <c r="K278" s="180" t="s">
        <v>1</v>
      </c>
      <c r="L278" s="37"/>
      <c r="M278" s="184" t="s">
        <v>1</v>
      </c>
      <c r="N278" s="185" t="s">
        <v>38</v>
      </c>
      <c r="O278" s="73"/>
      <c r="P278" s="186">
        <f>O278*H278</f>
        <v>0</v>
      </c>
      <c r="Q278" s="186">
        <v>0</v>
      </c>
      <c r="R278" s="186">
        <f>Q278*H278</f>
        <v>0</v>
      </c>
      <c r="S278" s="186">
        <v>0</v>
      </c>
      <c r="T278" s="187">
        <f>S278*H278</f>
        <v>0</v>
      </c>
      <c r="AR278" s="188" t="s">
        <v>198</v>
      </c>
      <c r="AT278" s="188" t="s">
        <v>194</v>
      </c>
      <c r="AU278" s="188" t="s">
        <v>211</v>
      </c>
      <c r="AY278" s="18" t="s">
        <v>191</v>
      </c>
      <c r="BE278" s="189">
        <f>IF(N278="základní",J278,0)</f>
        <v>0</v>
      </c>
      <c r="BF278" s="189">
        <f>IF(N278="snížená",J278,0)</f>
        <v>0</v>
      </c>
      <c r="BG278" s="189">
        <f>IF(N278="zákl. přenesená",J278,0)</f>
        <v>0</v>
      </c>
      <c r="BH278" s="189">
        <f>IF(N278="sníž. přenesená",J278,0)</f>
        <v>0</v>
      </c>
      <c r="BI278" s="189">
        <f>IF(N278="nulová",J278,0)</f>
        <v>0</v>
      </c>
      <c r="BJ278" s="18" t="s">
        <v>81</v>
      </c>
      <c r="BK278" s="189">
        <f>ROUND(I278*H278,2)</f>
        <v>0</v>
      </c>
      <c r="BL278" s="18" t="s">
        <v>198</v>
      </c>
      <c r="BM278" s="188" t="s">
        <v>999</v>
      </c>
    </row>
    <row r="279" s="13" customFormat="1">
      <c r="B279" s="198"/>
      <c r="D279" s="191" t="s">
        <v>200</v>
      </c>
      <c r="E279" s="199" t="s">
        <v>1</v>
      </c>
      <c r="F279" s="200" t="s">
        <v>1000</v>
      </c>
      <c r="H279" s="201">
        <v>4</v>
      </c>
      <c r="I279" s="202"/>
      <c r="L279" s="198"/>
      <c r="M279" s="203"/>
      <c r="N279" s="204"/>
      <c r="O279" s="204"/>
      <c r="P279" s="204"/>
      <c r="Q279" s="204"/>
      <c r="R279" s="204"/>
      <c r="S279" s="204"/>
      <c r="T279" s="205"/>
      <c r="AT279" s="199" t="s">
        <v>200</v>
      </c>
      <c r="AU279" s="199" t="s">
        <v>211</v>
      </c>
      <c r="AV279" s="13" t="s">
        <v>83</v>
      </c>
      <c r="AW279" s="13" t="s">
        <v>30</v>
      </c>
      <c r="AX279" s="13" t="s">
        <v>73</v>
      </c>
      <c r="AY279" s="199" t="s">
        <v>191</v>
      </c>
    </row>
    <row r="280" s="14" customFormat="1">
      <c r="B280" s="206"/>
      <c r="D280" s="191" t="s">
        <v>200</v>
      </c>
      <c r="E280" s="207" t="s">
        <v>1</v>
      </c>
      <c r="F280" s="208" t="s">
        <v>204</v>
      </c>
      <c r="H280" s="209">
        <v>4</v>
      </c>
      <c r="I280" s="210"/>
      <c r="L280" s="206"/>
      <c r="M280" s="211"/>
      <c r="N280" s="212"/>
      <c r="O280" s="212"/>
      <c r="P280" s="212"/>
      <c r="Q280" s="212"/>
      <c r="R280" s="212"/>
      <c r="S280" s="212"/>
      <c r="T280" s="213"/>
      <c r="AT280" s="207" t="s">
        <v>200</v>
      </c>
      <c r="AU280" s="207" t="s">
        <v>211</v>
      </c>
      <c r="AV280" s="14" t="s">
        <v>198</v>
      </c>
      <c r="AW280" s="14" t="s">
        <v>30</v>
      </c>
      <c r="AX280" s="14" t="s">
        <v>81</v>
      </c>
      <c r="AY280" s="207" t="s">
        <v>191</v>
      </c>
    </row>
    <row r="281" s="1" customFormat="1" ht="24" customHeight="1">
      <c r="B281" s="177"/>
      <c r="C281" s="178" t="s">
        <v>413</v>
      </c>
      <c r="D281" s="178" t="s">
        <v>194</v>
      </c>
      <c r="E281" s="179" t="s">
        <v>1001</v>
      </c>
      <c r="F281" s="180" t="s">
        <v>1002</v>
      </c>
      <c r="G281" s="181" t="s">
        <v>197</v>
      </c>
      <c r="H281" s="182">
        <v>53.020000000000003</v>
      </c>
      <c r="I281" s="183"/>
      <c r="J281" s="182">
        <f>ROUND(I281*H281,2)</f>
        <v>0</v>
      </c>
      <c r="K281" s="180" t="s">
        <v>1</v>
      </c>
      <c r="L281" s="37"/>
      <c r="M281" s="184" t="s">
        <v>1</v>
      </c>
      <c r="N281" s="185" t="s">
        <v>38</v>
      </c>
      <c r="O281" s="73"/>
      <c r="P281" s="186">
        <f>O281*H281</f>
        <v>0</v>
      </c>
      <c r="Q281" s="186">
        <v>0</v>
      </c>
      <c r="R281" s="186">
        <f>Q281*H281</f>
        <v>0</v>
      </c>
      <c r="S281" s="186">
        <v>0</v>
      </c>
      <c r="T281" s="187">
        <f>S281*H281</f>
        <v>0</v>
      </c>
      <c r="AR281" s="188" t="s">
        <v>198</v>
      </c>
      <c r="AT281" s="188" t="s">
        <v>194</v>
      </c>
      <c r="AU281" s="188" t="s">
        <v>211</v>
      </c>
      <c r="AY281" s="18" t="s">
        <v>191</v>
      </c>
      <c r="BE281" s="189">
        <f>IF(N281="základní",J281,0)</f>
        <v>0</v>
      </c>
      <c r="BF281" s="189">
        <f>IF(N281="snížená",J281,0)</f>
        <v>0</v>
      </c>
      <c r="BG281" s="189">
        <f>IF(N281="zákl. přenesená",J281,0)</f>
        <v>0</v>
      </c>
      <c r="BH281" s="189">
        <f>IF(N281="sníž. přenesená",J281,0)</f>
        <v>0</v>
      </c>
      <c r="BI281" s="189">
        <f>IF(N281="nulová",J281,0)</f>
        <v>0</v>
      </c>
      <c r="BJ281" s="18" t="s">
        <v>81</v>
      </c>
      <c r="BK281" s="189">
        <f>ROUND(I281*H281,2)</f>
        <v>0</v>
      </c>
      <c r="BL281" s="18" t="s">
        <v>198</v>
      </c>
      <c r="BM281" s="188" t="s">
        <v>1003</v>
      </c>
    </row>
    <row r="282" s="13" customFormat="1">
      <c r="B282" s="198"/>
      <c r="D282" s="191" t="s">
        <v>200</v>
      </c>
      <c r="E282" s="199" t="s">
        <v>1</v>
      </c>
      <c r="F282" s="200" t="s">
        <v>1004</v>
      </c>
      <c r="H282" s="201">
        <v>53.020000000000003</v>
      </c>
      <c r="I282" s="202"/>
      <c r="L282" s="198"/>
      <c r="M282" s="203"/>
      <c r="N282" s="204"/>
      <c r="O282" s="204"/>
      <c r="P282" s="204"/>
      <c r="Q282" s="204"/>
      <c r="R282" s="204"/>
      <c r="S282" s="204"/>
      <c r="T282" s="205"/>
      <c r="AT282" s="199" t="s">
        <v>200</v>
      </c>
      <c r="AU282" s="199" t="s">
        <v>211</v>
      </c>
      <c r="AV282" s="13" t="s">
        <v>83</v>
      </c>
      <c r="AW282" s="13" t="s">
        <v>30</v>
      </c>
      <c r="AX282" s="13" t="s">
        <v>73</v>
      </c>
      <c r="AY282" s="199" t="s">
        <v>191</v>
      </c>
    </row>
    <row r="283" s="14" customFormat="1">
      <c r="B283" s="206"/>
      <c r="D283" s="191" t="s">
        <v>200</v>
      </c>
      <c r="E283" s="207" t="s">
        <v>1</v>
      </c>
      <c r="F283" s="208" t="s">
        <v>204</v>
      </c>
      <c r="H283" s="209">
        <v>53.020000000000003</v>
      </c>
      <c r="I283" s="210"/>
      <c r="L283" s="206"/>
      <c r="M283" s="211"/>
      <c r="N283" s="212"/>
      <c r="O283" s="212"/>
      <c r="P283" s="212"/>
      <c r="Q283" s="212"/>
      <c r="R283" s="212"/>
      <c r="S283" s="212"/>
      <c r="T283" s="213"/>
      <c r="AT283" s="207" t="s">
        <v>200</v>
      </c>
      <c r="AU283" s="207" t="s">
        <v>211</v>
      </c>
      <c r="AV283" s="14" t="s">
        <v>198</v>
      </c>
      <c r="AW283" s="14" t="s">
        <v>30</v>
      </c>
      <c r="AX283" s="14" t="s">
        <v>81</v>
      </c>
      <c r="AY283" s="207" t="s">
        <v>191</v>
      </c>
    </row>
    <row r="284" s="1" customFormat="1" ht="24" customHeight="1">
      <c r="B284" s="177"/>
      <c r="C284" s="178" t="s">
        <v>422</v>
      </c>
      <c r="D284" s="178" t="s">
        <v>194</v>
      </c>
      <c r="E284" s="179" t="s">
        <v>1005</v>
      </c>
      <c r="F284" s="180" t="s">
        <v>1006</v>
      </c>
      <c r="G284" s="181" t="s">
        <v>1007</v>
      </c>
      <c r="H284" s="182">
        <v>2509.6100000000001</v>
      </c>
      <c r="I284" s="183"/>
      <c r="J284" s="182">
        <f>ROUND(I284*H284,2)</f>
        <v>0</v>
      </c>
      <c r="K284" s="180" t="s">
        <v>1</v>
      </c>
      <c r="L284" s="37"/>
      <c r="M284" s="184" t="s">
        <v>1</v>
      </c>
      <c r="N284" s="185" t="s">
        <v>38</v>
      </c>
      <c r="O284" s="73"/>
      <c r="P284" s="186">
        <f>O284*H284</f>
        <v>0</v>
      </c>
      <c r="Q284" s="186">
        <v>0</v>
      </c>
      <c r="R284" s="186">
        <f>Q284*H284</f>
        <v>0</v>
      </c>
      <c r="S284" s="186">
        <v>0</v>
      </c>
      <c r="T284" s="187">
        <f>S284*H284</f>
        <v>0</v>
      </c>
      <c r="AR284" s="188" t="s">
        <v>198</v>
      </c>
      <c r="AT284" s="188" t="s">
        <v>194</v>
      </c>
      <c r="AU284" s="188" t="s">
        <v>211</v>
      </c>
      <c r="AY284" s="18" t="s">
        <v>191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8" t="s">
        <v>81</v>
      </c>
      <c r="BK284" s="189">
        <f>ROUND(I284*H284,2)</f>
        <v>0</v>
      </c>
      <c r="BL284" s="18" t="s">
        <v>198</v>
      </c>
      <c r="BM284" s="188" t="s">
        <v>1008</v>
      </c>
    </row>
    <row r="285" s="12" customFormat="1">
      <c r="B285" s="190"/>
      <c r="D285" s="191" t="s">
        <v>200</v>
      </c>
      <c r="E285" s="192" t="s">
        <v>1</v>
      </c>
      <c r="F285" s="193" t="s">
        <v>1009</v>
      </c>
      <c r="H285" s="192" t="s">
        <v>1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2" t="s">
        <v>200</v>
      </c>
      <c r="AU285" s="192" t="s">
        <v>211</v>
      </c>
      <c r="AV285" s="12" t="s">
        <v>81</v>
      </c>
      <c r="AW285" s="12" t="s">
        <v>30</v>
      </c>
      <c r="AX285" s="12" t="s">
        <v>73</v>
      </c>
      <c r="AY285" s="192" t="s">
        <v>191</v>
      </c>
    </row>
    <row r="286" s="13" customFormat="1">
      <c r="B286" s="198"/>
      <c r="D286" s="191" t="s">
        <v>200</v>
      </c>
      <c r="E286" s="199" t="s">
        <v>1</v>
      </c>
      <c r="F286" s="200" t="s">
        <v>1010</v>
      </c>
      <c r="H286" s="201">
        <v>2509.6100000000001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200</v>
      </c>
      <c r="AU286" s="199" t="s">
        <v>211</v>
      </c>
      <c r="AV286" s="13" t="s">
        <v>83</v>
      </c>
      <c r="AW286" s="13" t="s">
        <v>30</v>
      </c>
      <c r="AX286" s="13" t="s">
        <v>73</v>
      </c>
      <c r="AY286" s="199" t="s">
        <v>191</v>
      </c>
    </row>
    <row r="287" s="14" customFormat="1">
      <c r="B287" s="206"/>
      <c r="D287" s="191" t="s">
        <v>200</v>
      </c>
      <c r="E287" s="207" t="s">
        <v>1</v>
      </c>
      <c r="F287" s="208" t="s">
        <v>204</v>
      </c>
      <c r="H287" s="209">
        <v>2509.6100000000001</v>
      </c>
      <c r="I287" s="210"/>
      <c r="L287" s="206"/>
      <c r="M287" s="211"/>
      <c r="N287" s="212"/>
      <c r="O287" s="212"/>
      <c r="P287" s="212"/>
      <c r="Q287" s="212"/>
      <c r="R287" s="212"/>
      <c r="S287" s="212"/>
      <c r="T287" s="213"/>
      <c r="AT287" s="207" t="s">
        <v>200</v>
      </c>
      <c r="AU287" s="207" t="s">
        <v>211</v>
      </c>
      <c r="AV287" s="14" t="s">
        <v>198</v>
      </c>
      <c r="AW287" s="14" t="s">
        <v>30</v>
      </c>
      <c r="AX287" s="14" t="s">
        <v>81</v>
      </c>
      <c r="AY287" s="207" t="s">
        <v>191</v>
      </c>
    </row>
    <row r="288" s="1" customFormat="1" ht="24" customHeight="1">
      <c r="B288" s="177"/>
      <c r="C288" s="178" t="s">
        <v>427</v>
      </c>
      <c r="D288" s="178" t="s">
        <v>194</v>
      </c>
      <c r="E288" s="179" t="s">
        <v>1011</v>
      </c>
      <c r="F288" s="180" t="s">
        <v>1012</v>
      </c>
      <c r="G288" s="181" t="s">
        <v>1007</v>
      </c>
      <c r="H288" s="182">
        <v>51.780000000000001</v>
      </c>
      <c r="I288" s="183"/>
      <c r="J288" s="182">
        <f>ROUND(I288*H288,2)</f>
        <v>0</v>
      </c>
      <c r="K288" s="180" t="s">
        <v>1</v>
      </c>
      <c r="L288" s="37"/>
      <c r="M288" s="184" t="s">
        <v>1</v>
      </c>
      <c r="N288" s="185" t="s">
        <v>38</v>
      </c>
      <c r="O288" s="73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AR288" s="188" t="s">
        <v>198</v>
      </c>
      <c r="AT288" s="188" t="s">
        <v>194</v>
      </c>
      <c r="AU288" s="188" t="s">
        <v>211</v>
      </c>
      <c r="AY288" s="18" t="s">
        <v>191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81</v>
      </c>
      <c r="BK288" s="189">
        <f>ROUND(I288*H288,2)</f>
        <v>0</v>
      </c>
      <c r="BL288" s="18" t="s">
        <v>198</v>
      </c>
      <c r="BM288" s="188" t="s">
        <v>1013</v>
      </c>
    </row>
    <row r="289" s="12" customFormat="1">
      <c r="B289" s="190"/>
      <c r="D289" s="191" t="s">
        <v>200</v>
      </c>
      <c r="E289" s="192" t="s">
        <v>1</v>
      </c>
      <c r="F289" s="193" t="s">
        <v>1009</v>
      </c>
      <c r="H289" s="192" t="s">
        <v>1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2" t="s">
        <v>200</v>
      </c>
      <c r="AU289" s="192" t="s">
        <v>211</v>
      </c>
      <c r="AV289" s="12" t="s">
        <v>81</v>
      </c>
      <c r="AW289" s="12" t="s">
        <v>30</v>
      </c>
      <c r="AX289" s="12" t="s">
        <v>73</v>
      </c>
      <c r="AY289" s="192" t="s">
        <v>191</v>
      </c>
    </row>
    <row r="290" s="13" customFormat="1">
      <c r="B290" s="198"/>
      <c r="D290" s="191" t="s">
        <v>200</v>
      </c>
      <c r="E290" s="199" t="s">
        <v>1</v>
      </c>
      <c r="F290" s="200" t="s">
        <v>1014</v>
      </c>
      <c r="H290" s="201">
        <v>51.780000000000001</v>
      </c>
      <c r="I290" s="202"/>
      <c r="L290" s="198"/>
      <c r="M290" s="203"/>
      <c r="N290" s="204"/>
      <c r="O290" s="204"/>
      <c r="P290" s="204"/>
      <c r="Q290" s="204"/>
      <c r="R290" s="204"/>
      <c r="S290" s="204"/>
      <c r="T290" s="205"/>
      <c r="AT290" s="199" t="s">
        <v>200</v>
      </c>
      <c r="AU290" s="199" t="s">
        <v>211</v>
      </c>
      <c r="AV290" s="13" t="s">
        <v>83</v>
      </c>
      <c r="AW290" s="13" t="s">
        <v>30</v>
      </c>
      <c r="AX290" s="13" t="s">
        <v>73</v>
      </c>
      <c r="AY290" s="199" t="s">
        <v>191</v>
      </c>
    </row>
    <row r="291" s="14" customFormat="1">
      <c r="B291" s="206"/>
      <c r="D291" s="191" t="s">
        <v>200</v>
      </c>
      <c r="E291" s="207" t="s">
        <v>1</v>
      </c>
      <c r="F291" s="208" t="s">
        <v>204</v>
      </c>
      <c r="H291" s="209">
        <v>51.780000000000001</v>
      </c>
      <c r="I291" s="210"/>
      <c r="L291" s="206"/>
      <c r="M291" s="211"/>
      <c r="N291" s="212"/>
      <c r="O291" s="212"/>
      <c r="P291" s="212"/>
      <c r="Q291" s="212"/>
      <c r="R291" s="212"/>
      <c r="S291" s="212"/>
      <c r="T291" s="213"/>
      <c r="AT291" s="207" t="s">
        <v>200</v>
      </c>
      <c r="AU291" s="207" t="s">
        <v>211</v>
      </c>
      <c r="AV291" s="14" t="s">
        <v>198</v>
      </c>
      <c r="AW291" s="14" t="s">
        <v>30</v>
      </c>
      <c r="AX291" s="14" t="s">
        <v>81</v>
      </c>
      <c r="AY291" s="207" t="s">
        <v>191</v>
      </c>
    </row>
    <row r="292" s="1" customFormat="1" ht="36" customHeight="1">
      <c r="B292" s="177"/>
      <c r="C292" s="178" t="s">
        <v>436</v>
      </c>
      <c r="D292" s="178" t="s">
        <v>194</v>
      </c>
      <c r="E292" s="179" t="s">
        <v>1015</v>
      </c>
      <c r="F292" s="180" t="s">
        <v>1016</v>
      </c>
      <c r="G292" s="181" t="s">
        <v>397</v>
      </c>
      <c r="H292" s="182">
        <v>2</v>
      </c>
      <c r="I292" s="183"/>
      <c r="J292" s="182">
        <f>ROUND(I292*H292,2)</f>
        <v>0</v>
      </c>
      <c r="K292" s="180" t="s">
        <v>1</v>
      </c>
      <c r="L292" s="37"/>
      <c r="M292" s="184" t="s">
        <v>1</v>
      </c>
      <c r="N292" s="185" t="s">
        <v>38</v>
      </c>
      <c r="O292" s="73"/>
      <c r="P292" s="186">
        <f>O292*H292</f>
        <v>0</v>
      </c>
      <c r="Q292" s="186">
        <v>0</v>
      </c>
      <c r="R292" s="186">
        <f>Q292*H292</f>
        <v>0</v>
      </c>
      <c r="S292" s="186">
        <v>0</v>
      </c>
      <c r="T292" s="187">
        <f>S292*H292</f>
        <v>0</v>
      </c>
      <c r="AR292" s="188" t="s">
        <v>198</v>
      </c>
      <c r="AT292" s="188" t="s">
        <v>194</v>
      </c>
      <c r="AU292" s="188" t="s">
        <v>211</v>
      </c>
      <c r="AY292" s="18" t="s">
        <v>191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8" t="s">
        <v>81</v>
      </c>
      <c r="BK292" s="189">
        <f>ROUND(I292*H292,2)</f>
        <v>0</v>
      </c>
      <c r="BL292" s="18" t="s">
        <v>198</v>
      </c>
      <c r="BM292" s="188" t="s">
        <v>1017</v>
      </c>
    </row>
    <row r="293" s="13" customFormat="1">
      <c r="B293" s="198"/>
      <c r="D293" s="191" t="s">
        <v>200</v>
      </c>
      <c r="E293" s="199" t="s">
        <v>1</v>
      </c>
      <c r="F293" s="200" t="s">
        <v>83</v>
      </c>
      <c r="H293" s="201">
        <v>2</v>
      </c>
      <c r="I293" s="202"/>
      <c r="L293" s="198"/>
      <c r="M293" s="203"/>
      <c r="N293" s="204"/>
      <c r="O293" s="204"/>
      <c r="P293" s="204"/>
      <c r="Q293" s="204"/>
      <c r="R293" s="204"/>
      <c r="S293" s="204"/>
      <c r="T293" s="205"/>
      <c r="AT293" s="199" t="s">
        <v>200</v>
      </c>
      <c r="AU293" s="199" t="s">
        <v>211</v>
      </c>
      <c r="AV293" s="13" t="s">
        <v>83</v>
      </c>
      <c r="AW293" s="13" t="s">
        <v>30</v>
      </c>
      <c r="AX293" s="13" t="s">
        <v>73</v>
      </c>
      <c r="AY293" s="199" t="s">
        <v>191</v>
      </c>
    </row>
    <row r="294" s="14" customFormat="1">
      <c r="B294" s="206"/>
      <c r="D294" s="191" t="s">
        <v>200</v>
      </c>
      <c r="E294" s="207" t="s">
        <v>1</v>
      </c>
      <c r="F294" s="208" t="s">
        <v>204</v>
      </c>
      <c r="H294" s="209">
        <v>2</v>
      </c>
      <c r="I294" s="210"/>
      <c r="L294" s="206"/>
      <c r="M294" s="223"/>
      <c r="N294" s="224"/>
      <c r="O294" s="224"/>
      <c r="P294" s="224"/>
      <c r="Q294" s="224"/>
      <c r="R294" s="224"/>
      <c r="S294" s="224"/>
      <c r="T294" s="225"/>
      <c r="AT294" s="207" t="s">
        <v>200</v>
      </c>
      <c r="AU294" s="207" t="s">
        <v>211</v>
      </c>
      <c r="AV294" s="14" t="s">
        <v>198</v>
      </c>
      <c r="AW294" s="14" t="s">
        <v>30</v>
      </c>
      <c r="AX294" s="14" t="s">
        <v>81</v>
      </c>
      <c r="AY294" s="207" t="s">
        <v>191</v>
      </c>
    </row>
    <row r="295" s="1" customFormat="1" ht="6.96" customHeight="1">
      <c r="B295" s="56"/>
      <c r="C295" s="57"/>
      <c r="D295" s="57"/>
      <c r="E295" s="57"/>
      <c r="F295" s="57"/>
      <c r="G295" s="57"/>
      <c r="H295" s="57"/>
      <c r="I295" s="139"/>
      <c r="J295" s="57"/>
      <c r="K295" s="57"/>
      <c r="L295" s="37"/>
    </row>
  </sheetData>
  <autoFilter ref="C123:K29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89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1018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ROUND((SUM(BE120:BE261)),  2)</f>
        <v>0</v>
      </c>
      <c r="I33" s="127">
        <v>0.20999999999999999</v>
      </c>
      <c r="J33" s="126">
        <f>ROUND(((SUM(BE120:BE261))*I33),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ROUND((SUM(BF120:BF261)),  2)</f>
        <v>0</v>
      </c>
      <c r="I34" s="127">
        <v>0.14999999999999999</v>
      </c>
      <c r="J34" s="126">
        <f>ROUND(((SUM(BF120:BF261))*I34),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ROUND((SUM(BG120:BG261)),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ROUND((SUM(BH120:BH261)),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ROUND((SUM(BI120:BI261)),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14-01 - Kabelové komory CETIN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9" customFormat="1" ht="19.92" customHeight="1">
      <c r="B99" s="150"/>
      <c r="D99" s="151" t="s">
        <v>173</v>
      </c>
      <c r="E99" s="152"/>
      <c r="F99" s="152"/>
      <c r="G99" s="152"/>
      <c r="H99" s="152"/>
      <c r="I99" s="153"/>
      <c r="J99" s="154">
        <f>J170</f>
        <v>0</v>
      </c>
      <c r="L99" s="150"/>
    </row>
    <row r="100" s="8" customFormat="1" ht="24.96" customHeight="1">
      <c r="B100" s="145"/>
      <c r="D100" s="146" t="s">
        <v>175</v>
      </c>
      <c r="E100" s="147"/>
      <c r="F100" s="147"/>
      <c r="G100" s="147"/>
      <c r="H100" s="147"/>
      <c r="I100" s="148"/>
      <c r="J100" s="149">
        <f>J258</f>
        <v>0</v>
      </c>
      <c r="L100" s="145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>SO 14-01 - Kabelové komory CETIN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P121+P258</f>
        <v>0</v>
      </c>
      <c r="Q120" s="69"/>
      <c r="R120" s="161">
        <f>R121+R258</f>
        <v>703.99185760000012</v>
      </c>
      <c r="S120" s="69"/>
      <c r="T120" s="162">
        <f>T121+T258</f>
        <v>117.46340000000001</v>
      </c>
      <c r="AT120" s="18" t="s">
        <v>72</v>
      </c>
      <c r="AU120" s="18" t="s">
        <v>166</v>
      </c>
      <c r="BK120" s="163">
        <f>BK121+BK258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P122+P170</f>
        <v>0</v>
      </c>
      <c r="Q121" s="170"/>
      <c r="R121" s="171">
        <f>R122+R170</f>
        <v>703.99185760000012</v>
      </c>
      <c r="S121" s="170"/>
      <c r="T121" s="172">
        <f>T122+T170</f>
        <v>117.46340000000001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BK122+BK170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SUM(P123:P169)</f>
        <v>0</v>
      </c>
      <c r="Q122" s="170"/>
      <c r="R122" s="171">
        <f>SUM(R123:R169)</f>
        <v>45.4304664</v>
      </c>
      <c r="S122" s="170"/>
      <c r="T122" s="172">
        <f>SUM(T123:T169)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SUM(BK123:BK169)</f>
        <v>0</v>
      </c>
    </row>
    <row r="123" s="1" customFormat="1" ht="24" customHeight="1">
      <c r="B123" s="177"/>
      <c r="C123" s="178" t="s">
        <v>81</v>
      </c>
      <c r="D123" s="178" t="s">
        <v>194</v>
      </c>
      <c r="E123" s="179" t="s">
        <v>1021</v>
      </c>
      <c r="F123" s="180" t="s">
        <v>1022</v>
      </c>
      <c r="G123" s="181" t="s">
        <v>1023</v>
      </c>
      <c r="H123" s="182">
        <v>2</v>
      </c>
      <c r="I123" s="183"/>
      <c r="J123" s="182">
        <f>ROUND(I123*H123,2)</f>
        <v>0</v>
      </c>
      <c r="K123" s="180" t="s">
        <v>274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1024</v>
      </c>
    </row>
    <row r="124" s="13" customFormat="1">
      <c r="B124" s="198"/>
      <c r="D124" s="191" t="s">
        <v>200</v>
      </c>
      <c r="E124" s="199" t="s">
        <v>1</v>
      </c>
      <c r="F124" s="200" t="s">
        <v>1025</v>
      </c>
      <c r="H124" s="201">
        <v>2</v>
      </c>
      <c r="I124" s="202"/>
      <c r="L124" s="198"/>
      <c r="M124" s="203"/>
      <c r="N124" s="204"/>
      <c r="O124" s="204"/>
      <c r="P124" s="204"/>
      <c r="Q124" s="204"/>
      <c r="R124" s="204"/>
      <c r="S124" s="204"/>
      <c r="T124" s="205"/>
      <c r="AT124" s="199" t="s">
        <v>200</v>
      </c>
      <c r="AU124" s="199" t="s">
        <v>83</v>
      </c>
      <c r="AV124" s="13" t="s">
        <v>83</v>
      </c>
      <c r="AW124" s="13" t="s">
        <v>30</v>
      </c>
      <c r="AX124" s="13" t="s">
        <v>73</v>
      </c>
      <c r="AY124" s="199" t="s">
        <v>191</v>
      </c>
    </row>
    <row r="125" s="14" customFormat="1">
      <c r="B125" s="206"/>
      <c r="D125" s="191" t="s">
        <v>200</v>
      </c>
      <c r="E125" s="207" t="s">
        <v>1</v>
      </c>
      <c r="F125" s="208" t="s">
        <v>204</v>
      </c>
      <c r="H125" s="209">
        <v>2</v>
      </c>
      <c r="I125" s="210"/>
      <c r="L125" s="206"/>
      <c r="M125" s="211"/>
      <c r="N125" s="212"/>
      <c r="O125" s="212"/>
      <c r="P125" s="212"/>
      <c r="Q125" s="212"/>
      <c r="R125" s="212"/>
      <c r="S125" s="212"/>
      <c r="T125" s="213"/>
      <c r="AT125" s="207" t="s">
        <v>200</v>
      </c>
      <c r="AU125" s="207" t="s">
        <v>83</v>
      </c>
      <c r="AV125" s="14" t="s">
        <v>198</v>
      </c>
      <c r="AW125" s="14" t="s">
        <v>30</v>
      </c>
      <c r="AX125" s="14" t="s">
        <v>81</v>
      </c>
      <c r="AY125" s="207" t="s">
        <v>191</v>
      </c>
    </row>
    <row r="126" s="1" customFormat="1" ht="24" customHeight="1">
      <c r="B126" s="177"/>
      <c r="C126" s="178" t="s">
        <v>83</v>
      </c>
      <c r="D126" s="178" t="s">
        <v>194</v>
      </c>
      <c r="E126" s="179" t="s">
        <v>1026</v>
      </c>
      <c r="F126" s="180" t="s">
        <v>1027</v>
      </c>
      <c r="G126" s="181" t="s">
        <v>310</v>
      </c>
      <c r="H126" s="182">
        <v>56</v>
      </c>
      <c r="I126" s="183"/>
      <c r="J126" s="182">
        <f>ROUND(I126*H126,2)</f>
        <v>0</v>
      </c>
      <c r="K126" s="180" t="s">
        <v>274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0.00014999999999999999</v>
      </c>
      <c r="R126" s="186">
        <f>Q126*H126</f>
        <v>0.0083999999999999995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1028</v>
      </c>
    </row>
    <row r="127" s="12" customFormat="1">
      <c r="B127" s="190"/>
      <c r="D127" s="191" t="s">
        <v>200</v>
      </c>
      <c r="E127" s="192" t="s">
        <v>1</v>
      </c>
      <c r="F127" s="193" t="s">
        <v>1029</v>
      </c>
      <c r="H127" s="192" t="s">
        <v>1</v>
      </c>
      <c r="I127" s="194"/>
      <c r="L127" s="190"/>
      <c r="M127" s="195"/>
      <c r="N127" s="196"/>
      <c r="O127" s="196"/>
      <c r="P127" s="196"/>
      <c r="Q127" s="196"/>
      <c r="R127" s="196"/>
      <c r="S127" s="196"/>
      <c r="T127" s="197"/>
      <c r="AT127" s="192" t="s">
        <v>200</v>
      </c>
      <c r="AU127" s="192" t="s">
        <v>83</v>
      </c>
      <c r="AV127" s="12" t="s">
        <v>81</v>
      </c>
      <c r="AW127" s="12" t="s">
        <v>30</v>
      </c>
      <c r="AX127" s="12" t="s">
        <v>73</v>
      </c>
      <c r="AY127" s="192" t="s">
        <v>191</v>
      </c>
    </row>
    <row r="128" s="13" customFormat="1">
      <c r="B128" s="198"/>
      <c r="D128" s="191" t="s">
        <v>200</v>
      </c>
      <c r="E128" s="199" t="s">
        <v>1</v>
      </c>
      <c r="F128" s="200" t="s">
        <v>1030</v>
      </c>
      <c r="H128" s="201">
        <v>56</v>
      </c>
      <c r="I128" s="202"/>
      <c r="L128" s="198"/>
      <c r="M128" s="203"/>
      <c r="N128" s="204"/>
      <c r="O128" s="204"/>
      <c r="P128" s="204"/>
      <c r="Q128" s="204"/>
      <c r="R128" s="204"/>
      <c r="S128" s="204"/>
      <c r="T128" s="205"/>
      <c r="AT128" s="199" t="s">
        <v>200</v>
      </c>
      <c r="AU128" s="199" t="s">
        <v>83</v>
      </c>
      <c r="AV128" s="13" t="s">
        <v>83</v>
      </c>
      <c r="AW128" s="13" t="s">
        <v>30</v>
      </c>
      <c r="AX128" s="13" t="s">
        <v>73</v>
      </c>
      <c r="AY128" s="199" t="s">
        <v>191</v>
      </c>
    </row>
    <row r="129" s="14" customFormat="1">
      <c r="B129" s="206"/>
      <c r="D129" s="191" t="s">
        <v>200</v>
      </c>
      <c r="E129" s="207" t="s">
        <v>1</v>
      </c>
      <c r="F129" s="208" t="s">
        <v>204</v>
      </c>
      <c r="H129" s="209">
        <v>56</v>
      </c>
      <c r="I129" s="210"/>
      <c r="L129" s="206"/>
      <c r="M129" s="211"/>
      <c r="N129" s="212"/>
      <c r="O129" s="212"/>
      <c r="P129" s="212"/>
      <c r="Q129" s="212"/>
      <c r="R129" s="212"/>
      <c r="S129" s="212"/>
      <c r="T129" s="213"/>
      <c r="AT129" s="207" t="s">
        <v>200</v>
      </c>
      <c r="AU129" s="207" t="s">
        <v>83</v>
      </c>
      <c r="AV129" s="14" t="s">
        <v>198</v>
      </c>
      <c r="AW129" s="14" t="s">
        <v>30</v>
      </c>
      <c r="AX129" s="14" t="s">
        <v>81</v>
      </c>
      <c r="AY129" s="207" t="s">
        <v>191</v>
      </c>
    </row>
    <row r="130" s="1" customFormat="1" ht="24" customHeight="1">
      <c r="B130" s="177"/>
      <c r="C130" s="178" t="s">
        <v>211</v>
      </c>
      <c r="D130" s="178" t="s">
        <v>194</v>
      </c>
      <c r="E130" s="179" t="s">
        <v>1031</v>
      </c>
      <c r="F130" s="180" t="s">
        <v>1032</v>
      </c>
      <c r="G130" s="181" t="s">
        <v>310</v>
      </c>
      <c r="H130" s="182">
        <v>56</v>
      </c>
      <c r="I130" s="183"/>
      <c r="J130" s="182">
        <f>ROUND(I130*H130,2)</f>
        <v>0</v>
      </c>
      <c r="K130" s="180" t="s">
        <v>274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1033</v>
      </c>
    </row>
    <row r="131" s="12" customFormat="1">
      <c r="B131" s="190"/>
      <c r="D131" s="191" t="s">
        <v>200</v>
      </c>
      <c r="E131" s="192" t="s">
        <v>1</v>
      </c>
      <c r="F131" s="193" t="s">
        <v>1029</v>
      </c>
      <c r="H131" s="192" t="s">
        <v>1</v>
      </c>
      <c r="I131" s="194"/>
      <c r="L131" s="190"/>
      <c r="M131" s="195"/>
      <c r="N131" s="196"/>
      <c r="O131" s="196"/>
      <c r="P131" s="196"/>
      <c r="Q131" s="196"/>
      <c r="R131" s="196"/>
      <c r="S131" s="196"/>
      <c r="T131" s="197"/>
      <c r="AT131" s="192" t="s">
        <v>200</v>
      </c>
      <c r="AU131" s="192" t="s">
        <v>83</v>
      </c>
      <c r="AV131" s="12" t="s">
        <v>81</v>
      </c>
      <c r="AW131" s="12" t="s">
        <v>30</v>
      </c>
      <c r="AX131" s="12" t="s">
        <v>73</v>
      </c>
      <c r="AY131" s="192" t="s">
        <v>191</v>
      </c>
    </row>
    <row r="132" s="13" customFormat="1">
      <c r="B132" s="198"/>
      <c r="D132" s="191" t="s">
        <v>200</v>
      </c>
      <c r="E132" s="199" t="s">
        <v>1</v>
      </c>
      <c r="F132" s="200" t="s">
        <v>1030</v>
      </c>
      <c r="H132" s="201">
        <v>56</v>
      </c>
      <c r="I132" s="202"/>
      <c r="L132" s="198"/>
      <c r="M132" s="203"/>
      <c r="N132" s="204"/>
      <c r="O132" s="204"/>
      <c r="P132" s="204"/>
      <c r="Q132" s="204"/>
      <c r="R132" s="204"/>
      <c r="S132" s="204"/>
      <c r="T132" s="205"/>
      <c r="AT132" s="199" t="s">
        <v>200</v>
      </c>
      <c r="AU132" s="199" t="s">
        <v>83</v>
      </c>
      <c r="AV132" s="13" t="s">
        <v>83</v>
      </c>
      <c r="AW132" s="13" t="s">
        <v>30</v>
      </c>
      <c r="AX132" s="13" t="s">
        <v>73</v>
      </c>
      <c r="AY132" s="199" t="s">
        <v>191</v>
      </c>
    </row>
    <row r="133" s="14" customFormat="1">
      <c r="B133" s="206"/>
      <c r="D133" s="191" t="s">
        <v>200</v>
      </c>
      <c r="E133" s="207" t="s">
        <v>1</v>
      </c>
      <c r="F133" s="208" t="s">
        <v>204</v>
      </c>
      <c r="H133" s="209">
        <v>56</v>
      </c>
      <c r="I133" s="210"/>
      <c r="L133" s="206"/>
      <c r="M133" s="211"/>
      <c r="N133" s="212"/>
      <c r="O133" s="212"/>
      <c r="P133" s="212"/>
      <c r="Q133" s="212"/>
      <c r="R133" s="212"/>
      <c r="S133" s="212"/>
      <c r="T133" s="213"/>
      <c r="AT133" s="207" t="s">
        <v>200</v>
      </c>
      <c r="AU133" s="207" t="s">
        <v>83</v>
      </c>
      <c r="AV133" s="14" t="s">
        <v>198</v>
      </c>
      <c r="AW133" s="14" t="s">
        <v>30</v>
      </c>
      <c r="AX133" s="14" t="s">
        <v>81</v>
      </c>
      <c r="AY133" s="207" t="s">
        <v>191</v>
      </c>
    </row>
    <row r="134" s="1" customFormat="1" ht="24" customHeight="1">
      <c r="B134" s="177"/>
      <c r="C134" s="178" t="s">
        <v>198</v>
      </c>
      <c r="D134" s="178" t="s">
        <v>194</v>
      </c>
      <c r="E134" s="179" t="s">
        <v>255</v>
      </c>
      <c r="F134" s="180" t="s">
        <v>1034</v>
      </c>
      <c r="G134" s="181" t="s">
        <v>214</v>
      </c>
      <c r="H134" s="182">
        <v>215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1035</v>
      </c>
    </row>
    <row r="135" s="12" customFormat="1">
      <c r="B135" s="190"/>
      <c r="D135" s="191" t="s">
        <v>200</v>
      </c>
      <c r="E135" s="192" t="s">
        <v>1</v>
      </c>
      <c r="F135" s="193" t="s">
        <v>1036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200</v>
      </c>
      <c r="AU135" s="192" t="s">
        <v>83</v>
      </c>
      <c r="AV135" s="12" t="s">
        <v>81</v>
      </c>
      <c r="AW135" s="12" t="s">
        <v>30</v>
      </c>
      <c r="AX135" s="12" t="s">
        <v>73</v>
      </c>
      <c r="AY135" s="192" t="s">
        <v>191</v>
      </c>
    </row>
    <row r="136" s="13" customFormat="1">
      <c r="B136" s="198"/>
      <c r="D136" s="191" t="s">
        <v>200</v>
      </c>
      <c r="E136" s="199" t="s">
        <v>1</v>
      </c>
      <c r="F136" s="200" t="s">
        <v>1037</v>
      </c>
      <c r="H136" s="201">
        <v>215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200</v>
      </c>
      <c r="AU136" s="199" t="s">
        <v>83</v>
      </c>
      <c r="AV136" s="13" t="s">
        <v>83</v>
      </c>
      <c r="AW136" s="13" t="s">
        <v>30</v>
      </c>
      <c r="AX136" s="13" t="s">
        <v>73</v>
      </c>
      <c r="AY136" s="199" t="s">
        <v>191</v>
      </c>
    </row>
    <row r="137" s="14" customFormat="1">
      <c r="B137" s="206"/>
      <c r="D137" s="191" t="s">
        <v>200</v>
      </c>
      <c r="E137" s="207" t="s">
        <v>1</v>
      </c>
      <c r="F137" s="208" t="s">
        <v>204</v>
      </c>
      <c r="H137" s="209">
        <v>215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200</v>
      </c>
      <c r="AU137" s="207" t="s">
        <v>83</v>
      </c>
      <c r="AV137" s="14" t="s">
        <v>198</v>
      </c>
      <c r="AW137" s="14" t="s">
        <v>30</v>
      </c>
      <c r="AX137" s="14" t="s">
        <v>81</v>
      </c>
      <c r="AY137" s="207" t="s">
        <v>191</v>
      </c>
    </row>
    <row r="138" s="1" customFormat="1" ht="16.5" customHeight="1">
      <c r="B138" s="177"/>
      <c r="C138" s="178" t="s">
        <v>228</v>
      </c>
      <c r="D138" s="178" t="s">
        <v>194</v>
      </c>
      <c r="E138" s="179" t="s">
        <v>272</v>
      </c>
      <c r="F138" s="180" t="s">
        <v>273</v>
      </c>
      <c r="G138" s="181" t="s">
        <v>197</v>
      </c>
      <c r="H138" s="182">
        <v>169.91999999999999</v>
      </c>
      <c r="I138" s="183"/>
      <c r="J138" s="182">
        <f>ROUND(I138*H138,2)</f>
        <v>0</v>
      </c>
      <c r="K138" s="180" t="s">
        <v>274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0.00084999999999999995</v>
      </c>
      <c r="R138" s="186">
        <f>Q138*H138</f>
        <v>0.14443199999999998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1038</v>
      </c>
    </row>
    <row r="139" s="12" customFormat="1">
      <c r="B139" s="190"/>
      <c r="D139" s="191" t="s">
        <v>200</v>
      </c>
      <c r="E139" s="192" t="s">
        <v>1</v>
      </c>
      <c r="F139" s="193" t="s">
        <v>1039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200</v>
      </c>
      <c r="AU139" s="192" t="s">
        <v>83</v>
      </c>
      <c r="AV139" s="12" t="s">
        <v>81</v>
      </c>
      <c r="AW139" s="12" t="s">
        <v>30</v>
      </c>
      <c r="AX139" s="12" t="s">
        <v>73</v>
      </c>
      <c r="AY139" s="192" t="s">
        <v>191</v>
      </c>
    </row>
    <row r="140" s="13" customFormat="1">
      <c r="B140" s="198"/>
      <c r="D140" s="191" t="s">
        <v>200</v>
      </c>
      <c r="E140" s="199" t="s">
        <v>1</v>
      </c>
      <c r="F140" s="200" t="s">
        <v>1040</v>
      </c>
      <c r="H140" s="201">
        <v>169.91999999999999</v>
      </c>
      <c r="I140" s="202"/>
      <c r="L140" s="198"/>
      <c r="M140" s="203"/>
      <c r="N140" s="204"/>
      <c r="O140" s="204"/>
      <c r="P140" s="204"/>
      <c r="Q140" s="204"/>
      <c r="R140" s="204"/>
      <c r="S140" s="204"/>
      <c r="T140" s="205"/>
      <c r="AT140" s="199" t="s">
        <v>200</v>
      </c>
      <c r="AU140" s="199" t="s">
        <v>83</v>
      </c>
      <c r="AV140" s="13" t="s">
        <v>83</v>
      </c>
      <c r="AW140" s="13" t="s">
        <v>30</v>
      </c>
      <c r="AX140" s="13" t="s">
        <v>73</v>
      </c>
      <c r="AY140" s="199" t="s">
        <v>191</v>
      </c>
    </row>
    <row r="141" s="14" customFormat="1">
      <c r="B141" s="206"/>
      <c r="D141" s="191" t="s">
        <v>200</v>
      </c>
      <c r="E141" s="207" t="s">
        <v>1</v>
      </c>
      <c r="F141" s="208" t="s">
        <v>204</v>
      </c>
      <c r="H141" s="209">
        <v>169.91999999999999</v>
      </c>
      <c r="I141" s="210"/>
      <c r="L141" s="206"/>
      <c r="M141" s="211"/>
      <c r="N141" s="212"/>
      <c r="O141" s="212"/>
      <c r="P141" s="212"/>
      <c r="Q141" s="212"/>
      <c r="R141" s="212"/>
      <c r="S141" s="212"/>
      <c r="T141" s="213"/>
      <c r="AT141" s="207" t="s">
        <v>200</v>
      </c>
      <c r="AU141" s="207" t="s">
        <v>83</v>
      </c>
      <c r="AV141" s="14" t="s">
        <v>198</v>
      </c>
      <c r="AW141" s="14" t="s">
        <v>30</v>
      </c>
      <c r="AX141" s="14" t="s">
        <v>81</v>
      </c>
      <c r="AY141" s="207" t="s">
        <v>191</v>
      </c>
    </row>
    <row r="142" s="1" customFormat="1" ht="24" customHeight="1">
      <c r="B142" s="177"/>
      <c r="C142" s="178" t="s">
        <v>237</v>
      </c>
      <c r="D142" s="178" t="s">
        <v>194</v>
      </c>
      <c r="E142" s="179" t="s">
        <v>278</v>
      </c>
      <c r="F142" s="180" t="s">
        <v>279</v>
      </c>
      <c r="G142" s="181" t="s">
        <v>197</v>
      </c>
      <c r="H142" s="182">
        <v>169.91999999999999</v>
      </c>
      <c r="I142" s="183"/>
      <c r="J142" s="182">
        <f>ROUND(I142*H142,2)</f>
        <v>0</v>
      </c>
      <c r="K142" s="180" t="s">
        <v>274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198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198</v>
      </c>
      <c r="BM142" s="188" t="s">
        <v>1041</v>
      </c>
    </row>
    <row r="143" s="12" customFormat="1">
      <c r="B143" s="190"/>
      <c r="D143" s="191" t="s">
        <v>200</v>
      </c>
      <c r="E143" s="192" t="s">
        <v>1</v>
      </c>
      <c r="F143" s="193" t="s">
        <v>1042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200</v>
      </c>
      <c r="AU143" s="192" t="s">
        <v>83</v>
      </c>
      <c r="AV143" s="12" t="s">
        <v>81</v>
      </c>
      <c r="AW143" s="12" t="s">
        <v>30</v>
      </c>
      <c r="AX143" s="12" t="s">
        <v>73</v>
      </c>
      <c r="AY143" s="192" t="s">
        <v>191</v>
      </c>
    </row>
    <row r="144" s="13" customFormat="1">
      <c r="B144" s="198"/>
      <c r="D144" s="191" t="s">
        <v>200</v>
      </c>
      <c r="E144" s="199" t="s">
        <v>1</v>
      </c>
      <c r="F144" s="200" t="s">
        <v>1040</v>
      </c>
      <c r="H144" s="201">
        <v>169.91999999999999</v>
      </c>
      <c r="I144" s="202"/>
      <c r="L144" s="198"/>
      <c r="M144" s="203"/>
      <c r="N144" s="204"/>
      <c r="O144" s="204"/>
      <c r="P144" s="204"/>
      <c r="Q144" s="204"/>
      <c r="R144" s="204"/>
      <c r="S144" s="204"/>
      <c r="T144" s="205"/>
      <c r="AT144" s="199" t="s">
        <v>200</v>
      </c>
      <c r="AU144" s="199" t="s">
        <v>83</v>
      </c>
      <c r="AV144" s="13" t="s">
        <v>83</v>
      </c>
      <c r="AW144" s="13" t="s">
        <v>30</v>
      </c>
      <c r="AX144" s="13" t="s">
        <v>73</v>
      </c>
      <c r="AY144" s="199" t="s">
        <v>191</v>
      </c>
    </row>
    <row r="145" s="14" customFormat="1">
      <c r="B145" s="206"/>
      <c r="D145" s="191" t="s">
        <v>200</v>
      </c>
      <c r="E145" s="207" t="s">
        <v>1</v>
      </c>
      <c r="F145" s="208" t="s">
        <v>204</v>
      </c>
      <c r="H145" s="209">
        <v>169.91999999999999</v>
      </c>
      <c r="I145" s="210"/>
      <c r="L145" s="206"/>
      <c r="M145" s="211"/>
      <c r="N145" s="212"/>
      <c r="O145" s="212"/>
      <c r="P145" s="212"/>
      <c r="Q145" s="212"/>
      <c r="R145" s="212"/>
      <c r="S145" s="212"/>
      <c r="T145" s="213"/>
      <c r="AT145" s="207" t="s">
        <v>200</v>
      </c>
      <c r="AU145" s="207" t="s">
        <v>83</v>
      </c>
      <c r="AV145" s="14" t="s">
        <v>198</v>
      </c>
      <c r="AW145" s="14" t="s">
        <v>30</v>
      </c>
      <c r="AX145" s="14" t="s">
        <v>81</v>
      </c>
      <c r="AY145" s="207" t="s">
        <v>191</v>
      </c>
    </row>
    <row r="146" s="1" customFormat="1" ht="24" customHeight="1">
      <c r="B146" s="177"/>
      <c r="C146" s="178" t="s">
        <v>243</v>
      </c>
      <c r="D146" s="178" t="s">
        <v>194</v>
      </c>
      <c r="E146" s="179" t="s">
        <v>281</v>
      </c>
      <c r="F146" s="180" t="s">
        <v>282</v>
      </c>
      <c r="G146" s="181" t="s">
        <v>214</v>
      </c>
      <c r="H146" s="182">
        <v>235.19999999999999</v>
      </c>
      <c r="I146" s="183"/>
      <c r="J146" s="182">
        <f>ROUND(I146*H146,2)</f>
        <v>0</v>
      </c>
      <c r="K146" s="180" t="s">
        <v>274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198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1043</v>
      </c>
    </row>
    <row r="147" s="12" customFormat="1">
      <c r="B147" s="190"/>
      <c r="D147" s="191" t="s">
        <v>200</v>
      </c>
      <c r="E147" s="192" t="s">
        <v>1</v>
      </c>
      <c r="F147" s="193" t="s">
        <v>1044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200</v>
      </c>
      <c r="AU147" s="192" t="s">
        <v>83</v>
      </c>
      <c r="AV147" s="12" t="s">
        <v>81</v>
      </c>
      <c r="AW147" s="12" t="s">
        <v>30</v>
      </c>
      <c r="AX147" s="12" t="s">
        <v>73</v>
      </c>
      <c r="AY147" s="192" t="s">
        <v>191</v>
      </c>
    </row>
    <row r="148" s="13" customFormat="1">
      <c r="B148" s="198"/>
      <c r="D148" s="191" t="s">
        <v>200</v>
      </c>
      <c r="E148" s="199" t="s">
        <v>1</v>
      </c>
      <c r="F148" s="200" t="s">
        <v>1045</v>
      </c>
      <c r="H148" s="201">
        <v>235.19999999999999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200</v>
      </c>
      <c r="AU148" s="199" t="s">
        <v>83</v>
      </c>
      <c r="AV148" s="13" t="s">
        <v>83</v>
      </c>
      <c r="AW148" s="13" t="s">
        <v>30</v>
      </c>
      <c r="AX148" s="13" t="s">
        <v>73</v>
      </c>
      <c r="AY148" s="199" t="s">
        <v>191</v>
      </c>
    </row>
    <row r="149" s="14" customFormat="1">
      <c r="B149" s="206"/>
      <c r="D149" s="191" t="s">
        <v>200</v>
      </c>
      <c r="E149" s="207" t="s">
        <v>1</v>
      </c>
      <c r="F149" s="208" t="s">
        <v>204</v>
      </c>
      <c r="H149" s="209">
        <v>235.19999999999999</v>
      </c>
      <c r="I149" s="210"/>
      <c r="L149" s="206"/>
      <c r="M149" s="211"/>
      <c r="N149" s="212"/>
      <c r="O149" s="212"/>
      <c r="P149" s="212"/>
      <c r="Q149" s="212"/>
      <c r="R149" s="212"/>
      <c r="S149" s="212"/>
      <c r="T149" s="213"/>
      <c r="AT149" s="207" t="s">
        <v>200</v>
      </c>
      <c r="AU149" s="207" t="s">
        <v>83</v>
      </c>
      <c r="AV149" s="14" t="s">
        <v>198</v>
      </c>
      <c r="AW149" s="14" t="s">
        <v>30</v>
      </c>
      <c r="AX149" s="14" t="s">
        <v>81</v>
      </c>
      <c r="AY149" s="207" t="s">
        <v>191</v>
      </c>
    </row>
    <row r="150" s="1" customFormat="1" ht="16.5" customHeight="1">
      <c r="B150" s="177"/>
      <c r="C150" s="178" t="s">
        <v>254</v>
      </c>
      <c r="D150" s="178" t="s">
        <v>194</v>
      </c>
      <c r="E150" s="179" t="s">
        <v>1046</v>
      </c>
      <c r="F150" s="180" t="s">
        <v>1047</v>
      </c>
      <c r="G150" s="181" t="s">
        <v>197</v>
      </c>
      <c r="H150" s="182">
        <v>60</v>
      </c>
      <c r="I150" s="183"/>
      <c r="J150" s="182">
        <f>ROUND(I150*H150,2)</f>
        <v>0</v>
      </c>
      <c r="K150" s="180" t="s">
        <v>274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1048</v>
      </c>
    </row>
    <row r="151" s="12" customFormat="1">
      <c r="B151" s="190"/>
      <c r="D151" s="191" t="s">
        <v>200</v>
      </c>
      <c r="E151" s="192" t="s">
        <v>1</v>
      </c>
      <c r="F151" s="193" t="s">
        <v>1049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200</v>
      </c>
      <c r="AU151" s="192" t="s">
        <v>83</v>
      </c>
      <c r="AV151" s="12" t="s">
        <v>81</v>
      </c>
      <c r="AW151" s="12" t="s">
        <v>30</v>
      </c>
      <c r="AX151" s="12" t="s">
        <v>73</v>
      </c>
      <c r="AY151" s="192" t="s">
        <v>191</v>
      </c>
    </row>
    <row r="152" s="13" customFormat="1">
      <c r="B152" s="198"/>
      <c r="D152" s="191" t="s">
        <v>200</v>
      </c>
      <c r="E152" s="199" t="s">
        <v>1</v>
      </c>
      <c r="F152" s="200" t="s">
        <v>1050</v>
      </c>
      <c r="H152" s="201">
        <v>60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200</v>
      </c>
      <c r="AU152" s="199" t="s">
        <v>83</v>
      </c>
      <c r="AV152" s="13" t="s">
        <v>83</v>
      </c>
      <c r="AW152" s="13" t="s">
        <v>30</v>
      </c>
      <c r="AX152" s="13" t="s">
        <v>73</v>
      </c>
      <c r="AY152" s="199" t="s">
        <v>191</v>
      </c>
    </row>
    <row r="153" s="14" customFormat="1">
      <c r="B153" s="206"/>
      <c r="D153" s="191" t="s">
        <v>200</v>
      </c>
      <c r="E153" s="207" t="s">
        <v>1</v>
      </c>
      <c r="F153" s="208" t="s">
        <v>204</v>
      </c>
      <c r="H153" s="209">
        <v>60</v>
      </c>
      <c r="I153" s="210"/>
      <c r="L153" s="206"/>
      <c r="M153" s="211"/>
      <c r="N153" s="212"/>
      <c r="O153" s="212"/>
      <c r="P153" s="212"/>
      <c r="Q153" s="212"/>
      <c r="R153" s="212"/>
      <c r="S153" s="212"/>
      <c r="T153" s="213"/>
      <c r="AT153" s="207" t="s">
        <v>200</v>
      </c>
      <c r="AU153" s="207" t="s">
        <v>83</v>
      </c>
      <c r="AV153" s="14" t="s">
        <v>198</v>
      </c>
      <c r="AW153" s="14" t="s">
        <v>30</v>
      </c>
      <c r="AX153" s="14" t="s">
        <v>81</v>
      </c>
      <c r="AY153" s="207" t="s">
        <v>191</v>
      </c>
    </row>
    <row r="154" s="1" customFormat="1" ht="24" customHeight="1">
      <c r="B154" s="177"/>
      <c r="C154" s="178" t="s">
        <v>271</v>
      </c>
      <c r="D154" s="178" t="s">
        <v>194</v>
      </c>
      <c r="E154" s="179" t="s">
        <v>1051</v>
      </c>
      <c r="F154" s="180" t="s">
        <v>1052</v>
      </c>
      <c r="G154" s="181" t="s">
        <v>214</v>
      </c>
      <c r="H154" s="182">
        <v>18</v>
      </c>
      <c r="I154" s="183"/>
      <c r="J154" s="182">
        <f>ROUND(I154*H154,2)</f>
        <v>0</v>
      </c>
      <c r="K154" s="180" t="s">
        <v>1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2.1600000000000001</v>
      </c>
      <c r="R154" s="186">
        <f>Q154*H154</f>
        <v>38.880000000000003</v>
      </c>
      <c r="S154" s="186">
        <v>0</v>
      </c>
      <c r="T154" s="187">
        <f>S154*H154</f>
        <v>0</v>
      </c>
      <c r="AR154" s="188" t="s">
        <v>198</v>
      </c>
      <c r="AT154" s="188" t="s">
        <v>194</v>
      </c>
      <c r="AU154" s="188" t="s">
        <v>83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198</v>
      </c>
      <c r="BM154" s="188" t="s">
        <v>1053</v>
      </c>
    </row>
    <row r="155" s="12" customFormat="1">
      <c r="B155" s="190"/>
      <c r="D155" s="191" t="s">
        <v>200</v>
      </c>
      <c r="E155" s="192" t="s">
        <v>1</v>
      </c>
      <c r="F155" s="193" t="s">
        <v>1054</v>
      </c>
      <c r="H155" s="192" t="s">
        <v>1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2" t="s">
        <v>200</v>
      </c>
      <c r="AU155" s="192" t="s">
        <v>83</v>
      </c>
      <c r="AV155" s="12" t="s">
        <v>81</v>
      </c>
      <c r="AW155" s="12" t="s">
        <v>30</v>
      </c>
      <c r="AX155" s="12" t="s">
        <v>73</v>
      </c>
      <c r="AY155" s="192" t="s">
        <v>191</v>
      </c>
    </row>
    <row r="156" s="13" customFormat="1">
      <c r="B156" s="198"/>
      <c r="D156" s="191" t="s">
        <v>200</v>
      </c>
      <c r="E156" s="199" t="s">
        <v>1</v>
      </c>
      <c r="F156" s="200" t="s">
        <v>1055</v>
      </c>
      <c r="H156" s="201">
        <v>18</v>
      </c>
      <c r="I156" s="202"/>
      <c r="L156" s="198"/>
      <c r="M156" s="203"/>
      <c r="N156" s="204"/>
      <c r="O156" s="204"/>
      <c r="P156" s="204"/>
      <c r="Q156" s="204"/>
      <c r="R156" s="204"/>
      <c r="S156" s="204"/>
      <c r="T156" s="205"/>
      <c r="AT156" s="199" t="s">
        <v>200</v>
      </c>
      <c r="AU156" s="199" t="s">
        <v>83</v>
      </c>
      <c r="AV156" s="13" t="s">
        <v>83</v>
      </c>
      <c r="AW156" s="13" t="s">
        <v>30</v>
      </c>
      <c r="AX156" s="13" t="s">
        <v>73</v>
      </c>
      <c r="AY156" s="199" t="s">
        <v>191</v>
      </c>
    </row>
    <row r="157" s="14" customFormat="1">
      <c r="B157" s="206"/>
      <c r="D157" s="191" t="s">
        <v>200</v>
      </c>
      <c r="E157" s="207" t="s">
        <v>1</v>
      </c>
      <c r="F157" s="208" t="s">
        <v>204</v>
      </c>
      <c r="H157" s="209">
        <v>18</v>
      </c>
      <c r="I157" s="210"/>
      <c r="L157" s="206"/>
      <c r="M157" s="211"/>
      <c r="N157" s="212"/>
      <c r="O157" s="212"/>
      <c r="P157" s="212"/>
      <c r="Q157" s="212"/>
      <c r="R157" s="212"/>
      <c r="S157" s="212"/>
      <c r="T157" s="213"/>
      <c r="AT157" s="207" t="s">
        <v>200</v>
      </c>
      <c r="AU157" s="207" t="s">
        <v>83</v>
      </c>
      <c r="AV157" s="14" t="s">
        <v>198</v>
      </c>
      <c r="AW157" s="14" t="s">
        <v>30</v>
      </c>
      <c r="AX157" s="14" t="s">
        <v>81</v>
      </c>
      <c r="AY157" s="207" t="s">
        <v>191</v>
      </c>
    </row>
    <row r="158" s="1" customFormat="1" ht="24" customHeight="1">
      <c r="B158" s="177"/>
      <c r="C158" s="178" t="s">
        <v>277</v>
      </c>
      <c r="D158" s="178" t="s">
        <v>194</v>
      </c>
      <c r="E158" s="179" t="s">
        <v>1056</v>
      </c>
      <c r="F158" s="180" t="s">
        <v>1057</v>
      </c>
      <c r="G158" s="181" t="s">
        <v>214</v>
      </c>
      <c r="H158" s="182">
        <v>4.3499999999999996</v>
      </c>
      <c r="I158" s="183"/>
      <c r="J158" s="182">
        <f>ROUND(I158*H158,2)</f>
        <v>0</v>
      </c>
      <c r="K158" s="180" t="s">
        <v>1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198</v>
      </c>
      <c r="AT158" s="188" t="s">
        <v>194</v>
      </c>
      <c r="AU158" s="188" t="s">
        <v>83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198</v>
      </c>
      <c r="BM158" s="188" t="s">
        <v>1058</v>
      </c>
    </row>
    <row r="159" s="12" customFormat="1">
      <c r="B159" s="190"/>
      <c r="D159" s="191" t="s">
        <v>200</v>
      </c>
      <c r="E159" s="192" t="s">
        <v>1</v>
      </c>
      <c r="F159" s="193" t="s">
        <v>1059</v>
      </c>
      <c r="H159" s="192" t="s">
        <v>1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2" t="s">
        <v>200</v>
      </c>
      <c r="AU159" s="192" t="s">
        <v>83</v>
      </c>
      <c r="AV159" s="12" t="s">
        <v>81</v>
      </c>
      <c r="AW159" s="12" t="s">
        <v>30</v>
      </c>
      <c r="AX159" s="12" t="s">
        <v>73</v>
      </c>
      <c r="AY159" s="192" t="s">
        <v>191</v>
      </c>
    </row>
    <row r="160" s="13" customFormat="1">
      <c r="B160" s="198"/>
      <c r="D160" s="191" t="s">
        <v>200</v>
      </c>
      <c r="E160" s="199" t="s">
        <v>1</v>
      </c>
      <c r="F160" s="200" t="s">
        <v>1060</v>
      </c>
      <c r="H160" s="201">
        <v>4.3499999999999996</v>
      </c>
      <c r="I160" s="202"/>
      <c r="L160" s="198"/>
      <c r="M160" s="203"/>
      <c r="N160" s="204"/>
      <c r="O160" s="204"/>
      <c r="P160" s="204"/>
      <c r="Q160" s="204"/>
      <c r="R160" s="204"/>
      <c r="S160" s="204"/>
      <c r="T160" s="205"/>
      <c r="AT160" s="199" t="s">
        <v>200</v>
      </c>
      <c r="AU160" s="199" t="s">
        <v>83</v>
      </c>
      <c r="AV160" s="13" t="s">
        <v>83</v>
      </c>
      <c r="AW160" s="13" t="s">
        <v>30</v>
      </c>
      <c r="AX160" s="13" t="s">
        <v>73</v>
      </c>
      <c r="AY160" s="199" t="s">
        <v>191</v>
      </c>
    </row>
    <row r="161" s="14" customFormat="1">
      <c r="B161" s="206"/>
      <c r="D161" s="191" t="s">
        <v>200</v>
      </c>
      <c r="E161" s="207" t="s">
        <v>1</v>
      </c>
      <c r="F161" s="208" t="s">
        <v>204</v>
      </c>
      <c r="H161" s="209">
        <v>4.3499999999999996</v>
      </c>
      <c r="I161" s="210"/>
      <c r="L161" s="206"/>
      <c r="M161" s="211"/>
      <c r="N161" s="212"/>
      <c r="O161" s="212"/>
      <c r="P161" s="212"/>
      <c r="Q161" s="212"/>
      <c r="R161" s="212"/>
      <c r="S161" s="212"/>
      <c r="T161" s="213"/>
      <c r="AT161" s="207" t="s">
        <v>200</v>
      </c>
      <c r="AU161" s="207" t="s">
        <v>83</v>
      </c>
      <c r="AV161" s="14" t="s">
        <v>198</v>
      </c>
      <c r="AW161" s="14" t="s">
        <v>30</v>
      </c>
      <c r="AX161" s="14" t="s">
        <v>81</v>
      </c>
      <c r="AY161" s="207" t="s">
        <v>191</v>
      </c>
    </row>
    <row r="162" s="1" customFormat="1" ht="16.5" customHeight="1">
      <c r="B162" s="177"/>
      <c r="C162" s="178" t="s">
        <v>192</v>
      </c>
      <c r="D162" s="178" t="s">
        <v>194</v>
      </c>
      <c r="E162" s="179" t="s">
        <v>1061</v>
      </c>
      <c r="F162" s="180" t="s">
        <v>1062</v>
      </c>
      <c r="G162" s="181" t="s">
        <v>343</v>
      </c>
      <c r="H162" s="182">
        <v>6.1399999999999997</v>
      </c>
      <c r="I162" s="183"/>
      <c r="J162" s="182">
        <f>ROUND(I162*H162,2)</f>
        <v>0</v>
      </c>
      <c r="K162" s="180" t="s">
        <v>274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1.04196</v>
      </c>
      <c r="R162" s="186">
        <f>Q162*H162</f>
        <v>6.3976343999999994</v>
      </c>
      <c r="S162" s="186">
        <v>0</v>
      </c>
      <c r="T162" s="187">
        <f>S162*H162</f>
        <v>0</v>
      </c>
      <c r="AR162" s="188" t="s">
        <v>198</v>
      </c>
      <c r="AT162" s="188" t="s">
        <v>194</v>
      </c>
      <c r="AU162" s="188" t="s">
        <v>83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198</v>
      </c>
      <c r="BM162" s="188" t="s">
        <v>1063</v>
      </c>
    </row>
    <row r="163" s="12" customFormat="1">
      <c r="B163" s="190"/>
      <c r="D163" s="191" t="s">
        <v>200</v>
      </c>
      <c r="E163" s="192" t="s">
        <v>1</v>
      </c>
      <c r="F163" s="193" t="s">
        <v>1064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200</v>
      </c>
      <c r="AU163" s="192" t="s">
        <v>83</v>
      </c>
      <c r="AV163" s="12" t="s">
        <v>81</v>
      </c>
      <c r="AW163" s="12" t="s">
        <v>30</v>
      </c>
      <c r="AX163" s="12" t="s">
        <v>73</v>
      </c>
      <c r="AY163" s="192" t="s">
        <v>191</v>
      </c>
    </row>
    <row r="164" s="13" customFormat="1">
      <c r="B164" s="198"/>
      <c r="D164" s="191" t="s">
        <v>200</v>
      </c>
      <c r="E164" s="199" t="s">
        <v>1</v>
      </c>
      <c r="F164" s="200" t="s">
        <v>1065</v>
      </c>
      <c r="H164" s="201">
        <v>3.46</v>
      </c>
      <c r="I164" s="202"/>
      <c r="L164" s="198"/>
      <c r="M164" s="203"/>
      <c r="N164" s="204"/>
      <c r="O164" s="204"/>
      <c r="P164" s="204"/>
      <c r="Q164" s="204"/>
      <c r="R164" s="204"/>
      <c r="S164" s="204"/>
      <c r="T164" s="205"/>
      <c r="AT164" s="199" t="s">
        <v>200</v>
      </c>
      <c r="AU164" s="199" t="s">
        <v>83</v>
      </c>
      <c r="AV164" s="13" t="s">
        <v>83</v>
      </c>
      <c r="AW164" s="13" t="s">
        <v>30</v>
      </c>
      <c r="AX164" s="13" t="s">
        <v>73</v>
      </c>
      <c r="AY164" s="199" t="s">
        <v>191</v>
      </c>
    </row>
    <row r="165" s="12" customFormat="1">
      <c r="B165" s="190"/>
      <c r="D165" s="191" t="s">
        <v>200</v>
      </c>
      <c r="E165" s="192" t="s">
        <v>1</v>
      </c>
      <c r="F165" s="193" t="s">
        <v>1066</v>
      </c>
      <c r="H165" s="192" t="s">
        <v>1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2" t="s">
        <v>200</v>
      </c>
      <c r="AU165" s="192" t="s">
        <v>83</v>
      </c>
      <c r="AV165" s="12" t="s">
        <v>81</v>
      </c>
      <c r="AW165" s="12" t="s">
        <v>30</v>
      </c>
      <c r="AX165" s="12" t="s">
        <v>73</v>
      </c>
      <c r="AY165" s="192" t="s">
        <v>191</v>
      </c>
    </row>
    <row r="166" s="13" customFormat="1">
      <c r="B166" s="198"/>
      <c r="D166" s="191" t="s">
        <v>200</v>
      </c>
      <c r="E166" s="199" t="s">
        <v>1</v>
      </c>
      <c r="F166" s="200" t="s">
        <v>1067</v>
      </c>
      <c r="H166" s="201">
        <v>0.35999999999999999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200</v>
      </c>
      <c r="AU166" s="199" t="s">
        <v>83</v>
      </c>
      <c r="AV166" s="13" t="s">
        <v>83</v>
      </c>
      <c r="AW166" s="13" t="s">
        <v>30</v>
      </c>
      <c r="AX166" s="13" t="s">
        <v>73</v>
      </c>
      <c r="AY166" s="199" t="s">
        <v>191</v>
      </c>
    </row>
    <row r="167" s="12" customFormat="1">
      <c r="B167" s="190"/>
      <c r="D167" s="191" t="s">
        <v>200</v>
      </c>
      <c r="E167" s="192" t="s">
        <v>1</v>
      </c>
      <c r="F167" s="193" t="s">
        <v>1068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200</v>
      </c>
      <c r="AU167" s="192" t="s">
        <v>83</v>
      </c>
      <c r="AV167" s="12" t="s">
        <v>81</v>
      </c>
      <c r="AW167" s="12" t="s">
        <v>30</v>
      </c>
      <c r="AX167" s="12" t="s">
        <v>73</v>
      </c>
      <c r="AY167" s="192" t="s">
        <v>191</v>
      </c>
    </row>
    <row r="168" s="13" customFormat="1">
      <c r="B168" s="198"/>
      <c r="D168" s="191" t="s">
        <v>200</v>
      </c>
      <c r="E168" s="199" t="s">
        <v>1</v>
      </c>
      <c r="F168" s="200" t="s">
        <v>1069</v>
      </c>
      <c r="H168" s="201">
        <v>2.3199999999999998</v>
      </c>
      <c r="I168" s="202"/>
      <c r="L168" s="198"/>
      <c r="M168" s="203"/>
      <c r="N168" s="204"/>
      <c r="O168" s="204"/>
      <c r="P168" s="204"/>
      <c r="Q168" s="204"/>
      <c r="R168" s="204"/>
      <c r="S168" s="204"/>
      <c r="T168" s="205"/>
      <c r="AT168" s="199" t="s">
        <v>200</v>
      </c>
      <c r="AU168" s="199" t="s">
        <v>83</v>
      </c>
      <c r="AV168" s="13" t="s">
        <v>83</v>
      </c>
      <c r="AW168" s="13" t="s">
        <v>30</v>
      </c>
      <c r="AX168" s="13" t="s">
        <v>73</v>
      </c>
      <c r="AY168" s="199" t="s">
        <v>191</v>
      </c>
    </row>
    <row r="169" s="14" customFormat="1">
      <c r="B169" s="206"/>
      <c r="D169" s="191" t="s">
        <v>200</v>
      </c>
      <c r="E169" s="207" t="s">
        <v>1</v>
      </c>
      <c r="F169" s="208" t="s">
        <v>204</v>
      </c>
      <c r="H169" s="209">
        <v>6.1399999999999997</v>
      </c>
      <c r="I169" s="210"/>
      <c r="L169" s="206"/>
      <c r="M169" s="211"/>
      <c r="N169" s="212"/>
      <c r="O169" s="212"/>
      <c r="P169" s="212"/>
      <c r="Q169" s="212"/>
      <c r="R169" s="212"/>
      <c r="S169" s="212"/>
      <c r="T169" s="213"/>
      <c r="AT169" s="207" t="s">
        <v>200</v>
      </c>
      <c r="AU169" s="207" t="s">
        <v>83</v>
      </c>
      <c r="AV169" s="14" t="s">
        <v>198</v>
      </c>
      <c r="AW169" s="14" t="s">
        <v>30</v>
      </c>
      <c r="AX169" s="14" t="s">
        <v>81</v>
      </c>
      <c r="AY169" s="207" t="s">
        <v>191</v>
      </c>
    </row>
    <row r="170" s="11" customFormat="1" ht="22.8" customHeight="1">
      <c r="B170" s="164"/>
      <c r="D170" s="165" t="s">
        <v>72</v>
      </c>
      <c r="E170" s="175" t="s">
        <v>271</v>
      </c>
      <c r="F170" s="175" t="s">
        <v>618</v>
      </c>
      <c r="I170" s="167"/>
      <c r="J170" s="176">
        <f>BK170</f>
        <v>0</v>
      </c>
      <c r="L170" s="164"/>
      <c r="M170" s="169"/>
      <c r="N170" s="170"/>
      <c r="O170" s="170"/>
      <c r="P170" s="171">
        <f>SUM(P171:P257)</f>
        <v>0</v>
      </c>
      <c r="Q170" s="170"/>
      <c r="R170" s="171">
        <f>SUM(R171:R257)</f>
        <v>658.56139120000012</v>
      </c>
      <c r="S170" s="170"/>
      <c r="T170" s="172">
        <f>SUM(T171:T257)</f>
        <v>117.46340000000001</v>
      </c>
      <c r="AR170" s="165" t="s">
        <v>81</v>
      </c>
      <c r="AT170" s="173" t="s">
        <v>72</v>
      </c>
      <c r="AU170" s="173" t="s">
        <v>81</v>
      </c>
      <c r="AY170" s="165" t="s">
        <v>191</v>
      </c>
      <c r="BK170" s="174">
        <f>SUM(BK171:BK257)</f>
        <v>0</v>
      </c>
    </row>
    <row r="171" s="1" customFormat="1" ht="36" customHeight="1">
      <c r="B171" s="177"/>
      <c r="C171" s="178" t="s">
        <v>287</v>
      </c>
      <c r="D171" s="178" t="s">
        <v>194</v>
      </c>
      <c r="E171" s="179" t="s">
        <v>1070</v>
      </c>
      <c r="F171" s="180" t="s">
        <v>1071</v>
      </c>
      <c r="G171" s="181" t="s">
        <v>362</v>
      </c>
      <c r="H171" s="182">
        <v>2</v>
      </c>
      <c r="I171" s="183"/>
      <c r="J171" s="182">
        <f>ROUND(I171*H171,2)</f>
        <v>0</v>
      </c>
      <c r="K171" s="180" t="s">
        <v>1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198</v>
      </c>
      <c r="AT171" s="188" t="s">
        <v>194</v>
      </c>
      <c r="AU171" s="188" t="s">
        <v>83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198</v>
      </c>
      <c r="BM171" s="188" t="s">
        <v>1072</v>
      </c>
    </row>
    <row r="172" s="12" customFormat="1">
      <c r="B172" s="190"/>
      <c r="D172" s="191" t="s">
        <v>200</v>
      </c>
      <c r="E172" s="192" t="s">
        <v>1</v>
      </c>
      <c r="F172" s="193" t="s">
        <v>1071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200</v>
      </c>
      <c r="AU172" s="192" t="s">
        <v>83</v>
      </c>
      <c r="AV172" s="12" t="s">
        <v>81</v>
      </c>
      <c r="AW172" s="12" t="s">
        <v>30</v>
      </c>
      <c r="AX172" s="12" t="s">
        <v>73</v>
      </c>
      <c r="AY172" s="192" t="s">
        <v>191</v>
      </c>
    </row>
    <row r="173" s="13" customFormat="1">
      <c r="B173" s="198"/>
      <c r="D173" s="191" t="s">
        <v>200</v>
      </c>
      <c r="E173" s="199" t="s">
        <v>1</v>
      </c>
      <c r="F173" s="200" t="s">
        <v>1025</v>
      </c>
      <c r="H173" s="201">
        <v>2</v>
      </c>
      <c r="I173" s="202"/>
      <c r="L173" s="198"/>
      <c r="M173" s="203"/>
      <c r="N173" s="204"/>
      <c r="O173" s="204"/>
      <c r="P173" s="204"/>
      <c r="Q173" s="204"/>
      <c r="R173" s="204"/>
      <c r="S173" s="204"/>
      <c r="T173" s="205"/>
      <c r="AT173" s="199" t="s">
        <v>200</v>
      </c>
      <c r="AU173" s="199" t="s">
        <v>83</v>
      </c>
      <c r="AV173" s="13" t="s">
        <v>83</v>
      </c>
      <c r="AW173" s="13" t="s">
        <v>30</v>
      </c>
      <c r="AX173" s="13" t="s">
        <v>73</v>
      </c>
      <c r="AY173" s="199" t="s">
        <v>191</v>
      </c>
    </row>
    <row r="174" s="14" customFormat="1">
      <c r="B174" s="206"/>
      <c r="D174" s="191" t="s">
        <v>200</v>
      </c>
      <c r="E174" s="207" t="s">
        <v>1</v>
      </c>
      <c r="F174" s="208" t="s">
        <v>204</v>
      </c>
      <c r="H174" s="209">
        <v>2</v>
      </c>
      <c r="I174" s="210"/>
      <c r="L174" s="206"/>
      <c r="M174" s="211"/>
      <c r="N174" s="212"/>
      <c r="O174" s="212"/>
      <c r="P174" s="212"/>
      <c r="Q174" s="212"/>
      <c r="R174" s="212"/>
      <c r="S174" s="212"/>
      <c r="T174" s="213"/>
      <c r="AT174" s="207" t="s">
        <v>200</v>
      </c>
      <c r="AU174" s="207" t="s">
        <v>83</v>
      </c>
      <c r="AV174" s="14" t="s">
        <v>198</v>
      </c>
      <c r="AW174" s="14" t="s">
        <v>30</v>
      </c>
      <c r="AX174" s="14" t="s">
        <v>81</v>
      </c>
      <c r="AY174" s="207" t="s">
        <v>191</v>
      </c>
    </row>
    <row r="175" s="1" customFormat="1" ht="48" customHeight="1">
      <c r="B175" s="177"/>
      <c r="C175" s="178" t="s">
        <v>295</v>
      </c>
      <c r="D175" s="178" t="s">
        <v>194</v>
      </c>
      <c r="E175" s="179" t="s">
        <v>1073</v>
      </c>
      <c r="F175" s="180" t="s">
        <v>1074</v>
      </c>
      <c r="G175" s="181" t="s">
        <v>362</v>
      </c>
      <c r="H175" s="182">
        <v>4</v>
      </c>
      <c r="I175" s="183"/>
      <c r="J175" s="182">
        <f>ROUND(I175*H175,2)</f>
        <v>0</v>
      </c>
      <c r="K175" s="180" t="s">
        <v>1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AR175" s="188" t="s">
        <v>198</v>
      </c>
      <c r="AT175" s="188" t="s">
        <v>194</v>
      </c>
      <c r="AU175" s="188" t="s">
        <v>83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1075</v>
      </c>
    </row>
    <row r="176" s="12" customFormat="1">
      <c r="B176" s="190"/>
      <c r="D176" s="191" t="s">
        <v>200</v>
      </c>
      <c r="E176" s="192" t="s">
        <v>1</v>
      </c>
      <c r="F176" s="193" t="s">
        <v>1076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200</v>
      </c>
      <c r="AU176" s="192" t="s">
        <v>83</v>
      </c>
      <c r="AV176" s="12" t="s">
        <v>81</v>
      </c>
      <c r="AW176" s="12" t="s">
        <v>30</v>
      </c>
      <c r="AX176" s="12" t="s">
        <v>73</v>
      </c>
      <c r="AY176" s="192" t="s">
        <v>191</v>
      </c>
    </row>
    <row r="177" s="12" customFormat="1">
      <c r="B177" s="190"/>
      <c r="D177" s="191" t="s">
        <v>200</v>
      </c>
      <c r="E177" s="192" t="s">
        <v>1</v>
      </c>
      <c r="F177" s="193" t="s">
        <v>1077</v>
      </c>
      <c r="H177" s="192" t="s">
        <v>1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2" t="s">
        <v>200</v>
      </c>
      <c r="AU177" s="192" t="s">
        <v>83</v>
      </c>
      <c r="AV177" s="12" t="s">
        <v>81</v>
      </c>
      <c r="AW177" s="12" t="s">
        <v>30</v>
      </c>
      <c r="AX177" s="12" t="s">
        <v>73</v>
      </c>
      <c r="AY177" s="192" t="s">
        <v>191</v>
      </c>
    </row>
    <row r="178" s="13" customFormat="1">
      <c r="B178" s="198"/>
      <c r="D178" s="191" t="s">
        <v>200</v>
      </c>
      <c r="E178" s="199" t="s">
        <v>1</v>
      </c>
      <c r="F178" s="200" t="s">
        <v>1078</v>
      </c>
      <c r="H178" s="201">
        <v>4</v>
      </c>
      <c r="I178" s="202"/>
      <c r="L178" s="198"/>
      <c r="M178" s="203"/>
      <c r="N178" s="204"/>
      <c r="O178" s="204"/>
      <c r="P178" s="204"/>
      <c r="Q178" s="204"/>
      <c r="R178" s="204"/>
      <c r="S178" s="204"/>
      <c r="T178" s="205"/>
      <c r="AT178" s="199" t="s">
        <v>200</v>
      </c>
      <c r="AU178" s="199" t="s">
        <v>83</v>
      </c>
      <c r="AV178" s="13" t="s">
        <v>83</v>
      </c>
      <c r="AW178" s="13" t="s">
        <v>30</v>
      </c>
      <c r="AX178" s="13" t="s">
        <v>73</v>
      </c>
      <c r="AY178" s="199" t="s">
        <v>191</v>
      </c>
    </row>
    <row r="179" s="14" customFormat="1">
      <c r="B179" s="206"/>
      <c r="D179" s="191" t="s">
        <v>200</v>
      </c>
      <c r="E179" s="207" t="s">
        <v>1</v>
      </c>
      <c r="F179" s="208" t="s">
        <v>204</v>
      </c>
      <c r="H179" s="209">
        <v>4</v>
      </c>
      <c r="I179" s="210"/>
      <c r="L179" s="206"/>
      <c r="M179" s="211"/>
      <c r="N179" s="212"/>
      <c r="O179" s="212"/>
      <c r="P179" s="212"/>
      <c r="Q179" s="212"/>
      <c r="R179" s="212"/>
      <c r="S179" s="212"/>
      <c r="T179" s="213"/>
      <c r="AT179" s="207" t="s">
        <v>200</v>
      </c>
      <c r="AU179" s="207" t="s">
        <v>83</v>
      </c>
      <c r="AV179" s="14" t="s">
        <v>198</v>
      </c>
      <c r="AW179" s="14" t="s">
        <v>30</v>
      </c>
      <c r="AX179" s="14" t="s">
        <v>81</v>
      </c>
      <c r="AY179" s="207" t="s">
        <v>191</v>
      </c>
    </row>
    <row r="180" s="1" customFormat="1" ht="24" customHeight="1">
      <c r="B180" s="177"/>
      <c r="C180" s="178" t="s">
        <v>301</v>
      </c>
      <c r="D180" s="178" t="s">
        <v>194</v>
      </c>
      <c r="E180" s="179" t="s">
        <v>1079</v>
      </c>
      <c r="F180" s="180" t="s">
        <v>1080</v>
      </c>
      <c r="G180" s="181" t="s">
        <v>397</v>
      </c>
      <c r="H180" s="182">
        <v>32</v>
      </c>
      <c r="I180" s="183"/>
      <c r="J180" s="182">
        <f>ROUND(I180*H180,2)</f>
        <v>0</v>
      </c>
      <c r="K180" s="180" t="s">
        <v>1</v>
      </c>
      <c r="L180" s="37"/>
      <c r="M180" s="184" t="s">
        <v>1</v>
      </c>
      <c r="N180" s="185" t="s">
        <v>38</v>
      </c>
      <c r="O180" s="73"/>
      <c r="P180" s="186">
        <f>O180*H180</f>
        <v>0</v>
      </c>
      <c r="Q180" s="186">
        <v>0</v>
      </c>
      <c r="R180" s="186">
        <f>Q180*H180</f>
        <v>0</v>
      </c>
      <c r="S180" s="186">
        <v>0</v>
      </c>
      <c r="T180" s="187">
        <f>S180*H180</f>
        <v>0</v>
      </c>
      <c r="AR180" s="188" t="s">
        <v>198</v>
      </c>
      <c r="AT180" s="188" t="s">
        <v>194</v>
      </c>
      <c r="AU180" s="188" t="s">
        <v>83</v>
      </c>
      <c r="AY180" s="18" t="s">
        <v>191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81</v>
      </c>
      <c r="BK180" s="189">
        <f>ROUND(I180*H180,2)</f>
        <v>0</v>
      </c>
      <c r="BL180" s="18" t="s">
        <v>198</v>
      </c>
      <c r="BM180" s="188" t="s">
        <v>1081</v>
      </c>
    </row>
    <row r="181" s="12" customFormat="1">
      <c r="B181" s="190"/>
      <c r="D181" s="191" t="s">
        <v>200</v>
      </c>
      <c r="E181" s="192" t="s">
        <v>1</v>
      </c>
      <c r="F181" s="193" t="s">
        <v>1082</v>
      </c>
      <c r="H181" s="192" t="s">
        <v>1</v>
      </c>
      <c r="I181" s="194"/>
      <c r="L181" s="190"/>
      <c r="M181" s="195"/>
      <c r="N181" s="196"/>
      <c r="O181" s="196"/>
      <c r="P181" s="196"/>
      <c r="Q181" s="196"/>
      <c r="R181" s="196"/>
      <c r="S181" s="196"/>
      <c r="T181" s="197"/>
      <c r="AT181" s="192" t="s">
        <v>200</v>
      </c>
      <c r="AU181" s="192" t="s">
        <v>83</v>
      </c>
      <c r="AV181" s="12" t="s">
        <v>81</v>
      </c>
      <c r="AW181" s="12" t="s">
        <v>30</v>
      </c>
      <c r="AX181" s="12" t="s">
        <v>73</v>
      </c>
      <c r="AY181" s="192" t="s">
        <v>191</v>
      </c>
    </row>
    <row r="182" s="13" customFormat="1">
      <c r="B182" s="198"/>
      <c r="D182" s="191" t="s">
        <v>200</v>
      </c>
      <c r="E182" s="199" t="s">
        <v>1</v>
      </c>
      <c r="F182" s="200" t="s">
        <v>1083</v>
      </c>
      <c r="H182" s="201">
        <v>32</v>
      </c>
      <c r="I182" s="202"/>
      <c r="L182" s="198"/>
      <c r="M182" s="203"/>
      <c r="N182" s="204"/>
      <c r="O182" s="204"/>
      <c r="P182" s="204"/>
      <c r="Q182" s="204"/>
      <c r="R182" s="204"/>
      <c r="S182" s="204"/>
      <c r="T182" s="205"/>
      <c r="AT182" s="199" t="s">
        <v>200</v>
      </c>
      <c r="AU182" s="199" t="s">
        <v>83</v>
      </c>
      <c r="AV182" s="13" t="s">
        <v>83</v>
      </c>
      <c r="AW182" s="13" t="s">
        <v>30</v>
      </c>
      <c r="AX182" s="13" t="s">
        <v>73</v>
      </c>
      <c r="AY182" s="199" t="s">
        <v>191</v>
      </c>
    </row>
    <row r="183" s="14" customFormat="1">
      <c r="B183" s="206"/>
      <c r="D183" s="191" t="s">
        <v>200</v>
      </c>
      <c r="E183" s="207" t="s">
        <v>1</v>
      </c>
      <c r="F183" s="208" t="s">
        <v>204</v>
      </c>
      <c r="H183" s="209">
        <v>32</v>
      </c>
      <c r="I183" s="210"/>
      <c r="L183" s="206"/>
      <c r="M183" s="211"/>
      <c r="N183" s="212"/>
      <c r="O183" s="212"/>
      <c r="P183" s="212"/>
      <c r="Q183" s="212"/>
      <c r="R183" s="212"/>
      <c r="S183" s="212"/>
      <c r="T183" s="213"/>
      <c r="AT183" s="207" t="s">
        <v>200</v>
      </c>
      <c r="AU183" s="207" t="s">
        <v>83</v>
      </c>
      <c r="AV183" s="14" t="s">
        <v>198</v>
      </c>
      <c r="AW183" s="14" t="s">
        <v>30</v>
      </c>
      <c r="AX183" s="14" t="s">
        <v>81</v>
      </c>
      <c r="AY183" s="207" t="s">
        <v>191</v>
      </c>
    </row>
    <row r="184" s="1" customFormat="1" ht="36" customHeight="1">
      <c r="B184" s="177"/>
      <c r="C184" s="178" t="s">
        <v>8</v>
      </c>
      <c r="D184" s="178" t="s">
        <v>194</v>
      </c>
      <c r="E184" s="179" t="s">
        <v>1084</v>
      </c>
      <c r="F184" s="180" t="s">
        <v>1085</v>
      </c>
      <c r="G184" s="181" t="s">
        <v>397</v>
      </c>
      <c r="H184" s="182">
        <v>11200</v>
      </c>
      <c r="I184" s="183"/>
      <c r="J184" s="182">
        <f>ROUND(I184*H184,2)</f>
        <v>0</v>
      </c>
      <c r="K184" s="180" t="s">
        <v>1</v>
      </c>
      <c r="L184" s="37"/>
      <c r="M184" s="184" t="s">
        <v>1</v>
      </c>
      <c r="N184" s="185" t="s">
        <v>38</v>
      </c>
      <c r="O184" s="73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AR184" s="188" t="s">
        <v>198</v>
      </c>
      <c r="AT184" s="188" t="s">
        <v>194</v>
      </c>
      <c r="AU184" s="188" t="s">
        <v>83</v>
      </c>
      <c r="AY184" s="18" t="s">
        <v>191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81</v>
      </c>
      <c r="BK184" s="189">
        <f>ROUND(I184*H184,2)</f>
        <v>0</v>
      </c>
      <c r="BL184" s="18" t="s">
        <v>198</v>
      </c>
      <c r="BM184" s="188" t="s">
        <v>1086</v>
      </c>
    </row>
    <row r="185" s="12" customFormat="1">
      <c r="B185" s="190"/>
      <c r="D185" s="191" t="s">
        <v>200</v>
      </c>
      <c r="E185" s="192" t="s">
        <v>1</v>
      </c>
      <c r="F185" s="193" t="s">
        <v>1085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200</v>
      </c>
      <c r="AU185" s="192" t="s">
        <v>83</v>
      </c>
      <c r="AV185" s="12" t="s">
        <v>81</v>
      </c>
      <c r="AW185" s="12" t="s">
        <v>30</v>
      </c>
      <c r="AX185" s="12" t="s">
        <v>73</v>
      </c>
      <c r="AY185" s="192" t="s">
        <v>191</v>
      </c>
    </row>
    <row r="186" s="13" customFormat="1">
      <c r="B186" s="198"/>
      <c r="D186" s="191" t="s">
        <v>200</v>
      </c>
      <c r="E186" s="199" t="s">
        <v>1</v>
      </c>
      <c r="F186" s="200" t="s">
        <v>1087</v>
      </c>
      <c r="H186" s="201">
        <v>11200</v>
      </c>
      <c r="I186" s="202"/>
      <c r="L186" s="198"/>
      <c r="M186" s="203"/>
      <c r="N186" s="204"/>
      <c r="O186" s="204"/>
      <c r="P186" s="204"/>
      <c r="Q186" s="204"/>
      <c r="R186" s="204"/>
      <c r="S186" s="204"/>
      <c r="T186" s="205"/>
      <c r="AT186" s="199" t="s">
        <v>200</v>
      </c>
      <c r="AU186" s="199" t="s">
        <v>83</v>
      </c>
      <c r="AV186" s="13" t="s">
        <v>83</v>
      </c>
      <c r="AW186" s="13" t="s">
        <v>30</v>
      </c>
      <c r="AX186" s="13" t="s">
        <v>73</v>
      </c>
      <c r="AY186" s="199" t="s">
        <v>191</v>
      </c>
    </row>
    <row r="187" s="14" customFormat="1">
      <c r="B187" s="206"/>
      <c r="D187" s="191" t="s">
        <v>200</v>
      </c>
      <c r="E187" s="207" t="s">
        <v>1</v>
      </c>
      <c r="F187" s="208" t="s">
        <v>204</v>
      </c>
      <c r="H187" s="209">
        <v>11200</v>
      </c>
      <c r="I187" s="210"/>
      <c r="L187" s="206"/>
      <c r="M187" s="211"/>
      <c r="N187" s="212"/>
      <c r="O187" s="212"/>
      <c r="P187" s="212"/>
      <c r="Q187" s="212"/>
      <c r="R187" s="212"/>
      <c r="S187" s="212"/>
      <c r="T187" s="213"/>
      <c r="AT187" s="207" t="s">
        <v>200</v>
      </c>
      <c r="AU187" s="207" t="s">
        <v>83</v>
      </c>
      <c r="AV187" s="14" t="s">
        <v>198</v>
      </c>
      <c r="AW187" s="14" t="s">
        <v>30</v>
      </c>
      <c r="AX187" s="14" t="s">
        <v>81</v>
      </c>
      <c r="AY187" s="207" t="s">
        <v>191</v>
      </c>
    </row>
    <row r="188" s="1" customFormat="1" ht="36" customHeight="1">
      <c r="B188" s="177"/>
      <c r="C188" s="178" t="s">
        <v>314</v>
      </c>
      <c r="D188" s="178" t="s">
        <v>194</v>
      </c>
      <c r="E188" s="179" t="s">
        <v>1088</v>
      </c>
      <c r="F188" s="180" t="s">
        <v>1089</v>
      </c>
      <c r="G188" s="181" t="s">
        <v>397</v>
      </c>
      <c r="H188" s="182">
        <v>1536</v>
      </c>
      <c r="I188" s="183"/>
      <c r="J188" s="182">
        <f>ROUND(I188*H188,2)</f>
        <v>0</v>
      </c>
      <c r="K188" s="180" t="s">
        <v>1</v>
      </c>
      <c r="L188" s="37"/>
      <c r="M188" s="184" t="s">
        <v>1</v>
      </c>
      <c r="N188" s="185" t="s">
        <v>38</v>
      </c>
      <c r="O188" s="73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AR188" s="188" t="s">
        <v>198</v>
      </c>
      <c r="AT188" s="188" t="s">
        <v>194</v>
      </c>
      <c r="AU188" s="188" t="s">
        <v>83</v>
      </c>
      <c r="AY188" s="18" t="s">
        <v>191</v>
      </c>
      <c r="BE188" s="189">
        <f>IF(N188="základní",J188,0)</f>
        <v>0</v>
      </c>
      <c r="BF188" s="189">
        <f>IF(N188="snížená",J188,0)</f>
        <v>0</v>
      </c>
      <c r="BG188" s="189">
        <f>IF(N188="zákl. přenesená",J188,0)</f>
        <v>0</v>
      </c>
      <c r="BH188" s="189">
        <f>IF(N188="sníž. přenesená",J188,0)</f>
        <v>0</v>
      </c>
      <c r="BI188" s="189">
        <f>IF(N188="nulová",J188,0)</f>
        <v>0</v>
      </c>
      <c r="BJ188" s="18" t="s">
        <v>81</v>
      </c>
      <c r="BK188" s="189">
        <f>ROUND(I188*H188,2)</f>
        <v>0</v>
      </c>
      <c r="BL188" s="18" t="s">
        <v>198</v>
      </c>
      <c r="BM188" s="188" t="s">
        <v>1090</v>
      </c>
    </row>
    <row r="189" s="12" customFormat="1">
      <c r="B189" s="190"/>
      <c r="D189" s="191" t="s">
        <v>200</v>
      </c>
      <c r="E189" s="192" t="s">
        <v>1</v>
      </c>
      <c r="F189" s="193" t="s">
        <v>1089</v>
      </c>
      <c r="H189" s="192" t="s">
        <v>1</v>
      </c>
      <c r="I189" s="194"/>
      <c r="L189" s="190"/>
      <c r="M189" s="195"/>
      <c r="N189" s="196"/>
      <c r="O189" s="196"/>
      <c r="P189" s="196"/>
      <c r="Q189" s="196"/>
      <c r="R189" s="196"/>
      <c r="S189" s="196"/>
      <c r="T189" s="197"/>
      <c r="AT189" s="192" t="s">
        <v>200</v>
      </c>
      <c r="AU189" s="192" t="s">
        <v>83</v>
      </c>
      <c r="AV189" s="12" t="s">
        <v>81</v>
      </c>
      <c r="AW189" s="12" t="s">
        <v>30</v>
      </c>
      <c r="AX189" s="12" t="s">
        <v>73</v>
      </c>
      <c r="AY189" s="192" t="s">
        <v>191</v>
      </c>
    </row>
    <row r="190" s="13" customFormat="1">
      <c r="B190" s="198"/>
      <c r="D190" s="191" t="s">
        <v>200</v>
      </c>
      <c r="E190" s="199" t="s">
        <v>1</v>
      </c>
      <c r="F190" s="200" t="s">
        <v>1091</v>
      </c>
      <c r="H190" s="201">
        <v>1536</v>
      </c>
      <c r="I190" s="202"/>
      <c r="L190" s="198"/>
      <c r="M190" s="203"/>
      <c r="N190" s="204"/>
      <c r="O190" s="204"/>
      <c r="P190" s="204"/>
      <c r="Q190" s="204"/>
      <c r="R190" s="204"/>
      <c r="S190" s="204"/>
      <c r="T190" s="205"/>
      <c r="AT190" s="199" t="s">
        <v>200</v>
      </c>
      <c r="AU190" s="199" t="s">
        <v>83</v>
      </c>
      <c r="AV190" s="13" t="s">
        <v>83</v>
      </c>
      <c r="AW190" s="13" t="s">
        <v>30</v>
      </c>
      <c r="AX190" s="13" t="s">
        <v>73</v>
      </c>
      <c r="AY190" s="199" t="s">
        <v>191</v>
      </c>
    </row>
    <row r="191" s="14" customFormat="1">
      <c r="B191" s="206"/>
      <c r="D191" s="191" t="s">
        <v>200</v>
      </c>
      <c r="E191" s="207" t="s">
        <v>1</v>
      </c>
      <c r="F191" s="208" t="s">
        <v>204</v>
      </c>
      <c r="H191" s="209">
        <v>1536</v>
      </c>
      <c r="I191" s="210"/>
      <c r="L191" s="206"/>
      <c r="M191" s="211"/>
      <c r="N191" s="212"/>
      <c r="O191" s="212"/>
      <c r="P191" s="212"/>
      <c r="Q191" s="212"/>
      <c r="R191" s="212"/>
      <c r="S191" s="212"/>
      <c r="T191" s="213"/>
      <c r="AT191" s="207" t="s">
        <v>200</v>
      </c>
      <c r="AU191" s="207" t="s">
        <v>83</v>
      </c>
      <c r="AV191" s="14" t="s">
        <v>198</v>
      </c>
      <c r="AW191" s="14" t="s">
        <v>30</v>
      </c>
      <c r="AX191" s="14" t="s">
        <v>81</v>
      </c>
      <c r="AY191" s="207" t="s">
        <v>191</v>
      </c>
    </row>
    <row r="192" s="1" customFormat="1" ht="24" customHeight="1">
      <c r="B192" s="177"/>
      <c r="C192" s="178" t="s">
        <v>322</v>
      </c>
      <c r="D192" s="178" t="s">
        <v>194</v>
      </c>
      <c r="E192" s="179" t="s">
        <v>1092</v>
      </c>
      <c r="F192" s="180" t="s">
        <v>1093</v>
      </c>
      <c r="G192" s="181" t="s">
        <v>362</v>
      </c>
      <c r="H192" s="182">
        <v>2</v>
      </c>
      <c r="I192" s="183"/>
      <c r="J192" s="182">
        <f>ROUND(I192*H192,2)</f>
        <v>0</v>
      </c>
      <c r="K192" s="180" t="s">
        <v>1</v>
      </c>
      <c r="L192" s="37"/>
      <c r="M192" s="184" t="s">
        <v>1</v>
      </c>
      <c r="N192" s="185" t="s">
        <v>38</v>
      </c>
      <c r="O192" s="73"/>
      <c r="P192" s="186">
        <f>O192*H192</f>
        <v>0</v>
      </c>
      <c r="Q192" s="186">
        <v>0</v>
      </c>
      <c r="R192" s="186">
        <f>Q192*H192</f>
        <v>0</v>
      </c>
      <c r="S192" s="186">
        <v>0</v>
      </c>
      <c r="T192" s="187">
        <f>S192*H192</f>
        <v>0</v>
      </c>
      <c r="AR192" s="188" t="s">
        <v>198</v>
      </c>
      <c r="AT192" s="188" t="s">
        <v>194</v>
      </c>
      <c r="AU192" s="188" t="s">
        <v>83</v>
      </c>
      <c r="AY192" s="18" t="s">
        <v>191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8" t="s">
        <v>81</v>
      </c>
      <c r="BK192" s="189">
        <f>ROUND(I192*H192,2)</f>
        <v>0</v>
      </c>
      <c r="BL192" s="18" t="s">
        <v>198</v>
      </c>
      <c r="BM192" s="188" t="s">
        <v>1094</v>
      </c>
    </row>
    <row r="193" s="12" customFormat="1">
      <c r="B193" s="190"/>
      <c r="D193" s="191" t="s">
        <v>200</v>
      </c>
      <c r="E193" s="192" t="s">
        <v>1</v>
      </c>
      <c r="F193" s="193" t="s">
        <v>1095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200</v>
      </c>
      <c r="AU193" s="192" t="s">
        <v>83</v>
      </c>
      <c r="AV193" s="12" t="s">
        <v>81</v>
      </c>
      <c r="AW193" s="12" t="s">
        <v>30</v>
      </c>
      <c r="AX193" s="12" t="s">
        <v>73</v>
      </c>
      <c r="AY193" s="192" t="s">
        <v>191</v>
      </c>
    </row>
    <row r="194" s="13" customFormat="1">
      <c r="B194" s="198"/>
      <c r="D194" s="191" t="s">
        <v>200</v>
      </c>
      <c r="E194" s="199" t="s">
        <v>1</v>
      </c>
      <c r="F194" s="200" t="s">
        <v>1025</v>
      </c>
      <c r="H194" s="201">
        <v>2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200</v>
      </c>
      <c r="AU194" s="199" t="s">
        <v>83</v>
      </c>
      <c r="AV194" s="13" t="s">
        <v>83</v>
      </c>
      <c r="AW194" s="13" t="s">
        <v>30</v>
      </c>
      <c r="AX194" s="13" t="s">
        <v>73</v>
      </c>
      <c r="AY194" s="199" t="s">
        <v>191</v>
      </c>
    </row>
    <row r="195" s="14" customFormat="1">
      <c r="B195" s="206"/>
      <c r="D195" s="191" t="s">
        <v>200</v>
      </c>
      <c r="E195" s="207" t="s">
        <v>1</v>
      </c>
      <c r="F195" s="208" t="s">
        <v>204</v>
      </c>
      <c r="H195" s="209">
        <v>2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200</v>
      </c>
      <c r="AU195" s="207" t="s">
        <v>83</v>
      </c>
      <c r="AV195" s="14" t="s">
        <v>198</v>
      </c>
      <c r="AW195" s="14" t="s">
        <v>30</v>
      </c>
      <c r="AX195" s="14" t="s">
        <v>81</v>
      </c>
      <c r="AY195" s="207" t="s">
        <v>191</v>
      </c>
    </row>
    <row r="196" s="1" customFormat="1" ht="48" customHeight="1">
      <c r="B196" s="177"/>
      <c r="C196" s="178" t="s">
        <v>328</v>
      </c>
      <c r="D196" s="178" t="s">
        <v>194</v>
      </c>
      <c r="E196" s="179" t="s">
        <v>1096</v>
      </c>
      <c r="F196" s="180" t="s">
        <v>1097</v>
      </c>
      <c r="G196" s="181" t="s">
        <v>362</v>
      </c>
      <c r="H196" s="182">
        <v>4</v>
      </c>
      <c r="I196" s="183"/>
      <c r="J196" s="182">
        <f>ROUND(I196*H196,2)</f>
        <v>0</v>
      </c>
      <c r="K196" s="180" t="s">
        <v>1</v>
      </c>
      <c r="L196" s="37"/>
      <c r="M196" s="184" t="s">
        <v>1</v>
      </c>
      <c r="N196" s="185" t="s">
        <v>38</v>
      </c>
      <c r="O196" s="73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198</v>
      </c>
      <c r="AT196" s="188" t="s">
        <v>194</v>
      </c>
      <c r="AU196" s="188" t="s">
        <v>83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1098</v>
      </c>
    </row>
    <row r="197" s="12" customFormat="1">
      <c r="B197" s="190"/>
      <c r="D197" s="191" t="s">
        <v>200</v>
      </c>
      <c r="E197" s="192" t="s">
        <v>1</v>
      </c>
      <c r="F197" s="193" t="s">
        <v>1099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200</v>
      </c>
      <c r="AU197" s="192" t="s">
        <v>83</v>
      </c>
      <c r="AV197" s="12" t="s">
        <v>81</v>
      </c>
      <c r="AW197" s="12" t="s">
        <v>30</v>
      </c>
      <c r="AX197" s="12" t="s">
        <v>73</v>
      </c>
      <c r="AY197" s="192" t="s">
        <v>191</v>
      </c>
    </row>
    <row r="198" s="12" customFormat="1">
      <c r="B198" s="190"/>
      <c r="D198" s="191" t="s">
        <v>200</v>
      </c>
      <c r="E198" s="192" t="s">
        <v>1</v>
      </c>
      <c r="F198" s="193" t="s">
        <v>1100</v>
      </c>
      <c r="H198" s="192" t="s">
        <v>1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2" t="s">
        <v>200</v>
      </c>
      <c r="AU198" s="192" t="s">
        <v>83</v>
      </c>
      <c r="AV198" s="12" t="s">
        <v>81</v>
      </c>
      <c r="AW198" s="12" t="s">
        <v>30</v>
      </c>
      <c r="AX198" s="12" t="s">
        <v>73</v>
      </c>
      <c r="AY198" s="192" t="s">
        <v>191</v>
      </c>
    </row>
    <row r="199" s="13" customFormat="1">
      <c r="B199" s="198"/>
      <c r="D199" s="191" t="s">
        <v>200</v>
      </c>
      <c r="E199" s="199" t="s">
        <v>1</v>
      </c>
      <c r="F199" s="200" t="s">
        <v>1078</v>
      </c>
      <c r="H199" s="201">
        <v>4</v>
      </c>
      <c r="I199" s="202"/>
      <c r="L199" s="198"/>
      <c r="M199" s="203"/>
      <c r="N199" s="204"/>
      <c r="O199" s="204"/>
      <c r="P199" s="204"/>
      <c r="Q199" s="204"/>
      <c r="R199" s="204"/>
      <c r="S199" s="204"/>
      <c r="T199" s="205"/>
      <c r="AT199" s="199" t="s">
        <v>200</v>
      </c>
      <c r="AU199" s="199" t="s">
        <v>83</v>
      </c>
      <c r="AV199" s="13" t="s">
        <v>83</v>
      </c>
      <c r="AW199" s="13" t="s">
        <v>30</v>
      </c>
      <c r="AX199" s="13" t="s">
        <v>73</v>
      </c>
      <c r="AY199" s="199" t="s">
        <v>191</v>
      </c>
    </row>
    <row r="200" s="14" customFormat="1">
      <c r="B200" s="206"/>
      <c r="D200" s="191" t="s">
        <v>200</v>
      </c>
      <c r="E200" s="207" t="s">
        <v>1</v>
      </c>
      <c r="F200" s="208" t="s">
        <v>204</v>
      </c>
      <c r="H200" s="209">
        <v>4</v>
      </c>
      <c r="I200" s="210"/>
      <c r="L200" s="206"/>
      <c r="M200" s="211"/>
      <c r="N200" s="212"/>
      <c r="O200" s="212"/>
      <c r="P200" s="212"/>
      <c r="Q200" s="212"/>
      <c r="R200" s="212"/>
      <c r="S200" s="212"/>
      <c r="T200" s="213"/>
      <c r="AT200" s="207" t="s">
        <v>200</v>
      </c>
      <c r="AU200" s="207" t="s">
        <v>83</v>
      </c>
      <c r="AV200" s="14" t="s">
        <v>198</v>
      </c>
      <c r="AW200" s="14" t="s">
        <v>30</v>
      </c>
      <c r="AX200" s="14" t="s">
        <v>81</v>
      </c>
      <c r="AY200" s="207" t="s">
        <v>191</v>
      </c>
    </row>
    <row r="201" s="1" customFormat="1" ht="24" customHeight="1">
      <c r="B201" s="177"/>
      <c r="C201" s="178" t="s">
        <v>334</v>
      </c>
      <c r="D201" s="178" t="s">
        <v>194</v>
      </c>
      <c r="E201" s="179" t="s">
        <v>1101</v>
      </c>
      <c r="F201" s="180" t="s">
        <v>1102</v>
      </c>
      <c r="G201" s="181" t="s">
        <v>362</v>
      </c>
      <c r="H201" s="182">
        <v>2</v>
      </c>
      <c r="I201" s="183"/>
      <c r="J201" s="182">
        <f>ROUND(I201*H201,2)</f>
        <v>0</v>
      </c>
      <c r="K201" s="180" t="s">
        <v>1</v>
      </c>
      <c r="L201" s="37"/>
      <c r="M201" s="184" t="s">
        <v>1</v>
      </c>
      <c r="N201" s="185" t="s">
        <v>38</v>
      </c>
      <c r="O201" s="73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AR201" s="188" t="s">
        <v>198</v>
      </c>
      <c r="AT201" s="188" t="s">
        <v>194</v>
      </c>
      <c r="AU201" s="188" t="s">
        <v>83</v>
      </c>
      <c r="AY201" s="18" t="s">
        <v>191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81</v>
      </c>
      <c r="BK201" s="189">
        <f>ROUND(I201*H201,2)</f>
        <v>0</v>
      </c>
      <c r="BL201" s="18" t="s">
        <v>198</v>
      </c>
      <c r="BM201" s="188" t="s">
        <v>1103</v>
      </c>
    </row>
    <row r="202" s="12" customFormat="1">
      <c r="B202" s="190"/>
      <c r="D202" s="191" t="s">
        <v>200</v>
      </c>
      <c r="E202" s="192" t="s">
        <v>1</v>
      </c>
      <c r="F202" s="193" t="s">
        <v>1104</v>
      </c>
      <c r="H202" s="192" t="s">
        <v>1</v>
      </c>
      <c r="I202" s="194"/>
      <c r="L202" s="190"/>
      <c r="M202" s="195"/>
      <c r="N202" s="196"/>
      <c r="O202" s="196"/>
      <c r="P202" s="196"/>
      <c r="Q202" s="196"/>
      <c r="R202" s="196"/>
      <c r="S202" s="196"/>
      <c r="T202" s="197"/>
      <c r="AT202" s="192" t="s">
        <v>200</v>
      </c>
      <c r="AU202" s="192" t="s">
        <v>83</v>
      </c>
      <c r="AV202" s="12" t="s">
        <v>81</v>
      </c>
      <c r="AW202" s="12" t="s">
        <v>30</v>
      </c>
      <c r="AX202" s="12" t="s">
        <v>73</v>
      </c>
      <c r="AY202" s="192" t="s">
        <v>191</v>
      </c>
    </row>
    <row r="203" s="13" customFormat="1">
      <c r="B203" s="198"/>
      <c r="D203" s="191" t="s">
        <v>200</v>
      </c>
      <c r="E203" s="199" t="s">
        <v>1</v>
      </c>
      <c r="F203" s="200" t="s">
        <v>981</v>
      </c>
      <c r="H203" s="201">
        <v>2</v>
      </c>
      <c r="I203" s="202"/>
      <c r="L203" s="198"/>
      <c r="M203" s="203"/>
      <c r="N203" s="204"/>
      <c r="O203" s="204"/>
      <c r="P203" s="204"/>
      <c r="Q203" s="204"/>
      <c r="R203" s="204"/>
      <c r="S203" s="204"/>
      <c r="T203" s="205"/>
      <c r="AT203" s="199" t="s">
        <v>200</v>
      </c>
      <c r="AU203" s="199" t="s">
        <v>83</v>
      </c>
      <c r="AV203" s="13" t="s">
        <v>83</v>
      </c>
      <c r="AW203" s="13" t="s">
        <v>30</v>
      </c>
      <c r="AX203" s="13" t="s">
        <v>73</v>
      </c>
      <c r="AY203" s="199" t="s">
        <v>191</v>
      </c>
    </row>
    <row r="204" s="14" customFormat="1">
      <c r="B204" s="206"/>
      <c r="D204" s="191" t="s">
        <v>200</v>
      </c>
      <c r="E204" s="207" t="s">
        <v>1</v>
      </c>
      <c r="F204" s="208" t="s">
        <v>204</v>
      </c>
      <c r="H204" s="209">
        <v>2</v>
      </c>
      <c r="I204" s="210"/>
      <c r="L204" s="206"/>
      <c r="M204" s="211"/>
      <c r="N204" s="212"/>
      <c r="O204" s="212"/>
      <c r="P204" s="212"/>
      <c r="Q204" s="212"/>
      <c r="R204" s="212"/>
      <c r="S204" s="212"/>
      <c r="T204" s="213"/>
      <c r="AT204" s="207" t="s">
        <v>200</v>
      </c>
      <c r="AU204" s="207" t="s">
        <v>83</v>
      </c>
      <c r="AV204" s="14" t="s">
        <v>198</v>
      </c>
      <c r="AW204" s="14" t="s">
        <v>30</v>
      </c>
      <c r="AX204" s="14" t="s">
        <v>81</v>
      </c>
      <c r="AY204" s="207" t="s">
        <v>191</v>
      </c>
    </row>
    <row r="205" s="1" customFormat="1" ht="36" customHeight="1">
      <c r="B205" s="177"/>
      <c r="C205" s="178" t="s">
        <v>340</v>
      </c>
      <c r="D205" s="178" t="s">
        <v>194</v>
      </c>
      <c r="E205" s="179" t="s">
        <v>1105</v>
      </c>
      <c r="F205" s="180" t="s">
        <v>1106</v>
      </c>
      <c r="G205" s="181" t="s">
        <v>397</v>
      </c>
      <c r="H205" s="182">
        <v>20</v>
      </c>
      <c r="I205" s="183"/>
      <c r="J205" s="182">
        <f>ROUND(I205*H205,2)</f>
        <v>0</v>
      </c>
      <c r="K205" s="180" t="s">
        <v>1</v>
      </c>
      <c r="L205" s="37"/>
      <c r="M205" s="184" t="s">
        <v>1</v>
      </c>
      <c r="N205" s="185" t="s">
        <v>38</v>
      </c>
      <c r="O205" s="73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AR205" s="188" t="s">
        <v>198</v>
      </c>
      <c r="AT205" s="188" t="s">
        <v>194</v>
      </c>
      <c r="AU205" s="188" t="s">
        <v>83</v>
      </c>
      <c r="AY205" s="18" t="s">
        <v>191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8" t="s">
        <v>81</v>
      </c>
      <c r="BK205" s="189">
        <f>ROUND(I205*H205,2)</f>
        <v>0</v>
      </c>
      <c r="BL205" s="18" t="s">
        <v>198</v>
      </c>
      <c r="BM205" s="188" t="s">
        <v>1107</v>
      </c>
    </row>
    <row r="206" s="12" customFormat="1">
      <c r="B206" s="190"/>
      <c r="D206" s="191" t="s">
        <v>200</v>
      </c>
      <c r="E206" s="192" t="s">
        <v>1</v>
      </c>
      <c r="F206" s="193" t="s">
        <v>1108</v>
      </c>
      <c r="H206" s="192" t="s">
        <v>1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2" t="s">
        <v>200</v>
      </c>
      <c r="AU206" s="192" t="s">
        <v>83</v>
      </c>
      <c r="AV206" s="12" t="s">
        <v>81</v>
      </c>
      <c r="AW206" s="12" t="s">
        <v>30</v>
      </c>
      <c r="AX206" s="12" t="s">
        <v>73</v>
      </c>
      <c r="AY206" s="192" t="s">
        <v>191</v>
      </c>
    </row>
    <row r="207" s="13" customFormat="1">
      <c r="B207" s="198"/>
      <c r="D207" s="191" t="s">
        <v>200</v>
      </c>
      <c r="E207" s="199" t="s">
        <v>1</v>
      </c>
      <c r="F207" s="200" t="s">
        <v>1109</v>
      </c>
      <c r="H207" s="201">
        <v>20</v>
      </c>
      <c r="I207" s="202"/>
      <c r="L207" s="198"/>
      <c r="M207" s="203"/>
      <c r="N207" s="204"/>
      <c r="O207" s="204"/>
      <c r="P207" s="204"/>
      <c r="Q207" s="204"/>
      <c r="R207" s="204"/>
      <c r="S207" s="204"/>
      <c r="T207" s="205"/>
      <c r="AT207" s="199" t="s">
        <v>200</v>
      </c>
      <c r="AU207" s="199" t="s">
        <v>83</v>
      </c>
      <c r="AV207" s="13" t="s">
        <v>83</v>
      </c>
      <c r="AW207" s="13" t="s">
        <v>30</v>
      </c>
      <c r="AX207" s="13" t="s">
        <v>73</v>
      </c>
      <c r="AY207" s="199" t="s">
        <v>191</v>
      </c>
    </row>
    <row r="208" s="14" customFormat="1">
      <c r="B208" s="206"/>
      <c r="D208" s="191" t="s">
        <v>200</v>
      </c>
      <c r="E208" s="207" t="s">
        <v>1</v>
      </c>
      <c r="F208" s="208" t="s">
        <v>204</v>
      </c>
      <c r="H208" s="209">
        <v>20</v>
      </c>
      <c r="I208" s="210"/>
      <c r="L208" s="206"/>
      <c r="M208" s="211"/>
      <c r="N208" s="212"/>
      <c r="O208" s="212"/>
      <c r="P208" s="212"/>
      <c r="Q208" s="212"/>
      <c r="R208" s="212"/>
      <c r="S208" s="212"/>
      <c r="T208" s="213"/>
      <c r="AT208" s="207" t="s">
        <v>200</v>
      </c>
      <c r="AU208" s="207" t="s">
        <v>83</v>
      </c>
      <c r="AV208" s="14" t="s">
        <v>198</v>
      </c>
      <c r="AW208" s="14" t="s">
        <v>30</v>
      </c>
      <c r="AX208" s="14" t="s">
        <v>81</v>
      </c>
      <c r="AY208" s="207" t="s">
        <v>191</v>
      </c>
    </row>
    <row r="209" s="1" customFormat="1" ht="36" customHeight="1">
      <c r="B209" s="177"/>
      <c r="C209" s="178" t="s">
        <v>7</v>
      </c>
      <c r="D209" s="178" t="s">
        <v>194</v>
      </c>
      <c r="E209" s="179" t="s">
        <v>1110</v>
      </c>
      <c r="F209" s="180" t="s">
        <v>1111</v>
      </c>
      <c r="G209" s="181" t="s">
        <v>1112</v>
      </c>
      <c r="H209" s="182">
        <v>1</v>
      </c>
      <c r="I209" s="183"/>
      <c r="J209" s="182">
        <f>ROUND(I209*H209,2)</f>
        <v>0</v>
      </c>
      <c r="K209" s="180" t="s">
        <v>1</v>
      </c>
      <c r="L209" s="37"/>
      <c r="M209" s="184" t="s">
        <v>1</v>
      </c>
      <c r="N209" s="185" t="s">
        <v>38</v>
      </c>
      <c r="O209" s="73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AR209" s="188" t="s">
        <v>198</v>
      </c>
      <c r="AT209" s="188" t="s">
        <v>194</v>
      </c>
      <c r="AU209" s="188" t="s">
        <v>83</v>
      </c>
      <c r="AY209" s="18" t="s">
        <v>191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81</v>
      </c>
      <c r="BK209" s="189">
        <f>ROUND(I209*H209,2)</f>
        <v>0</v>
      </c>
      <c r="BL209" s="18" t="s">
        <v>198</v>
      </c>
      <c r="BM209" s="188" t="s">
        <v>1113</v>
      </c>
    </row>
    <row r="210" s="12" customFormat="1">
      <c r="B210" s="190"/>
      <c r="D210" s="191" t="s">
        <v>200</v>
      </c>
      <c r="E210" s="192" t="s">
        <v>1</v>
      </c>
      <c r="F210" s="193" t="s">
        <v>1111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200</v>
      </c>
      <c r="AU210" s="192" t="s">
        <v>83</v>
      </c>
      <c r="AV210" s="12" t="s">
        <v>81</v>
      </c>
      <c r="AW210" s="12" t="s">
        <v>30</v>
      </c>
      <c r="AX210" s="12" t="s">
        <v>73</v>
      </c>
      <c r="AY210" s="192" t="s">
        <v>191</v>
      </c>
    </row>
    <row r="211" s="13" customFormat="1">
      <c r="B211" s="198"/>
      <c r="D211" s="191" t="s">
        <v>200</v>
      </c>
      <c r="E211" s="199" t="s">
        <v>1</v>
      </c>
      <c r="F211" s="200" t="s">
        <v>81</v>
      </c>
      <c r="H211" s="201">
        <v>1</v>
      </c>
      <c r="I211" s="202"/>
      <c r="L211" s="198"/>
      <c r="M211" s="203"/>
      <c r="N211" s="204"/>
      <c r="O211" s="204"/>
      <c r="P211" s="204"/>
      <c r="Q211" s="204"/>
      <c r="R211" s="204"/>
      <c r="S211" s="204"/>
      <c r="T211" s="205"/>
      <c r="AT211" s="199" t="s">
        <v>200</v>
      </c>
      <c r="AU211" s="199" t="s">
        <v>83</v>
      </c>
      <c r="AV211" s="13" t="s">
        <v>83</v>
      </c>
      <c r="AW211" s="13" t="s">
        <v>30</v>
      </c>
      <c r="AX211" s="13" t="s">
        <v>73</v>
      </c>
      <c r="AY211" s="199" t="s">
        <v>191</v>
      </c>
    </row>
    <row r="212" s="14" customFormat="1">
      <c r="B212" s="206"/>
      <c r="D212" s="191" t="s">
        <v>200</v>
      </c>
      <c r="E212" s="207" t="s">
        <v>1</v>
      </c>
      <c r="F212" s="208" t="s">
        <v>204</v>
      </c>
      <c r="H212" s="209">
        <v>1</v>
      </c>
      <c r="I212" s="210"/>
      <c r="L212" s="206"/>
      <c r="M212" s="211"/>
      <c r="N212" s="212"/>
      <c r="O212" s="212"/>
      <c r="P212" s="212"/>
      <c r="Q212" s="212"/>
      <c r="R212" s="212"/>
      <c r="S212" s="212"/>
      <c r="T212" s="213"/>
      <c r="AT212" s="207" t="s">
        <v>200</v>
      </c>
      <c r="AU212" s="207" t="s">
        <v>83</v>
      </c>
      <c r="AV212" s="14" t="s">
        <v>198</v>
      </c>
      <c r="AW212" s="14" t="s">
        <v>30</v>
      </c>
      <c r="AX212" s="14" t="s">
        <v>81</v>
      </c>
      <c r="AY212" s="207" t="s">
        <v>191</v>
      </c>
    </row>
    <row r="213" s="1" customFormat="1" ht="24" customHeight="1">
      <c r="B213" s="177"/>
      <c r="C213" s="178" t="s">
        <v>359</v>
      </c>
      <c r="D213" s="178" t="s">
        <v>194</v>
      </c>
      <c r="E213" s="179" t="s">
        <v>1114</v>
      </c>
      <c r="F213" s="180" t="s">
        <v>1115</v>
      </c>
      <c r="G213" s="181" t="s">
        <v>214</v>
      </c>
      <c r="H213" s="182">
        <v>0.97999999999999998</v>
      </c>
      <c r="I213" s="183"/>
      <c r="J213" s="182">
        <f>ROUND(I213*H213,2)</f>
        <v>0</v>
      </c>
      <c r="K213" s="180" t="s">
        <v>1</v>
      </c>
      <c r="L213" s="37"/>
      <c r="M213" s="184" t="s">
        <v>1</v>
      </c>
      <c r="N213" s="185" t="s">
        <v>38</v>
      </c>
      <c r="O213" s="73"/>
      <c r="P213" s="186">
        <f>O213*H213</f>
        <v>0</v>
      </c>
      <c r="Q213" s="186">
        <v>0</v>
      </c>
      <c r="R213" s="186">
        <f>Q213*H213</f>
        <v>0</v>
      </c>
      <c r="S213" s="186">
        <v>0</v>
      </c>
      <c r="T213" s="187">
        <f>S213*H213</f>
        <v>0</v>
      </c>
      <c r="AR213" s="188" t="s">
        <v>198</v>
      </c>
      <c r="AT213" s="188" t="s">
        <v>194</v>
      </c>
      <c r="AU213" s="188" t="s">
        <v>83</v>
      </c>
      <c r="AY213" s="18" t="s">
        <v>191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81</v>
      </c>
      <c r="BK213" s="189">
        <f>ROUND(I213*H213,2)</f>
        <v>0</v>
      </c>
      <c r="BL213" s="18" t="s">
        <v>198</v>
      </c>
      <c r="BM213" s="188" t="s">
        <v>1116</v>
      </c>
    </row>
    <row r="214" s="12" customFormat="1">
      <c r="B214" s="190"/>
      <c r="D214" s="191" t="s">
        <v>200</v>
      </c>
      <c r="E214" s="192" t="s">
        <v>1</v>
      </c>
      <c r="F214" s="193" t="s">
        <v>1117</v>
      </c>
      <c r="H214" s="192" t="s">
        <v>1</v>
      </c>
      <c r="I214" s="194"/>
      <c r="L214" s="190"/>
      <c r="M214" s="195"/>
      <c r="N214" s="196"/>
      <c r="O214" s="196"/>
      <c r="P214" s="196"/>
      <c r="Q214" s="196"/>
      <c r="R214" s="196"/>
      <c r="S214" s="196"/>
      <c r="T214" s="197"/>
      <c r="AT214" s="192" t="s">
        <v>200</v>
      </c>
      <c r="AU214" s="192" t="s">
        <v>83</v>
      </c>
      <c r="AV214" s="12" t="s">
        <v>81</v>
      </c>
      <c r="AW214" s="12" t="s">
        <v>30</v>
      </c>
      <c r="AX214" s="12" t="s">
        <v>73</v>
      </c>
      <c r="AY214" s="192" t="s">
        <v>191</v>
      </c>
    </row>
    <row r="215" s="13" customFormat="1">
      <c r="B215" s="198"/>
      <c r="D215" s="191" t="s">
        <v>200</v>
      </c>
      <c r="E215" s="199" t="s">
        <v>1</v>
      </c>
      <c r="F215" s="200" t="s">
        <v>1118</v>
      </c>
      <c r="H215" s="201">
        <v>0.97999999999999998</v>
      </c>
      <c r="I215" s="202"/>
      <c r="L215" s="198"/>
      <c r="M215" s="203"/>
      <c r="N215" s="204"/>
      <c r="O215" s="204"/>
      <c r="P215" s="204"/>
      <c r="Q215" s="204"/>
      <c r="R215" s="204"/>
      <c r="S215" s="204"/>
      <c r="T215" s="205"/>
      <c r="AT215" s="199" t="s">
        <v>200</v>
      </c>
      <c r="AU215" s="199" t="s">
        <v>83</v>
      </c>
      <c r="AV215" s="13" t="s">
        <v>83</v>
      </c>
      <c r="AW215" s="13" t="s">
        <v>30</v>
      </c>
      <c r="AX215" s="13" t="s">
        <v>73</v>
      </c>
      <c r="AY215" s="199" t="s">
        <v>191</v>
      </c>
    </row>
    <row r="216" s="14" customFormat="1">
      <c r="B216" s="206"/>
      <c r="D216" s="191" t="s">
        <v>200</v>
      </c>
      <c r="E216" s="207" t="s">
        <v>1</v>
      </c>
      <c r="F216" s="208" t="s">
        <v>204</v>
      </c>
      <c r="H216" s="209">
        <v>0.97999999999999998</v>
      </c>
      <c r="I216" s="210"/>
      <c r="L216" s="206"/>
      <c r="M216" s="211"/>
      <c r="N216" s="212"/>
      <c r="O216" s="212"/>
      <c r="P216" s="212"/>
      <c r="Q216" s="212"/>
      <c r="R216" s="212"/>
      <c r="S216" s="212"/>
      <c r="T216" s="213"/>
      <c r="AT216" s="207" t="s">
        <v>200</v>
      </c>
      <c r="AU216" s="207" t="s">
        <v>83</v>
      </c>
      <c r="AV216" s="14" t="s">
        <v>198</v>
      </c>
      <c r="AW216" s="14" t="s">
        <v>30</v>
      </c>
      <c r="AX216" s="14" t="s">
        <v>81</v>
      </c>
      <c r="AY216" s="207" t="s">
        <v>191</v>
      </c>
    </row>
    <row r="217" s="1" customFormat="1" ht="36" customHeight="1">
      <c r="B217" s="177"/>
      <c r="C217" s="178" t="s">
        <v>368</v>
      </c>
      <c r="D217" s="178" t="s">
        <v>194</v>
      </c>
      <c r="E217" s="179" t="s">
        <v>1119</v>
      </c>
      <c r="F217" s="180" t="s">
        <v>1120</v>
      </c>
      <c r="G217" s="181" t="s">
        <v>310</v>
      </c>
      <c r="H217" s="182">
        <v>39.200000000000003</v>
      </c>
      <c r="I217" s="183"/>
      <c r="J217" s="182">
        <f>ROUND(I217*H217,2)</f>
        <v>0</v>
      </c>
      <c r="K217" s="180" t="s">
        <v>1</v>
      </c>
      <c r="L217" s="37"/>
      <c r="M217" s="184" t="s">
        <v>1</v>
      </c>
      <c r="N217" s="185" t="s">
        <v>38</v>
      </c>
      <c r="O217" s="73"/>
      <c r="P217" s="186">
        <f>O217*H217</f>
        <v>0</v>
      </c>
      <c r="Q217" s="186">
        <v>0</v>
      </c>
      <c r="R217" s="186">
        <f>Q217*H217</f>
        <v>0</v>
      </c>
      <c r="S217" s="186">
        <v>0</v>
      </c>
      <c r="T217" s="187">
        <f>S217*H217</f>
        <v>0</v>
      </c>
      <c r="AR217" s="188" t="s">
        <v>198</v>
      </c>
      <c r="AT217" s="188" t="s">
        <v>194</v>
      </c>
      <c r="AU217" s="188" t="s">
        <v>83</v>
      </c>
      <c r="AY217" s="18" t="s">
        <v>191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8" t="s">
        <v>81</v>
      </c>
      <c r="BK217" s="189">
        <f>ROUND(I217*H217,2)</f>
        <v>0</v>
      </c>
      <c r="BL217" s="18" t="s">
        <v>198</v>
      </c>
      <c r="BM217" s="188" t="s">
        <v>1121</v>
      </c>
    </row>
    <row r="218" s="12" customFormat="1">
      <c r="B218" s="190"/>
      <c r="D218" s="191" t="s">
        <v>200</v>
      </c>
      <c r="E218" s="192" t="s">
        <v>1</v>
      </c>
      <c r="F218" s="193" t="s">
        <v>1122</v>
      </c>
      <c r="H218" s="192" t="s">
        <v>1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2" t="s">
        <v>200</v>
      </c>
      <c r="AU218" s="192" t="s">
        <v>83</v>
      </c>
      <c r="AV218" s="12" t="s">
        <v>81</v>
      </c>
      <c r="AW218" s="12" t="s">
        <v>30</v>
      </c>
      <c r="AX218" s="12" t="s">
        <v>73</v>
      </c>
      <c r="AY218" s="192" t="s">
        <v>191</v>
      </c>
    </row>
    <row r="219" s="13" customFormat="1">
      <c r="B219" s="198"/>
      <c r="D219" s="191" t="s">
        <v>200</v>
      </c>
      <c r="E219" s="199" t="s">
        <v>1</v>
      </c>
      <c r="F219" s="200" t="s">
        <v>1123</v>
      </c>
      <c r="H219" s="201">
        <v>39.200000000000003</v>
      </c>
      <c r="I219" s="202"/>
      <c r="L219" s="198"/>
      <c r="M219" s="203"/>
      <c r="N219" s="204"/>
      <c r="O219" s="204"/>
      <c r="P219" s="204"/>
      <c r="Q219" s="204"/>
      <c r="R219" s="204"/>
      <c r="S219" s="204"/>
      <c r="T219" s="205"/>
      <c r="AT219" s="199" t="s">
        <v>200</v>
      </c>
      <c r="AU219" s="199" t="s">
        <v>83</v>
      </c>
      <c r="AV219" s="13" t="s">
        <v>83</v>
      </c>
      <c r="AW219" s="13" t="s">
        <v>30</v>
      </c>
      <c r="AX219" s="13" t="s">
        <v>73</v>
      </c>
      <c r="AY219" s="199" t="s">
        <v>191</v>
      </c>
    </row>
    <row r="220" s="14" customFormat="1">
      <c r="B220" s="206"/>
      <c r="D220" s="191" t="s">
        <v>200</v>
      </c>
      <c r="E220" s="207" t="s">
        <v>1</v>
      </c>
      <c r="F220" s="208" t="s">
        <v>204</v>
      </c>
      <c r="H220" s="209">
        <v>39.200000000000003</v>
      </c>
      <c r="I220" s="210"/>
      <c r="L220" s="206"/>
      <c r="M220" s="211"/>
      <c r="N220" s="212"/>
      <c r="O220" s="212"/>
      <c r="P220" s="212"/>
      <c r="Q220" s="212"/>
      <c r="R220" s="212"/>
      <c r="S220" s="212"/>
      <c r="T220" s="213"/>
      <c r="AT220" s="207" t="s">
        <v>200</v>
      </c>
      <c r="AU220" s="207" t="s">
        <v>83</v>
      </c>
      <c r="AV220" s="14" t="s">
        <v>198</v>
      </c>
      <c r="AW220" s="14" t="s">
        <v>30</v>
      </c>
      <c r="AX220" s="14" t="s">
        <v>81</v>
      </c>
      <c r="AY220" s="207" t="s">
        <v>191</v>
      </c>
    </row>
    <row r="221" s="1" customFormat="1" ht="16.5" customHeight="1">
      <c r="B221" s="177"/>
      <c r="C221" s="178" t="s">
        <v>374</v>
      </c>
      <c r="D221" s="178" t="s">
        <v>194</v>
      </c>
      <c r="E221" s="179" t="s">
        <v>1124</v>
      </c>
      <c r="F221" s="180" t="s">
        <v>1125</v>
      </c>
      <c r="G221" s="181" t="s">
        <v>197</v>
      </c>
      <c r="H221" s="182">
        <v>112.31999999999999</v>
      </c>
      <c r="I221" s="183"/>
      <c r="J221" s="182">
        <f>ROUND(I221*H221,2)</f>
        <v>0</v>
      </c>
      <c r="K221" s="180" t="s">
        <v>274</v>
      </c>
      <c r="L221" s="37"/>
      <c r="M221" s="184" t="s">
        <v>1</v>
      </c>
      <c r="N221" s="185" t="s">
        <v>38</v>
      </c>
      <c r="O221" s="73"/>
      <c r="P221" s="186">
        <f>O221*H221</f>
        <v>0</v>
      </c>
      <c r="Q221" s="186">
        <v>0.00013999999999999999</v>
      </c>
      <c r="R221" s="186">
        <f>Q221*H221</f>
        <v>0.015724799999999997</v>
      </c>
      <c r="S221" s="186">
        <v>0</v>
      </c>
      <c r="T221" s="187">
        <f>S221*H221</f>
        <v>0</v>
      </c>
      <c r="AR221" s="188" t="s">
        <v>198</v>
      </c>
      <c r="AT221" s="188" t="s">
        <v>194</v>
      </c>
      <c r="AU221" s="188" t="s">
        <v>83</v>
      </c>
      <c r="AY221" s="18" t="s">
        <v>191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8" t="s">
        <v>81</v>
      </c>
      <c r="BK221" s="189">
        <f>ROUND(I221*H221,2)</f>
        <v>0</v>
      </c>
      <c r="BL221" s="18" t="s">
        <v>198</v>
      </c>
      <c r="BM221" s="188" t="s">
        <v>1126</v>
      </c>
    </row>
    <row r="222" s="12" customFormat="1">
      <c r="B222" s="190"/>
      <c r="D222" s="191" t="s">
        <v>200</v>
      </c>
      <c r="E222" s="192" t="s">
        <v>1</v>
      </c>
      <c r="F222" s="193" t="s">
        <v>1127</v>
      </c>
      <c r="H222" s="192" t="s">
        <v>1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2" t="s">
        <v>200</v>
      </c>
      <c r="AU222" s="192" t="s">
        <v>83</v>
      </c>
      <c r="AV222" s="12" t="s">
        <v>81</v>
      </c>
      <c r="AW222" s="12" t="s">
        <v>30</v>
      </c>
      <c r="AX222" s="12" t="s">
        <v>73</v>
      </c>
      <c r="AY222" s="192" t="s">
        <v>191</v>
      </c>
    </row>
    <row r="223" s="13" customFormat="1">
      <c r="B223" s="198"/>
      <c r="D223" s="191" t="s">
        <v>200</v>
      </c>
      <c r="E223" s="199" t="s">
        <v>1</v>
      </c>
      <c r="F223" s="200" t="s">
        <v>1128</v>
      </c>
      <c r="H223" s="201">
        <v>112.31999999999999</v>
      </c>
      <c r="I223" s="202"/>
      <c r="L223" s="198"/>
      <c r="M223" s="203"/>
      <c r="N223" s="204"/>
      <c r="O223" s="204"/>
      <c r="P223" s="204"/>
      <c r="Q223" s="204"/>
      <c r="R223" s="204"/>
      <c r="S223" s="204"/>
      <c r="T223" s="205"/>
      <c r="AT223" s="199" t="s">
        <v>200</v>
      </c>
      <c r="AU223" s="199" t="s">
        <v>83</v>
      </c>
      <c r="AV223" s="13" t="s">
        <v>83</v>
      </c>
      <c r="AW223" s="13" t="s">
        <v>30</v>
      </c>
      <c r="AX223" s="13" t="s">
        <v>73</v>
      </c>
      <c r="AY223" s="199" t="s">
        <v>191</v>
      </c>
    </row>
    <row r="224" s="14" customFormat="1">
      <c r="B224" s="206"/>
      <c r="D224" s="191" t="s">
        <v>200</v>
      </c>
      <c r="E224" s="207" t="s">
        <v>1</v>
      </c>
      <c r="F224" s="208" t="s">
        <v>204</v>
      </c>
      <c r="H224" s="209">
        <v>112.31999999999999</v>
      </c>
      <c r="I224" s="210"/>
      <c r="L224" s="206"/>
      <c r="M224" s="211"/>
      <c r="N224" s="212"/>
      <c r="O224" s="212"/>
      <c r="P224" s="212"/>
      <c r="Q224" s="212"/>
      <c r="R224" s="212"/>
      <c r="S224" s="212"/>
      <c r="T224" s="213"/>
      <c r="AT224" s="207" t="s">
        <v>200</v>
      </c>
      <c r="AU224" s="207" t="s">
        <v>83</v>
      </c>
      <c r="AV224" s="14" t="s">
        <v>198</v>
      </c>
      <c r="AW224" s="14" t="s">
        <v>30</v>
      </c>
      <c r="AX224" s="14" t="s">
        <v>81</v>
      </c>
      <c r="AY224" s="207" t="s">
        <v>191</v>
      </c>
    </row>
    <row r="225" s="1" customFormat="1" ht="24" customHeight="1">
      <c r="B225" s="177"/>
      <c r="C225" s="214" t="s">
        <v>381</v>
      </c>
      <c r="D225" s="214" t="s">
        <v>335</v>
      </c>
      <c r="E225" s="215" t="s">
        <v>1129</v>
      </c>
      <c r="F225" s="216" t="s">
        <v>1130</v>
      </c>
      <c r="G225" s="217" t="s">
        <v>197</v>
      </c>
      <c r="H225" s="218">
        <v>112.31999999999999</v>
      </c>
      <c r="I225" s="219"/>
      <c r="J225" s="218">
        <f>ROUND(I225*H225,2)</f>
        <v>0</v>
      </c>
      <c r="K225" s="216" t="s">
        <v>274</v>
      </c>
      <c r="L225" s="220"/>
      <c r="M225" s="221" t="s">
        <v>1</v>
      </c>
      <c r="N225" s="222" t="s">
        <v>38</v>
      </c>
      <c r="O225" s="73"/>
      <c r="P225" s="186">
        <f>O225*H225</f>
        <v>0</v>
      </c>
      <c r="Q225" s="186">
        <v>0.00089999999999999998</v>
      </c>
      <c r="R225" s="186">
        <f>Q225*H225</f>
        <v>0.101088</v>
      </c>
      <c r="S225" s="186">
        <v>0</v>
      </c>
      <c r="T225" s="187">
        <f>S225*H225</f>
        <v>0</v>
      </c>
      <c r="AR225" s="188" t="s">
        <v>254</v>
      </c>
      <c r="AT225" s="188" t="s">
        <v>335</v>
      </c>
      <c r="AU225" s="188" t="s">
        <v>83</v>
      </c>
      <c r="AY225" s="18" t="s">
        <v>191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8" t="s">
        <v>81</v>
      </c>
      <c r="BK225" s="189">
        <f>ROUND(I225*H225,2)</f>
        <v>0</v>
      </c>
      <c r="BL225" s="18" t="s">
        <v>198</v>
      </c>
      <c r="BM225" s="188" t="s">
        <v>1131</v>
      </c>
    </row>
    <row r="226" s="12" customFormat="1">
      <c r="B226" s="190"/>
      <c r="D226" s="191" t="s">
        <v>200</v>
      </c>
      <c r="E226" s="192" t="s">
        <v>1</v>
      </c>
      <c r="F226" s="193" t="s">
        <v>1127</v>
      </c>
      <c r="H226" s="192" t="s">
        <v>1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2" t="s">
        <v>200</v>
      </c>
      <c r="AU226" s="192" t="s">
        <v>83</v>
      </c>
      <c r="AV226" s="12" t="s">
        <v>81</v>
      </c>
      <c r="AW226" s="12" t="s">
        <v>30</v>
      </c>
      <c r="AX226" s="12" t="s">
        <v>73</v>
      </c>
      <c r="AY226" s="192" t="s">
        <v>191</v>
      </c>
    </row>
    <row r="227" s="13" customFormat="1">
      <c r="B227" s="198"/>
      <c r="D227" s="191" t="s">
        <v>200</v>
      </c>
      <c r="E227" s="199" t="s">
        <v>1</v>
      </c>
      <c r="F227" s="200" t="s">
        <v>1128</v>
      </c>
      <c r="H227" s="201">
        <v>112.31999999999999</v>
      </c>
      <c r="I227" s="202"/>
      <c r="L227" s="198"/>
      <c r="M227" s="203"/>
      <c r="N227" s="204"/>
      <c r="O227" s="204"/>
      <c r="P227" s="204"/>
      <c r="Q227" s="204"/>
      <c r="R227" s="204"/>
      <c r="S227" s="204"/>
      <c r="T227" s="205"/>
      <c r="AT227" s="199" t="s">
        <v>200</v>
      </c>
      <c r="AU227" s="199" t="s">
        <v>83</v>
      </c>
      <c r="AV227" s="13" t="s">
        <v>83</v>
      </c>
      <c r="AW227" s="13" t="s">
        <v>30</v>
      </c>
      <c r="AX227" s="13" t="s">
        <v>73</v>
      </c>
      <c r="AY227" s="199" t="s">
        <v>191</v>
      </c>
    </row>
    <row r="228" s="14" customFormat="1">
      <c r="B228" s="206"/>
      <c r="D228" s="191" t="s">
        <v>200</v>
      </c>
      <c r="E228" s="207" t="s">
        <v>1</v>
      </c>
      <c r="F228" s="208" t="s">
        <v>204</v>
      </c>
      <c r="H228" s="209">
        <v>112.31999999999999</v>
      </c>
      <c r="I228" s="210"/>
      <c r="L228" s="206"/>
      <c r="M228" s="211"/>
      <c r="N228" s="212"/>
      <c r="O228" s="212"/>
      <c r="P228" s="212"/>
      <c r="Q228" s="212"/>
      <c r="R228" s="212"/>
      <c r="S228" s="212"/>
      <c r="T228" s="213"/>
      <c r="AT228" s="207" t="s">
        <v>200</v>
      </c>
      <c r="AU228" s="207" t="s">
        <v>83</v>
      </c>
      <c r="AV228" s="14" t="s">
        <v>198</v>
      </c>
      <c r="AW228" s="14" t="s">
        <v>30</v>
      </c>
      <c r="AX228" s="14" t="s">
        <v>81</v>
      </c>
      <c r="AY228" s="207" t="s">
        <v>191</v>
      </c>
    </row>
    <row r="229" s="1" customFormat="1" ht="16.5" customHeight="1">
      <c r="B229" s="177"/>
      <c r="C229" s="178" t="s">
        <v>388</v>
      </c>
      <c r="D229" s="178" t="s">
        <v>194</v>
      </c>
      <c r="E229" s="179" t="s">
        <v>1132</v>
      </c>
      <c r="F229" s="180" t="s">
        <v>1133</v>
      </c>
      <c r="G229" s="181" t="s">
        <v>214</v>
      </c>
      <c r="H229" s="182">
        <v>29.140000000000001</v>
      </c>
      <c r="I229" s="183"/>
      <c r="J229" s="182">
        <f>ROUND(I229*H229,2)</f>
        <v>0</v>
      </c>
      <c r="K229" s="180" t="s">
        <v>1</v>
      </c>
      <c r="L229" s="37"/>
      <c r="M229" s="184" t="s">
        <v>1</v>
      </c>
      <c r="N229" s="185" t="s">
        <v>38</v>
      </c>
      <c r="O229" s="73"/>
      <c r="P229" s="186">
        <f>O229*H229</f>
        <v>0</v>
      </c>
      <c r="Q229" s="186">
        <v>22.594360000000002</v>
      </c>
      <c r="R229" s="186">
        <f>Q229*H229</f>
        <v>658.39965040000004</v>
      </c>
      <c r="S229" s="186">
        <v>0</v>
      </c>
      <c r="T229" s="187">
        <f>S229*H229</f>
        <v>0</v>
      </c>
      <c r="AR229" s="188" t="s">
        <v>198</v>
      </c>
      <c r="AT229" s="188" t="s">
        <v>194</v>
      </c>
      <c r="AU229" s="188" t="s">
        <v>83</v>
      </c>
      <c r="AY229" s="18" t="s">
        <v>191</v>
      </c>
      <c r="BE229" s="189">
        <f>IF(N229="základní",J229,0)</f>
        <v>0</v>
      </c>
      <c r="BF229" s="189">
        <f>IF(N229="snížená",J229,0)</f>
        <v>0</v>
      </c>
      <c r="BG229" s="189">
        <f>IF(N229="zákl. přenesená",J229,0)</f>
        <v>0</v>
      </c>
      <c r="BH229" s="189">
        <f>IF(N229="sníž. přenesená",J229,0)</f>
        <v>0</v>
      </c>
      <c r="BI229" s="189">
        <f>IF(N229="nulová",J229,0)</f>
        <v>0</v>
      </c>
      <c r="BJ229" s="18" t="s">
        <v>81</v>
      </c>
      <c r="BK229" s="189">
        <f>ROUND(I229*H229,2)</f>
        <v>0</v>
      </c>
      <c r="BL229" s="18" t="s">
        <v>198</v>
      </c>
      <c r="BM229" s="188" t="s">
        <v>1134</v>
      </c>
    </row>
    <row r="230" s="12" customFormat="1">
      <c r="B230" s="190"/>
      <c r="D230" s="191" t="s">
        <v>200</v>
      </c>
      <c r="E230" s="192" t="s">
        <v>1</v>
      </c>
      <c r="F230" s="193" t="s">
        <v>1135</v>
      </c>
      <c r="H230" s="192" t="s">
        <v>1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2" t="s">
        <v>200</v>
      </c>
      <c r="AU230" s="192" t="s">
        <v>83</v>
      </c>
      <c r="AV230" s="12" t="s">
        <v>81</v>
      </c>
      <c r="AW230" s="12" t="s">
        <v>30</v>
      </c>
      <c r="AX230" s="12" t="s">
        <v>73</v>
      </c>
      <c r="AY230" s="192" t="s">
        <v>191</v>
      </c>
    </row>
    <row r="231" s="12" customFormat="1">
      <c r="B231" s="190"/>
      <c r="D231" s="191" t="s">
        <v>200</v>
      </c>
      <c r="E231" s="192" t="s">
        <v>1</v>
      </c>
      <c r="F231" s="193" t="s">
        <v>1136</v>
      </c>
      <c r="H231" s="192" t="s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2" t="s">
        <v>200</v>
      </c>
      <c r="AU231" s="192" t="s">
        <v>83</v>
      </c>
      <c r="AV231" s="12" t="s">
        <v>81</v>
      </c>
      <c r="AW231" s="12" t="s">
        <v>30</v>
      </c>
      <c r="AX231" s="12" t="s">
        <v>73</v>
      </c>
      <c r="AY231" s="192" t="s">
        <v>191</v>
      </c>
    </row>
    <row r="232" s="12" customFormat="1">
      <c r="B232" s="190"/>
      <c r="D232" s="191" t="s">
        <v>200</v>
      </c>
      <c r="E232" s="192" t="s">
        <v>1</v>
      </c>
      <c r="F232" s="193" t="s">
        <v>1137</v>
      </c>
      <c r="H232" s="192" t="s">
        <v>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2" t="s">
        <v>200</v>
      </c>
      <c r="AU232" s="192" t="s">
        <v>83</v>
      </c>
      <c r="AV232" s="12" t="s">
        <v>81</v>
      </c>
      <c r="AW232" s="12" t="s">
        <v>30</v>
      </c>
      <c r="AX232" s="12" t="s">
        <v>73</v>
      </c>
      <c r="AY232" s="192" t="s">
        <v>191</v>
      </c>
    </row>
    <row r="233" s="13" customFormat="1">
      <c r="B233" s="198"/>
      <c r="D233" s="191" t="s">
        <v>200</v>
      </c>
      <c r="E233" s="199" t="s">
        <v>1</v>
      </c>
      <c r="F233" s="200" t="s">
        <v>1138</v>
      </c>
      <c r="H233" s="201">
        <v>14.68</v>
      </c>
      <c r="I233" s="202"/>
      <c r="L233" s="198"/>
      <c r="M233" s="203"/>
      <c r="N233" s="204"/>
      <c r="O233" s="204"/>
      <c r="P233" s="204"/>
      <c r="Q233" s="204"/>
      <c r="R233" s="204"/>
      <c r="S233" s="204"/>
      <c r="T233" s="205"/>
      <c r="AT233" s="199" t="s">
        <v>200</v>
      </c>
      <c r="AU233" s="199" t="s">
        <v>83</v>
      </c>
      <c r="AV233" s="13" t="s">
        <v>83</v>
      </c>
      <c r="AW233" s="13" t="s">
        <v>30</v>
      </c>
      <c r="AX233" s="13" t="s">
        <v>73</v>
      </c>
      <c r="AY233" s="199" t="s">
        <v>191</v>
      </c>
    </row>
    <row r="234" s="12" customFormat="1">
      <c r="B234" s="190"/>
      <c r="D234" s="191" t="s">
        <v>200</v>
      </c>
      <c r="E234" s="192" t="s">
        <v>1</v>
      </c>
      <c r="F234" s="193" t="s">
        <v>1139</v>
      </c>
      <c r="H234" s="192" t="s">
        <v>1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2" t="s">
        <v>200</v>
      </c>
      <c r="AU234" s="192" t="s">
        <v>83</v>
      </c>
      <c r="AV234" s="12" t="s">
        <v>81</v>
      </c>
      <c r="AW234" s="12" t="s">
        <v>30</v>
      </c>
      <c r="AX234" s="12" t="s">
        <v>73</v>
      </c>
      <c r="AY234" s="192" t="s">
        <v>191</v>
      </c>
    </row>
    <row r="235" s="13" customFormat="1">
      <c r="B235" s="198"/>
      <c r="D235" s="191" t="s">
        <v>200</v>
      </c>
      <c r="E235" s="199" t="s">
        <v>1</v>
      </c>
      <c r="F235" s="200" t="s">
        <v>1140</v>
      </c>
      <c r="H235" s="201">
        <v>4.5999999999999996</v>
      </c>
      <c r="I235" s="202"/>
      <c r="L235" s="198"/>
      <c r="M235" s="203"/>
      <c r="N235" s="204"/>
      <c r="O235" s="204"/>
      <c r="P235" s="204"/>
      <c r="Q235" s="204"/>
      <c r="R235" s="204"/>
      <c r="S235" s="204"/>
      <c r="T235" s="205"/>
      <c r="AT235" s="199" t="s">
        <v>200</v>
      </c>
      <c r="AU235" s="199" t="s">
        <v>83</v>
      </c>
      <c r="AV235" s="13" t="s">
        <v>83</v>
      </c>
      <c r="AW235" s="13" t="s">
        <v>30</v>
      </c>
      <c r="AX235" s="13" t="s">
        <v>73</v>
      </c>
      <c r="AY235" s="199" t="s">
        <v>191</v>
      </c>
    </row>
    <row r="236" s="12" customFormat="1">
      <c r="B236" s="190"/>
      <c r="D236" s="191" t="s">
        <v>200</v>
      </c>
      <c r="E236" s="192" t="s">
        <v>1</v>
      </c>
      <c r="F236" s="193" t="s">
        <v>1141</v>
      </c>
      <c r="H236" s="192" t="s">
        <v>1</v>
      </c>
      <c r="I236" s="194"/>
      <c r="L236" s="190"/>
      <c r="M236" s="195"/>
      <c r="N236" s="196"/>
      <c r="O236" s="196"/>
      <c r="P236" s="196"/>
      <c r="Q236" s="196"/>
      <c r="R236" s="196"/>
      <c r="S236" s="196"/>
      <c r="T236" s="197"/>
      <c r="AT236" s="192" t="s">
        <v>200</v>
      </c>
      <c r="AU236" s="192" t="s">
        <v>83</v>
      </c>
      <c r="AV236" s="12" t="s">
        <v>81</v>
      </c>
      <c r="AW236" s="12" t="s">
        <v>30</v>
      </c>
      <c r="AX236" s="12" t="s">
        <v>73</v>
      </c>
      <c r="AY236" s="192" t="s">
        <v>191</v>
      </c>
    </row>
    <row r="237" s="12" customFormat="1">
      <c r="B237" s="190"/>
      <c r="D237" s="191" t="s">
        <v>200</v>
      </c>
      <c r="E237" s="192" t="s">
        <v>1</v>
      </c>
      <c r="F237" s="193" t="s">
        <v>1142</v>
      </c>
      <c r="H237" s="192" t="s">
        <v>1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2" t="s">
        <v>200</v>
      </c>
      <c r="AU237" s="192" t="s">
        <v>83</v>
      </c>
      <c r="AV237" s="12" t="s">
        <v>81</v>
      </c>
      <c r="AW237" s="12" t="s">
        <v>30</v>
      </c>
      <c r="AX237" s="12" t="s">
        <v>73</v>
      </c>
      <c r="AY237" s="192" t="s">
        <v>191</v>
      </c>
    </row>
    <row r="238" s="13" customFormat="1">
      <c r="B238" s="198"/>
      <c r="D238" s="191" t="s">
        <v>200</v>
      </c>
      <c r="E238" s="199" t="s">
        <v>1</v>
      </c>
      <c r="F238" s="200" t="s">
        <v>1143</v>
      </c>
      <c r="H238" s="201">
        <v>9.8599999999999994</v>
      </c>
      <c r="I238" s="202"/>
      <c r="L238" s="198"/>
      <c r="M238" s="203"/>
      <c r="N238" s="204"/>
      <c r="O238" s="204"/>
      <c r="P238" s="204"/>
      <c r="Q238" s="204"/>
      <c r="R238" s="204"/>
      <c r="S238" s="204"/>
      <c r="T238" s="205"/>
      <c r="AT238" s="199" t="s">
        <v>200</v>
      </c>
      <c r="AU238" s="199" t="s">
        <v>83</v>
      </c>
      <c r="AV238" s="13" t="s">
        <v>83</v>
      </c>
      <c r="AW238" s="13" t="s">
        <v>30</v>
      </c>
      <c r="AX238" s="13" t="s">
        <v>73</v>
      </c>
      <c r="AY238" s="199" t="s">
        <v>191</v>
      </c>
    </row>
    <row r="239" s="14" customFormat="1">
      <c r="B239" s="206"/>
      <c r="D239" s="191" t="s">
        <v>200</v>
      </c>
      <c r="E239" s="207" t="s">
        <v>1</v>
      </c>
      <c r="F239" s="208" t="s">
        <v>204</v>
      </c>
      <c r="H239" s="209">
        <v>29.140000000000001</v>
      </c>
      <c r="I239" s="210"/>
      <c r="L239" s="206"/>
      <c r="M239" s="211"/>
      <c r="N239" s="212"/>
      <c r="O239" s="212"/>
      <c r="P239" s="212"/>
      <c r="Q239" s="212"/>
      <c r="R239" s="212"/>
      <c r="S239" s="212"/>
      <c r="T239" s="213"/>
      <c r="AT239" s="207" t="s">
        <v>200</v>
      </c>
      <c r="AU239" s="207" t="s">
        <v>83</v>
      </c>
      <c r="AV239" s="14" t="s">
        <v>198</v>
      </c>
      <c r="AW239" s="14" t="s">
        <v>30</v>
      </c>
      <c r="AX239" s="14" t="s">
        <v>81</v>
      </c>
      <c r="AY239" s="207" t="s">
        <v>191</v>
      </c>
    </row>
    <row r="240" s="1" customFormat="1" ht="24" customHeight="1">
      <c r="B240" s="177"/>
      <c r="C240" s="178" t="s">
        <v>394</v>
      </c>
      <c r="D240" s="178" t="s">
        <v>194</v>
      </c>
      <c r="E240" s="179" t="s">
        <v>1144</v>
      </c>
      <c r="F240" s="180" t="s">
        <v>1145</v>
      </c>
      <c r="G240" s="181" t="s">
        <v>197</v>
      </c>
      <c r="H240" s="182">
        <v>112.31999999999999</v>
      </c>
      <c r="I240" s="183"/>
      <c r="J240" s="182">
        <f>ROUND(I240*H240,2)</f>
        <v>0</v>
      </c>
      <c r="K240" s="180" t="s">
        <v>1</v>
      </c>
      <c r="L240" s="37"/>
      <c r="M240" s="184" t="s">
        <v>1</v>
      </c>
      <c r="N240" s="185" t="s">
        <v>38</v>
      </c>
      <c r="O240" s="73"/>
      <c r="P240" s="186">
        <f>O240*H240</f>
        <v>0</v>
      </c>
      <c r="Q240" s="186">
        <v>0.00040000000000000002</v>
      </c>
      <c r="R240" s="186">
        <f>Q240*H240</f>
        <v>0.044928000000000003</v>
      </c>
      <c r="S240" s="186">
        <v>0</v>
      </c>
      <c r="T240" s="187">
        <f>S240*H240</f>
        <v>0</v>
      </c>
      <c r="AR240" s="188" t="s">
        <v>198</v>
      </c>
      <c r="AT240" s="188" t="s">
        <v>194</v>
      </c>
      <c r="AU240" s="188" t="s">
        <v>83</v>
      </c>
      <c r="AY240" s="18" t="s">
        <v>191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8" t="s">
        <v>81</v>
      </c>
      <c r="BK240" s="189">
        <f>ROUND(I240*H240,2)</f>
        <v>0</v>
      </c>
      <c r="BL240" s="18" t="s">
        <v>198</v>
      </c>
      <c r="BM240" s="188" t="s">
        <v>1146</v>
      </c>
    </row>
    <row r="241" s="12" customFormat="1">
      <c r="B241" s="190"/>
      <c r="D241" s="191" t="s">
        <v>200</v>
      </c>
      <c r="E241" s="192" t="s">
        <v>1</v>
      </c>
      <c r="F241" s="193" t="s">
        <v>1147</v>
      </c>
      <c r="H241" s="192" t="s">
        <v>1</v>
      </c>
      <c r="I241" s="194"/>
      <c r="L241" s="190"/>
      <c r="M241" s="195"/>
      <c r="N241" s="196"/>
      <c r="O241" s="196"/>
      <c r="P241" s="196"/>
      <c r="Q241" s="196"/>
      <c r="R241" s="196"/>
      <c r="S241" s="196"/>
      <c r="T241" s="197"/>
      <c r="AT241" s="192" t="s">
        <v>200</v>
      </c>
      <c r="AU241" s="192" t="s">
        <v>83</v>
      </c>
      <c r="AV241" s="12" t="s">
        <v>81</v>
      </c>
      <c r="AW241" s="12" t="s">
        <v>30</v>
      </c>
      <c r="AX241" s="12" t="s">
        <v>73</v>
      </c>
      <c r="AY241" s="192" t="s">
        <v>191</v>
      </c>
    </row>
    <row r="242" s="13" customFormat="1">
      <c r="B242" s="198"/>
      <c r="D242" s="191" t="s">
        <v>200</v>
      </c>
      <c r="E242" s="199" t="s">
        <v>1</v>
      </c>
      <c r="F242" s="200" t="s">
        <v>1128</v>
      </c>
      <c r="H242" s="201">
        <v>112.31999999999999</v>
      </c>
      <c r="I242" s="202"/>
      <c r="L242" s="198"/>
      <c r="M242" s="203"/>
      <c r="N242" s="204"/>
      <c r="O242" s="204"/>
      <c r="P242" s="204"/>
      <c r="Q242" s="204"/>
      <c r="R242" s="204"/>
      <c r="S242" s="204"/>
      <c r="T242" s="205"/>
      <c r="AT242" s="199" t="s">
        <v>200</v>
      </c>
      <c r="AU242" s="199" t="s">
        <v>83</v>
      </c>
      <c r="AV242" s="13" t="s">
        <v>83</v>
      </c>
      <c r="AW242" s="13" t="s">
        <v>30</v>
      </c>
      <c r="AX242" s="13" t="s">
        <v>73</v>
      </c>
      <c r="AY242" s="199" t="s">
        <v>191</v>
      </c>
    </row>
    <row r="243" s="14" customFormat="1">
      <c r="B243" s="206"/>
      <c r="D243" s="191" t="s">
        <v>200</v>
      </c>
      <c r="E243" s="207" t="s">
        <v>1</v>
      </c>
      <c r="F243" s="208" t="s">
        <v>204</v>
      </c>
      <c r="H243" s="209">
        <v>112.31999999999999</v>
      </c>
      <c r="I243" s="210"/>
      <c r="L243" s="206"/>
      <c r="M243" s="211"/>
      <c r="N243" s="212"/>
      <c r="O243" s="212"/>
      <c r="P243" s="212"/>
      <c r="Q243" s="212"/>
      <c r="R243" s="212"/>
      <c r="S243" s="212"/>
      <c r="T243" s="213"/>
      <c r="AT243" s="207" t="s">
        <v>200</v>
      </c>
      <c r="AU243" s="207" t="s">
        <v>83</v>
      </c>
      <c r="AV243" s="14" t="s">
        <v>198</v>
      </c>
      <c r="AW243" s="14" t="s">
        <v>30</v>
      </c>
      <c r="AX243" s="14" t="s">
        <v>81</v>
      </c>
      <c r="AY243" s="207" t="s">
        <v>191</v>
      </c>
    </row>
    <row r="244" s="1" customFormat="1" ht="24" customHeight="1">
      <c r="B244" s="177"/>
      <c r="C244" s="178" t="s">
        <v>400</v>
      </c>
      <c r="D244" s="178" t="s">
        <v>194</v>
      </c>
      <c r="E244" s="179" t="s">
        <v>1148</v>
      </c>
      <c r="F244" s="180" t="s">
        <v>1149</v>
      </c>
      <c r="G244" s="181" t="s">
        <v>214</v>
      </c>
      <c r="H244" s="182">
        <v>48.740000000000002</v>
      </c>
      <c r="I244" s="183"/>
      <c r="J244" s="182">
        <f>ROUND(I244*H244,2)</f>
        <v>0</v>
      </c>
      <c r="K244" s="180" t="s">
        <v>274</v>
      </c>
      <c r="L244" s="37"/>
      <c r="M244" s="184" t="s">
        <v>1</v>
      </c>
      <c r="N244" s="185" t="s">
        <v>38</v>
      </c>
      <c r="O244" s="73"/>
      <c r="P244" s="186">
        <f>O244*H244</f>
        <v>0</v>
      </c>
      <c r="Q244" s="186">
        <v>0</v>
      </c>
      <c r="R244" s="186">
        <f>Q244*H244</f>
        <v>0</v>
      </c>
      <c r="S244" s="186">
        <v>2.4100000000000001</v>
      </c>
      <c r="T244" s="187">
        <f>S244*H244</f>
        <v>117.46340000000001</v>
      </c>
      <c r="AR244" s="188" t="s">
        <v>198</v>
      </c>
      <c r="AT244" s="188" t="s">
        <v>194</v>
      </c>
      <c r="AU244" s="188" t="s">
        <v>83</v>
      </c>
      <c r="AY244" s="18" t="s">
        <v>191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8" t="s">
        <v>81</v>
      </c>
      <c r="BK244" s="189">
        <f>ROUND(I244*H244,2)</f>
        <v>0</v>
      </c>
      <c r="BL244" s="18" t="s">
        <v>198</v>
      </c>
      <c r="BM244" s="188" t="s">
        <v>1150</v>
      </c>
    </row>
    <row r="245" s="12" customFormat="1">
      <c r="B245" s="190"/>
      <c r="D245" s="191" t="s">
        <v>200</v>
      </c>
      <c r="E245" s="192" t="s">
        <v>1</v>
      </c>
      <c r="F245" s="193" t="s">
        <v>1151</v>
      </c>
      <c r="H245" s="192" t="s">
        <v>1</v>
      </c>
      <c r="I245" s="194"/>
      <c r="L245" s="190"/>
      <c r="M245" s="195"/>
      <c r="N245" s="196"/>
      <c r="O245" s="196"/>
      <c r="P245" s="196"/>
      <c r="Q245" s="196"/>
      <c r="R245" s="196"/>
      <c r="S245" s="196"/>
      <c r="T245" s="197"/>
      <c r="AT245" s="192" t="s">
        <v>200</v>
      </c>
      <c r="AU245" s="192" t="s">
        <v>83</v>
      </c>
      <c r="AV245" s="12" t="s">
        <v>81</v>
      </c>
      <c r="AW245" s="12" t="s">
        <v>30</v>
      </c>
      <c r="AX245" s="12" t="s">
        <v>73</v>
      </c>
      <c r="AY245" s="192" t="s">
        <v>191</v>
      </c>
    </row>
    <row r="246" s="12" customFormat="1">
      <c r="B246" s="190"/>
      <c r="D246" s="191" t="s">
        <v>200</v>
      </c>
      <c r="E246" s="192" t="s">
        <v>1</v>
      </c>
      <c r="F246" s="193" t="s">
        <v>1152</v>
      </c>
      <c r="H246" s="192" t="s">
        <v>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2" t="s">
        <v>200</v>
      </c>
      <c r="AU246" s="192" t="s">
        <v>83</v>
      </c>
      <c r="AV246" s="12" t="s">
        <v>81</v>
      </c>
      <c r="AW246" s="12" t="s">
        <v>30</v>
      </c>
      <c r="AX246" s="12" t="s">
        <v>73</v>
      </c>
      <c r="AY246" s="192" t="s">
        <v>191</v>
      </c>
    </row>
    <row r="247" s="12" customFormat="1">
      <c r="B247" s="190"/>
      <c r="D247" s="191" t="s">
        <v>200</v>
      </c>
      <c r="E247" s="192" t="s">
        <v>1</v>
      </c>
      <c r="F247" s="193" t="s">
        <v>1153</v>
      </c>
      <c r="H247" s="192" t="s">
        <v>1</v>
      </c>
      <c r="I247" s="194"/>
      <c r="L247" s="190"/>
      <c r="M247" s="195"/>
      <c r="N247" s="196"/>
      <c r="O247" s="196"/>
      <c r="P247" s="196"/>
      <c r="Q247" s="196"/>
      <c r="R247" s="196"/>
      <c r="S247" s="196"/>
      <c r="T247" s="197"/>
      <c r="AT247" s="192" t="s">
        <v>200</v>
      </c>
      <c r="AU247" s="192" t="s">
        <v>83</v>
      </c>
      <c r="AV247" s="12" t="s">
        <v>81</v>
      </c>
      <c r="AW247" s="12" t="s">
        <v>30</v>
      </c>
      <c r="AX247" s="12" t="s">
        <v>73</v>
      </c>
      <c r="AY247" s="192" t="s">
        <v>191</v>
      </c>
    </row>
    <row r="248" s="13" customFormat="1">
      <c r="B248" s="198"/>
      <c r="D248" s="191" t="s">
        <v>200</v>
      </c>
      <c r="E248" s="199" t="s">
        <v>1</v>
      </c>
      <c r="F248" s="200" t="s">
        <v>1154</v>
      </c>
      <c r="H248" s="201">
        <v>48.740000000000002</v>
      </c>
      <c r="I248" s="202"/>
      <c r="L248" s="198"/>
      <c r="M248" s="203"/>
      <c r="N248" s="204"/>
      <c r="O248" s="204"/>
      <c r="P248" s="204"/>
      <c r="Q248" s="204"/>
      <c r="R248" s="204"/>
      <c r="S248" s="204"/>
      <c r="T248" s="205"/>
      <c r="AT248" s="199" t="s">
        <v>200</v>
      </c>
      <c r="AU248" s="199" t="s">
        <v>83</v>
      </c>
      <c r="AV248" s="13" t="s">
        <v>83</v>
      </c>
      <c r="AW248" s="13" t="s">
        <v>30</v>
      </c>
      <c r="AX248" s="13" t="s">
        <v>73</v>
      </c>
      <c r="AY248" s="199" t="s">
        <v>191</v>
      </c>
    </row>
    <row r="249" s="14" customFormat="1">
      <c r="B249" s="206"/>
      <c r="D249" s="191" t="s">
        <v>200</v>
      </c>
      <c r="E249" s="207" t="s">
        <v>1</v>
      </c>
      <c r="F249" s="208" t="s">
        <v>204</v>
      </c>
      <c r="H249" s="209">
        <v>48.740000000000002</v>
      </c>
      <c r="I249" s="210"/>
      <c r="L249" s="206"/>
      <c r="M249" s="211"/>
      <c r="N249" s="212"/>
      <c r="O249" s="212"/>
      <c r="P249" s="212"/>
      <c r="Q249" s="212"/>
      <c r="R249" s="212"/>
      <c r="S249" s="212"/>
      <c r="T249" s="213"/>
      <c r="AT249" s="207" t="s">
        <v>200</v>
      </c>
      <c r="AU249" s="207" t="s">
        <v>83</v>
      </c>
      <c r="AV249" s="14" t="s">
        <v>198</v>
      </c>
      <c r="AW249" s="14" t="s">
        <v>30</v>
      </c>
      <c r="AX249" s="14" t="s">
        <v>81</v>
      </c>
      <c r="AY249" s="207" t="s">
        <v>191</v>
      </c>
    </row>
    <row r="250" s="1" customFormat="1" ht="36" customHeight="1">
      <c r="B250" s="177"/>
      <c r="C250" s="178" t="s">
        <v>406</v>
      </c>
      <c r="D250" s="178" t="s">
        <v>194</v>
      </c>
      <c r="E250" s="179" t="s">
        <v>1155</v>
      </c>
      <c r="F250" s="180" t="s">
        <v>682</v>
      </c>
      <c r="G250" s="181" t="s">
        <v>343</v>
      </c>
      <c r="H250" s="182">
        <v>121.84999999999999</v>
      </c>
      <c r="I250" s="183"/>
      <c r="J250" s="182">
        <f>ROUND(I250*H250,2)</f>
        <v>0</v>
      </c>
      <c r="K250" s="180" t="s">
        <v>274</v>
      </c>
      <c r="L250" s="37"/>
      <c r="M250" s="184" t="s">
        <v>1</v>
      </c>
      <c r="N250" s="185" t="s">
        <v>38</v>
      </c>
      <c r="O250" s="73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AR250" s="188" t="s">
        <v>198</v>
      </c>
      <c r="AT250" s="188" t="s">
        <v>194</v>
      </c>
      <c r="AU250" s="188" t="s">
        <v>83</v>
      </c>
      <c r="AY250" s="18" t="s">
        <v>191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8" t="s">
        <v>81</v>
      </c>
      <c r="BK250" s="189">
        <f>ROUND(I250*H250,2)</f>
        <v>0</v>
      </c>
      <c r="BL250" s="18" t="s">
        <v>198</v>
      </c>
      <c r="BM250" s="188" t="s">
        <v>1156</v>
      </c>
    </row>
    <row r="251" s="12" customFormat="1">
      <c r="B251" s="190"/>
      <c r="D251" s="191" t="s">
        <v>200</v>
      </c>
      <c r="E251" s="192" t="s">
        <v>1</v>
      </c>
      <c r="F251" s="193" t="s">
        <v>1157</v>
      </c>
      <c r="H251" s="192" t="s">
        <v>1</v>
      </c>
      <c r="I251" s="194"/>
      <c r="L251" s="190"/>
      <c r="M251" s="195"/>
      <c r="N251" s="196"/>
      <c r="O251" s="196"/>
      <c r="P251" s="196"/>
      <c r="Q251" s="196"/>
      <c r="R251" s="196"/>
      <c r="S251" s="196"/>
      <c r="T251" s="197"/>
      <c r="AT251" s="192" t="s">
        <v>200</v>
      </c>
      <c r="AU251" s="192" t="s">
        <v>83</v>
      </c>
      <c r="AV251" s="12" t="s">
        <v>81</v>
      </c>
      <c r="AW251" s="12" t="s">
        <v>30</v>
      </c>
      <c r="AX251" s="12" t="s">
        <v>73</v>
      </c>
      <c r="AY251" s="192" t="s">
        <v>191</v>
      </c>
    </row>
    <row r="252" s="13" customFormat="1">
      <c r="B252" s="198"/>
      <c r="D252" s="191" t="s">
        <v>200</v>
      </c>
      <c r="E252" s="199" t="s">
        <v>1</v>
      </c>
      <c r="F252" s="200" t="s">
        <v>1158</v>
      </c>
      <c r="H252" s="201">
        <v>121.84999999999999</v>
      </c>
      <c r="I252" s="202"/>
      <c r="L252" s="198"/>
      <c r="M252" s="203"/>
      <c r="N252" s="204"/>
      <c r="O252" s="204"/>
      <c r="P252" s="204"/>
      <c r="Q252" s="204"/>
      <c r="R252" s="204"/>
      <c r="S252" s="204"/>
      <c r="T252" s="205"/>
      <c r="AT252" s="199" t="s">
        <v>200</v>
      </c>
      <c r="AU252" s="199" t="s">
        <v>83</v>
      </c>
      <c r="AV252" s="13" t="s">
        <v>83</v>
      </c>
      <c r="AW252" s="13" t="s">
        <v>30</v>
      </c>
      <c r="AX252" s="13" t="s">
        <v>73</v>
      </c>
      <c r="AY252" s="199" t="s">
        <v>191</v>
      </c>
    </row>
    <row r="253" s="14" customFormat="1">
      <c r="B253" s="206"/>
      <c r="D253" s="191" t="s">
        <v>200</v>
      </c>
      <c r="E253" s="207" t="s">
        <v>1</v>
      </c>
      <c r="F253" s="208" t="s">
        <v>204</v>
      </c>
      <c r="H253" s="209">
        <v>121.84999999999999</v>
      </c>
      <c r="I253" s="210"/>
      <c r="L253" s="206"/>
      <c r="M253" s="211"/>
      <c r="N253" s="212"/>
      <c r="O253" s="212"/>
      <c r="P253" s="212"/>
      <c r="Q253" s="212"/>
      <c r="R253" s="212"/>
      <c r="S253" s="212"/>
      <c r="T253" s="213"/>
      <c r="AT253" s="207" t="s">
        <v>200</v>
      </c>
      <c r="AU253" s="207" t="s">
        <v>83</v>
      </c>
      <c r="AV253" s="14" t="s">
        <v>198</v>
      </c>
      <c r="AW253" s="14" t="s">
        <v>30</v>
      </c>
      <c r="AX253" s="14" t="s">
        <v>81</v>
      </c>
      <c r="AY253" s="207" t="s">
        <v>191</v>
      </c>
    </row>
    <row r="254" s="1" customFormat="1" ht="24" customHeight="1">
      <c r="B254" s="177"/>
      <c r="C254" s="178" t="s">
        <v>413</v>
      </c>
      <c r="D254" s="178" t="s">
        <v>194</v>
      </c>
      <c r="E254" s="179" t="s">
        <v>706</v>
      </c>
      <c r="F254" s="180" t="s">
        <v>707</v>
      </c>
      <c r="G254" s="181" t="s">
        <v>343</v>
      </c>
      <c r="H254" s="182">
        <v>408.5</v>
      </c>
      <c r="I254" s="183"/>
      <c r="J254" s="182">
        <f>ROUND(I254*H254,2)</f>
        <v>0</v>
      </c>
      <c r="K254" s="180" t="s">
        <v>274</v>
      </c>
      <c r="L254" s="37"/>
      <c r="M254" s="184" t="s">
        <v>1</v>
      </c>
      <c r="N254" s="185" t="s">
        <v>38</v>
      </c>
      <c r="O254" s="73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AR254" s="188" t="s">
        <v>198</v>
      </c>
      <c r="AT254" s="188" t="s">
        <v>194</v>
      </c>
      <c r="AU254" s="188" t="s">
        <v>83</v>
      </c>
      <c r="AY254" s="18" t="s">
        <v>191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8" t="s">
        <v>81</v>
      </c>
      <c r="BK254" s="189">
        <f>ROUND(I254*H254,2)</f>
        <v>0</v>
      </c>
      <c r="BL254" s="18" t="s">
        <v>198</v>
      </c>
      <c r="BM254" s="188" t="s">
        <v>1159</v>
      </c>
    </row>
    <row r="255" s="12" customFormat="1">
      <c r="B255" s="190"/>
      <c r="D255" s="191" t="s">
        <v>200</v>
      </c>
      <c r="E255" s="192" t="s">
        <v>1</v>
      </c>
      <c r="F255" s="193" t="s">
        <v>1160</v>
      </c>
      <c r="H255" s="192" t="s">
        <v>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2" t="s">
        <v>200</v>
      </c>
      <c r="AU255" s="192" t="s">
        <v>83</v>
      </c>
      <c r="AV255" s="12" t="s">
        <v>81</v>
      </c>
      <c r="AW255" s="12" t="s">
        <v>30</v>
      </c>
      <c r="AX255" s="12" t="s">
        <v>73</v>
      </c>
      <c r="AY255" s="192" t="s">
        <v>191</v>
      </c>
    </row>
    <row r="256" s="13" customFormat="1">
      <c r="B256" s="198"/>
      <c r="D256" s="191" t="s">
        <v>200</v>
      </c>
      <c r="E256" s="199" t="s">
        <v>1</v>
      </c>
      <c r="F256" s="200" t="s">
        <v>1161</v>
      </c>
      <c r="H256" s="201">
        <v>408.5</v>
      </c>
      <c r="I256" s="202"/>
      <c r="L256" s="198"/>
      <c r="M256" s="203"/>
      <c r="N256" s="204"/>
      <c r="O256" s="204"/>
      <c r="P256" s="204"/>
      <c r="Q256" s="204"/>
      <c r="R256" s="204"/>
      <c r="S256" s="204"/>
      <c r="T256" s="205"/>
      <c r="AT256" s="199" t="s">
        <v>200</v>
      </c>
      <c r="AU256" s="199" t="s">
        <v>83</v>
      </c>
      <c r="AV256" s="13" t="s">
        <v>83</v>
      </c>
      <c r="AW256" s="13" t="s">
        <v>30</v>
      </c>
      <c r="AX256" s="13" t="s">
        <v>73</v>
      </c>
      <c r="AY256" s="199" t="s">
        <v>191</v>
      </c>
    </row>
    <row r="257" s="14" customFormat="1">
      <c r="B257" s="206"/>
      <c r="D257" s="191" t="s">
        <v>200</v>
      </c>
      <c r="E257" s="207" t="s">
        <v>1</v>
      </c>
      <c r="F257" s="208" t="s">
        <v>204</v>
      </c>
      <c r="H257" s="209">
        <v>408.5</v>
      </c>
      <c r="I257" s="210"/>
      <c r="L257" s="206"/>
      <c r="M257" s="211"/>
      <c r="N257" s="212"/>
      <c r="O257" s="212"/>
      <c r="P257" s="212"/>
      <c r="Q257" s="212"/>
      <c r="R257" s="212"/>
      <c r="S257" s="212"/>
      <c r="T257" s="213"/>
      <c r="AT257" s="207" t="s">
        <v>200</v>
      </c>
      <c r="AU257" s="207" t="s">
        <v>83</v>
      </c>
      <c r="AV257" s="14" t="s">
        <v>198</v>
      </c>
      <c r="AW257" s="14" t="s">
        <v>30</v>
      </c>
      <c r="AX257" s="14" t="s">
        <v>81</v>
      </c>
      <c r="AY257" s="207" t="s">
        <v>191</v>
      </c>
    </row>
    <row r="258" s="11" customFormat="1" ht="25.92" customHeight="1">
      <c r="B258" s="164"/>
      <c r="D258" s="165" t="s">
        <v>72</v>
      </c>
      <c r="E258" s="166" t="s">
        <v>156</v>
      </c>
      <c r="F258" s="166" t="s">
        <v>157</v>
      </c>
      <c r="I258" s="167"/>
      <c r="J258" s="168">
        <f>BK258</f>
        <v>0</v>
      </c>
      <c r="L258" s="164"/>
      <c r="M258" s="169"/>
      <c r="N258" s="170"/>
      <c r="O258" s="170"/>
      <c r="P258" s="171">
        <f>SUM(P259:P261)</f>
        <v>0</v>
      </c>
      <c r="Q258" s="170"/>
      <c r="R258" s="171">
        <f>SUM(R259:R261)</f>
        <v>0</v>
      </c>
      <c r="S258" s="170"/>
      <c r="T258" s="172">
        <f>SUM(T259:T261)</f>
        <v>0</v>
      </c>
      <c r="AR258" s="165" t="s">
        <v>228</v>
      </c>
      <c r="AT258" s="173" t="s">
        <v>72</v>
      </c>
      <c r="AU258" s="173" t="s">
        <v>73</v>
      </c>
      <c r="AY258" s="165" t="s">
        <v>191</v>
      </c>
      <c r="BK258" s="174">
        <f>SUM(BK259:BK261)</f>
        <v>0</v>
      </c>
    </row>
    <row r="259" s="1" customFormat="1" ht="16.5" customHeight="1">
      <c r="B259" s="177"/>
      <c r="C259" s="178" t="s">
        <v>422</v>
      </c>
      <c r="D259" s="178" t="s">
        <v>194</v>
      </c>
      <c r="E259" s="179" t="s">
        <v>1162</v>
      </c>
      <c r="F259" s="180" t="s">
        <v>1163</v>
      </c>
      <c r="G259" s="181" t="s">
        <v>362</v>
      </c>
      <c r="H259" s="182">
        <v>2</v>
      </c>
      <c r="I259" s="183"/>
      <c r="J259" s="182">
        <f>ROUND(I259*H259,2)</f>
        <v>0</v>
      </c>
      <c r="K259" s="180" t="s">
        <v>274</v>
      </c>
      <c r="L259" s="37"/>
      <c r="M259" s="184" t="s">
        <v>1</v>
      </c>
      <c r="N259" s="185" t="s">
        <v>38</v>
      </c>
      <c r="O259" s="73"/>
      <c r="P259" s="186">
        <f>O259*H259</f>
        <v>0</v>
      </c>
      <c r="Q259" s="186">
        <v>0</v>
      </c>
      <c r="R259" s="186">
        <f>Q259*H259</f>
        <v>0</v>
      </c>
      <c r="S259" s="186">
        <v>0</v>
      </c>
      <c r="T259" s="187">
        <f>S259*H259</f>
        <v>0</v>
      </c>
      <c r="AR259" s="188" t="s">
        <v>1164</v>
      </c>
      <c r="AT259" s="188" t="s">
        <v>194</v>
      </c>
      <c r="AU259" s="188" t="s">
        <v>81</v>
      </c>
      <c r="AY259" s="18" t="s">
        <v>191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8" t="s">
        <v>81</v>
      </c>
      <c r="BK259" s="189">
        <f>ROUND(I259*H259,2)</f>
        <v>0</v>
      </c>
      <c r="BL259" s="18" t="s">
        <v>1164</v>
      </c>
      <c r="BM259" s="188" t="s">
        <v>1165</v>
      </c>
    </row>
    <row r="260" s="13" customFormat="1">
      <c r="B260" s="198"/>
      <c r="D260" s="191" t="s">
        <v>200</v>
      </c>
      <c r="E260" s="199" t="s">
        <v>1</v>
      </c>
      <c r="F260" s="200" t="s">
        <v>981</v>
      </c>
      <c r="H260" s="201">
        <v>2</v>
      </c>
      <c r="I260" s="202"/>
      <c r="L260" s="198"/>
      <c r="M260" s="203"/>
      <c r="N260" s="204"/>
      <c r="O260" s="204"/>
      <c r="P260" s="204"/>
      <c r="Q260" s="204"/>
      <c r="R260" s="204"/>
      <c r="S260" s="204"/>
      <c r="T260" s="205"/>
      <c r="AT260" s="199" t="s">
        <v>200</v>
      </c>
      <c r="AU260" s="199" t="s">
        <v>81</v>
      </c>
      <c r="AV260" s="13" t="s">
        <v>83</v>
      </c>
      <c r="AW260" s="13" t="s">
        <v>30</v>
      </c>
      <c r="AX260" s="13" t="s">
        <v>73</v>
      </c>
      <c r="AY260" s="199" t="s">
        <v>191</v>
      </c>
    </row>
    <row r="261" s="14" customFormat="1">
      <c r="B261" s="206"/>
      <c r="D261" s="191" t="s">
        <v>200</v>
      </c>
      <c r="E261" s="207" t="s">
        <v>1</v>
      </c>
      <c r="F261" s="208" t="s">
        <v>204</v>
      </c>
      <c r="H261" s="209">
        <v>2</v>
      </c>
      <c r="I261" s="210"/>
      <c r="L261" s="206"/>
      <c r="M261" s="223"/>
      <c r="N261" s="224"/>
      <c r="O261" s="224"/>
      <c r="P261" s="224"/>
      <c r="Q261" s="224"/>
      <c r="R261" s="224"/>
      <c r="S261" s="224"/>
      <c r="T261" s="225"/>
      <c r="AT261" s="207" t="s">
        <v>200</v>
      </c>
      <c r="AU261" s="207" t="s">
        <v>81</v>
      </c>
      <c r="AV261" s="14" t="s">
        <v>198</v>
      </c>
      <c r="AW261" s="14" t="s">
        <v>30</v>
      </c>
      <c r="AX261" s="14" t="s">
        <v>81</v>
      </c>
      <c r="AY261" s="207" t="s">
        <v>191</v>
      </c>
    </row>
    <row r="262" s="1" customFormat="1" ht="6.96" customHeight="1">
      <c r="B262" s="56"/>
      <c r="C262" s="57"/>
      <c r="D262" s="57"/>
      <c r="E262" s="57"/>
      <c r="F262" s="57"/>
      <c r="G262" s="57"/>
      <c r="H262" s="57"/>
      <c r="I262" s="139"/>
      <c r="J262" s="57"/>
      <c r="K262" s="57"/>
      <c r="L262" s="37"/>
    </row>
  </sheetData>
  <autoFilter ref="C119:K26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92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1166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ROUND(J124,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ROUND((SUM(BE124:BE175)),  2)</f>
        <v>0</v>
      </c>
      <c r="I33" s="127">
        <v>0.20999999999999999</v>
      </c>
      <c r="J33" s="126">
        <f>ROUND(((SUM(BE124:BE175))*I33),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ROUND((SUM(BF124:BF175)),  2)</f>
        <v>0</v>
      </c>
      <c r="I34" s="127">
        <v>0.14999999999999999</v>
      </c>
      <c r="J34" s="126">
        <f>ROUND(((SUM(BF124:BF175))*I34),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ROUND((SUM(BG124:BG175)),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ROUND((SUM(BH124:BH175)),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ROUND((SUM(BI124:BI175)),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15-01 - VÝSTRAŽNÁ SVĚTLA V NÁSTUPNÍCH HRANÁCH NÁSTUPIŠŤ (DPO)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J124</f>
        <v>0</v>
      </c>
      <c r="L96" s="37"/>
      <c r="AU96" s="18" t="s">
        <v>166</v>
      </c>
    </row>
    <row r="97" s="8" customFormat="1" ht="24.96" customHeight="1">
      <c r="B97" s="145"/>
      <c r="D97" s="146" t="s">
        <v>1167</v>
      </c>
      <c r="E97" s="147"/>
      <c r="F97" s="147"/>
      <c r="G97" s="147"/>
      <c r="H97" s="147"/>
      <c r="I97" s="148"/>
      <c r="J97" s="149">
        <f>J125</f>
        <v>0</v>
      </c>
      <c r="L97" s="145"/>
    </row>
    <row r="98" s="8" customFormat="1" ht="24.96" customHeight="1">
      <c r="B98" s="145"/>
      <c r="D98" s="146" t="s">
        <v>1168</v>
      </c>
      <c r="E98" s="147"/>
      <c r="F98" s="147"/>
      <c r="G98" s="147"/>
      <c r="H98" s="147"/>
      <c r="I98" s="148"/>
      <c r="J98" s="149">
        <f>J128</f>
        <v>0</v>
      </c>
      <c r="L98" s="145"/>
    </row>
    <row r="99" s="8" customFormat="1" ht="24.96" customHeight="1">
      <c r="B99" s="145"/>
      <c r="D99" s="146" t="s">
        <v>1169</v>
      </c>
      <c r="E99" s="147"/>
      <c r="F99" s="147"/>
      <c r="G99" s="147"/>
      <c r="H99" s="147"/>
      <c r="I99" s="148"/>
      <c r="J99" s="149">
        <f>J132</f>
        <v>0</v>
      </c>
      <c r="L99" s="145"/>
    </row>
    <row r="100" s="8" customFormat="1" ht="24.96" customHeight="1">
      <c r="B100" s="145"/>
      <c r="D100" s="146" t="s">
        <v>1170</v>
      </c>
      <c r="E100" s="147"/>
      <c r="F100" s="147"/>
      <c r="G100" s="147"/>
      <c r="H100" s="147"/>
      <c r="I100" s="148"/>
      <c r="J100" s="149">
        <f>J135</f>
        <v>0</v>
      </c>
      <c r="L100" s="145"/>
    </row>
    <row r="101" s="8" customFormat="1" ht="24.96" customHeight="1">
      <c r="B101" s="145"/>
      <c r="D101" s="146" t="s">
        <v>1171</v>
      </c>
      <c r="E101" s="147"/>
      <c r="F101" s="147"/>
      <c r="G101" s="147"/>
      <c r="H101" s="147"/>
      <c r="I101" s="148"/>
      <c r="J101" s="149">
        <f>J137</f>
        <v>0</v>
      </c>
      <c r="L101" s="145"/>
    </row>
    <row r="102" s="8" customFormat="1" ht="24.96" customHeight="1">
      <c r="B102" s="145"/>
      <c r="D102" s="146" t="s">
        <v>1172</v>
      </c>
      <c r="E102" s="147"/>
      <c r="F102" s="147"/>
      <c r="G102" s="147"/>
      <c r="H102" s="147"/>
      <c r="I102" s="148"/>
      <c r="J102" s="149">
        <f>J139</f>
        <v>0</v>
      </c>
      <c r="L102" s="145"/>
    </row>
    <row r="103" s="8" customFormat="1" ht="24.96" customHeight="1">
      <c r="B103" s="145"/>
      <c r="D103" s="146" t="s">
        <v>1173</v>
      </c>
      <c r="E103" s="147"/>
      <c r="F103" s="147"/>
      <c r="G103" s="147"/>
      <c r="H103" s="147"/>
      <c r="I103" s="148"/>
      <c r="J103" s="149">
        <f>J170</f>
        <v>0</v>
      </c>
      <c r="L103" s="145"/>
    </row>
    <row r="104" s="8" customFormat="1" ht="24.96" customHeight="1">
      <c r="B104" s="145"/>
      <c r="D104" s="146" t="s">
        <v>1174</v>
      </c>
      <c r="E104" s="147"/>
      <c r="F104" s="147"/>
      <c r="G104" s="147"/>
      <c r="H104" s="147"/>
      <c r="I104" s="148"/>
      <c r="J104" s="149">
        <f>J174</f>
        <v>0</v>
      </c>
      <c r="L104" s="145"/>
    </row>
    <row r="105" s="1" customFormat="1" ht="21.84" customHeight="1">
      <c r="B105" s="37"/>
      <c r="I105" s="118"/>
      <c r="L105" s="37"/>
    </row>
    <row r="106" s="1" customFormat="1" ht="6.96" customHeight="1">
      <c r="B106" s="56"/>
      <c r="C106" s="57"/>
      <c r="D106" s="57"/>
      <c r="E106" s="57"/>
      <c r="F106" s="57"/>
      <c r="G106" s="57"/>
      <c r="H106" s="57"/>
      <c r="I106" s="139"/>
      <c r="J106" s="57"/>
      <c r="K106" s="57"/>
      <c r="L106" s="37"/>
    </row>
    <row r="110" s="1" customFormat="1" ht="6.96" customHeight="1">
      <c r="B110" s="58"/>
      <c r="C110" s="59"/>
      <c r="D110" s="59"/>
      <c r="E110" s="59"/>
      <c r="F110" s="59"/>
      <c r="G110" s="59"/>
      <c r="H110" s="59"/>
      <c r="I110" s="140"/>
      <c r="J110" s="59"/>
      <c r="K110" s="59"/>
      <c r="L110" s="37"/>
    </row>
    <row r="111" s="1" customFormat="1" ht="24.96" customHeight="1">
      <c r="B111" s="37"/>
      <c r="C111" s="22" t="s">
        <v>176</v>
      </c>
      <c r="I111" s="118"/>
      <c r="L111" s="37"/>
    </row>
    <row r="112" s="1" customFormat="1" ht="6.96" customHeight="1">
      <c r="B112" s="37"/>
      <c r="I112" s="118"/>
      <c r="L112" s="37"/>
    </row>
    <row r="113" s="1" customFormat="1" ht="12" customHeight="1">
      <c r="B113" s="37"/>
      <c r="C113" s="31" t="s">
        <v>15</v>
      </c>
      <c r="I113" s="118"/>
      <c r="L113" s="37"/>
    </row>
    <row r="114" s="1" customFormat="1" ht="16.5" customHeight="1">
      <c r="B114" s="37"/>
      <c r="E114" s="117" t="str">
        <f>E7</f>
        <v>Rekonstrukce TT na ul. PAvlova vč. zastávky Rodimcevova</v>
      </c>
      <c r="F114" s="31"/>
      <c r="G114" s="31"/>
      <c r="H114" s="31"/>
      <c r="I114" s="118"/>
      <c r="L114" s="37"/>
    </row>
    <row r="115" s="1" customFormat="1" ht="12" customHeight="1">
      <c r="B115" s="37"/>
      <c r="C115" s="31" t="s">
        <v>160</v>
      </c>
      <c r="I115" s="118"/>
      <c r="L115" s="37"/>
    </row>
    <row r="116" s="1" customFormat="1" ht="16.5" customHeight="1">
      <c r="B116" s="37"/>
      <c r="E116" s="63" t="str">
        <f>E9</f>
        <v>SO 15-01 - VÝSTRAŽNÁ SVĚTLA V NÁSTUPNÍCH HRANÁCH NÁSTUPIŠŤ (DPO)</v>
      </c>
      <c r="F116" s="1"/>
      <c r="G116" s="1"/>
      <c r="H116" s="1"/>
      <c r="I116" s="118"/>
      <c r="L116" s="37"/>
    </row>
    <row r="117" s="1" customFormat="1" ht="6.96" customHeight="1">
      <c r="B117" s="37"/>
      <c r="I117" s="118"/>
      <c r="L117" s="37"/>
    </row>
    <row r="118" s="1" customFormat="1" ht="12" customHeight="1">
      <c r="B118" s="37"/>
      <c r="C118" s="31" t="s">
        <v>19</v>
      </c>
      <c r="F118" s="26" t="str">
        <f>F12</f>
        <v xml:space="preserve"> </v>
      </c>
      <c r="I118" s="119" t="s">
        <v>21</v>
      </c>
      <c r="J118" s="65" t="str">
        <f>IF(J12="","",J12)</f>
        <v>19. 11. 2019</v>
      </c>
      <c r="L118" s="37"/>
    </row>
    <row r="119" s="1" customFormat="1" ht="6.96" customHeight="1">
      <c r="B119" s="37"/>
      <c r="I119" s="118"/>
      <c r="L119" s="37"/>
    </row>
    <row r="120" s="1" customFormat="1" ht="15.15" customHeight="1">
      <c r="B120" s="37"/>
      <c r="C120" s="31" t="s">
        <v>23</v>
      </c>
      <c r="F120" s="26" t="str">
        <f>E15</f>
        <v xml:space="preserve"> </v>
      </c>
      <c r="I120" s="119" t="s">
        <v>29</v>
      </c>
      <c r="J120" s="35" t="str">
        <f>E21</f>
        <v xml:space="preserve"> </v>
      </c>
      <c r="L120" s="37"/>
    </row>
    <row r="121" s="1" customFormat="1" ht="15.15" customHeight="1">
      <c r="B121" s="37"/>
      <c r="C121" s="31" t="s">
        <v>27</v>
      </c>
      <c r="F121" s="26" t="str">
        <f>IF(E18="","",E18)</f>
        <v>Vyplň údaj</v>
      </c>
      <c r="I121" s="119" t="s">
        <v>31</v>
      </c>
      <c r="J121" s="35" t="str">
        <f>E24</f>
        <v xml:space="preserve"> </v>
      </c>
      <c r="L121" s="37"/>
    </row>
    <row r="122" s="1" customFormat="1" ht="10.32" customHeight="1">
      <c r="B122" s="37"/>
      <c r="I122" s="118"/>
      <c r="L122" s="37"/>
    </row>
    <row r="123" s="10" customFormat="1" ht="29.28" customHeight="1">
      <c r="B123" s="155"/>
      <c r="C123" s="156" t="s">
        <v>177</v>
      </c>
      <c r="D123" s="157" t="s">
        <v>58</v>
      </c>
      <c r="E123" s="157" t="s">
        <v>54</v>
      </c>
      <c r="F123" s="157" t="s">
        <v>55</v>
      </c>
      <c r="G123" s="157" t="s">
        <v>178</v>
      </c>
      <c r="H123" s="157" t="s">
        <v>179</v>
      </c>
      <c r="I123" s="158" t="s">
        <v>180</v>
      </c>
      <c r="J123" s="157" t="s">
        <v>164</v>
      </c>
      <c r="K123" s="159" t="s">
        <v>181</v>
      </c>
      <c r="L123" s="155"/>
      <c r="M123" s="82" t="s">
        <v>1</v>
      </c>
      <c r="N123" s="83" t="s">
        <v>37</v>
      </c>
      <c r="O123" s="83" t="s">
        <v>182</v>
      </c>
      <c r="P123" s="83" t="s">
        <v>183</v>
      </c>
      <c r="Q123" s="83" t="s">
        <v>184</v>
      </c>
      <c r="R123" s="83" t="s">
        <v>185</v>
      </c>
      <c r="S123" s="83" t="s">
        <v>186</v>
      </c>
      <c r="T123" s="84" t="s">
        <v>187</v>
      </c>
    </row>
    <row r="124" s="1" customFormat="1" ht="22.8" customHeight="1">
      <c r="B124" s="37"/>
      <c r="C124" s="87" t="s">
        <v>188</v>
      </c>
      <c r="I124" s="118"/>
      <c r="J124" s="160">
        <f>BK124</f>
        <v>0</v>
      </c>
      <c r="L124" s="37"/>
      <c r="M124" s="85"/>
      <c r="N124" s="69"/>
      <c r="O124" s="69"/>
      <c r="P124" s="161">
        <f>P125+P128+P132+P135+P137+P139+P170+P174</f>
        <v>0</v>
      </c>
      <c r="Q124" s="69"/>
      <c r="R124" s="161">
        <f>R125+R128+R132+R135+R137+R139+R170+R174</f>
        <v>0</v>
      </c>
      <c r="S124" s="69"/>
      <c r="T124" s="162">
        <f>T125+T128+T132+T135+T137+T139+T170+T174</f>
        <v>0</v>
      </c>
      <c r="AT124" s="18" t="s">
        <v>72</v>
      </c>
      <c r="AU124" s="18" t="s">
        <v>166</v>
      </c>
      <c r="BK124" s="163">
        <f>BK125+BK128+BK132+BK135+BK137+BK139+BK170+BK174</f>
        <v>0</v>
      </c>
    </row>
    <row r="125" s="11" customFormat="1" ht="25.92" customHeight="1">
      <c r="B125" s="164"/>
      <c r="D125" s="165" t="s">
        <v>72</v>
      </c>
      <c r="E125" s="166" t="s">
        <v>73</v>
      </c>
      <c r="F125" s="166" t="s">
        <v>1175</v>
      </c>
      <c r="I125" s="167"/>
      <c r="J125" s="168">
        <f>BK125</f>
        <v>0</v>
      </c>
      <c r="L125" s="164"/>
      <c r="M125" s="169"/>
      <c r="N125" s="170"/>
      <c r="O125" s="170"/>
      <c r="P125" s="171">
        <f>SUM(P126:P127)</f>
        <v>0</v>
      </c>
      <c r="Q125" s="170"/>
      <c r="R125" s="171">
        <f>SUM(R126:R127)</f>
        <v>0</v>
      </c>
      <c r="S125" s="170"/>
      <c r="T125" s="172">
        <f>SUM(T126:T127)</f>
        <v>0</v>
      </c>
      <c r="AR125" s="165" t="s">
        <v>81</v>
      </c>
      <c r="AT125" s="173" t="s">
        <v>72</v>
      </c>
      <c r="AU125" s="173" t="s">
        <v>73</v>
      </c>
      <c r="AY125" s="165" t="s">
        <v>191</v>
      </c>
      <c r="BK125" s="174">
        <f>SUM(BK126:BK127)</f>
        <v>0</v>
      </c>
    </row>
    <row r="126" s="1" customFormat="1" ht="36" customHeight="1">
      <c r="B126" s="177"/>
      <c r="C126" s="178" t="s">
        <v>81</v>
      </c>
      <c r="D126" s="178" t="s">
        <v>194</v>
      </c>
      <c r="E126" s="179" t="s">
        <v>1176</v>
      </c>
      <c r="F126" s="180" t="s">
        <v>1177</v>
      </c>
      <c r="G126" s="181" t="s">
        <v>1178</v>
      </c>
      <c r="H126" s="182">
        <v>17.600000000000001</v>
      </c>
      <c r="I126" s="183"/>
      <c r="J126" s="182">
        <f>ROUND(I126*H126,2)</f>
        <v>0</v>
      </c>
      <c r="K126" s="180" t="s">
        <v>1179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81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1180</v>
      </c>
    </row>
    <row r="127" s="1" customFormat="1" ht="36" customHeight="1">
      <c r="B127" s="177"/>
      <c r="C127" s="178" t="s">
        <v>83</v>
      </c>
      <c r="D127" s="178" t="s">
        <v>194</v>
      </c>
      <c r="E127" s="179" t="s">
        <v>1181</v>
      </c>
      <c r="F127" s="180" t="s">
        <v>1182</v>
      </c>
      <c r="G127" s="181" t="s">
        <v>1178</v>
      </c>
      <c r="H127" s="182">
        <v>20.399999999999999</v>
      </c>
      <c r="I127" s="183"/>
      <c r="J127" s="182">
        <f>ROUND(I127*H127,2)</f>
        <v>0</v>
      </c>
      <c r="K127" s="180" t="s">
        <v>1179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81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1183</v>
      </c>
    </row>
    <row r="128" s="11" customFormat="1" ht="25.92" customHeight="1">
      <c r="B128" s="164"/>
      <c r="D128" s="165" t="s">
        <v>72</v>
      </c>
      <c r="E128" s="166" t="s">
        <v>81</v>
      </c>
      <c r="F128" s="166" t="s">
        <v>1020</v>
      </c>
      <c r="I128" s="167"/>
      <c r="J128" s="168">
        <f>BK128</f>
        <v>0</v>
      </c>
      <c r="L128" s="164"/>
      <c r="M128" s="169"/>
      <c r="N128" s="170"/>
      <c r="O128" s="170"/>
      <c r="P128" s="171">
        <f>SUM(P129:P131)</f>
        <v>0</v>
      </c>
      <c r="Q128" s="170"/>
      <c r="R128" s="171">
        <f>SUM(R129:R131)</f>
        <v>0</v>
      </c>
      <c r="S128" s="170"/>
      <c r="T128" s="172">
        <f>SUM(T129:T131)</f>
        <v>0</v>
      </c>
      <c r="AR128" s="165" t="s">
        <v>81</v>
      </c>
      <c r="AT128" s="173" t="s">
        <v>72</v>
      </c>
      <c r="AU128" s="173" t="s">
        <v>73</v>
      </c>
      <c r="AY128" s="165" t="s">
        <v>191</v>
      </c>
      <c r="BK128" s="174">
        <f>SUM(BK129:BK131)</f>
        <v>0</v>
      </c>
    </row>
    <row r="129" s="1" customFormat="1" ht="16.5" customHeight="1">
      <c r="B129" s="177"/>
      <c r="C129" s="178" t="s">
        <v>211</v>
      </c>
      <c r="D129" s="178" t="s">
        <v>194</v>
      </c>
      <c r="E129" s="179" t="s">
        <v>1184</v>
      </c>
      <c r="F129" s="180" t="s">
        <v>1185</v>
      </c>
      <c r="G129" s="181" t="s">
        <v>1186</v>
      </c>
      <c r="H129" s="182">
        <v>152</v>
      </c>
      <c r="I129" s="183"/>
      <c r="J129" s="182">
        <f>ROUND(I129*H129,2)</f>
        <v>0</v>
      </c>
      <c r="K129" s="180" t="s">
        <v>1179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81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1187</v>
      </c>
    </row>
    <row r="130" s="1" customFormat="1" ht="16.5" customHeight="1">
      <c r="B130" s="177"/>
      <c r="C130" s="178" t="s">
        <v>198</v>
      </c>
      <c r="D130" s="178" t="s">
        <v>194</v>
      </c>
      <c r="E130" s="179" t="s">
        <v>1188</v>
      </c>
      <c r="F130" s="180" t="s">
        <v>1189</v>
      </c>
      <c r="G130" s="181" t="s">
        <v>1190</v>
      </c>
      <c r="H130" s="182">
        <v>33</v>
      </c>
      <c r="I130" s="183"/>
      <c r="J130" s="182">
        <f>ROUND(I130*H130,2)</f>
        <v>0</v>
      </c>
      <c r="K130" s="180" t="s">
        <v>1179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81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1191</v>
      </c>
    </row>
    <row r="131" s="1" customFormat="1" ht="16.5" customHeight="1">
      <c r="B131" s="177"/>
      <c r="C131" s="178" t="s">
        <v>228</v>
      </c>
      <c r="D131" s="178" t="s">
        <v>194</v>
      </c>
      <c r="E131" s="179" t="s">
        <v>1192</v>
      </c>
      <c r="F131" s="180" t="s">
        <v>1193</v>
      </c>
      <c r="G131" s="181" t="s">
        <v>1186</v>
      </c>
      <c r="H131" s="182">
        <v>152</v>
      </c>
      <c r="I131" s="183"/>
      <c r="J131" s="182">
        <f>ROUND(I131*H131,2)</f>
        <v>0</v>
      </c>
      <c r="K131" s="180" t="s">
        <v>1194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81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1195</v>
      </c>
    </row>
    <row r="132" s="11" customFormat="1" ht="25.92" customHeight="1">
      <c r="B132" s="164"/>
      <c r="D132" s="165" t="s">
        <v>72</v>
      </c>
      <c r="E132" s="166" t="s">
        <v>1196</v>
      </c>
      <c r="F132" s="166" t="s">
        <v>1197</v>
      </c>
      <c r="I132" s="167"/>
      <c r="J132" s="168">
        <f>BK132</f>
        <v>0</v>
      </c>
      <c r="L132" s="164"/>
      <c r="M132" s="169"/>
      <c r="N132" s="170"/>
      <c r="O132" s="170"/>
      <c r="P132" s="171">
        <f>SUM(P133:P134)</f>
        <v>0</v>
      </c>
      <c r="Q132" s="170"/>
      <c r="R132" s="171">
        <f>SUM(R133:R134)</f>
        <v>0</v>
      </c>
      <c r="S132" s="170"/>
      <c r="T132" s="172">
        <f>SUM(T133:T134)</f>
        <v>0</v>
      </c>
      <c r="AR132" s="165" t="s">
        <v>81</v>
      </c>
      <c r="AT132" s="173" t="s">
        <v>72</v>
      </c>
      <c r="AU132" s="173" t="s">
        <v>73</v>
      </c>
      <c r="AY132" s="165" t="s">
        <v>191</v>
      </c>
      <c r="BK132" s="174">
        <f>SUM(BK133:BK134)</f>
        <v>0</v>
      </c>
    </row>
    <row r="133" s="1" customFormat="1" ht="16.5" customHeight="1">
      <c r="B133" s="177"/>
      <c r="C133" s="178" t="s">
        <v>237</v>
      </c>
      <c r="D133" s="178" t="s">
        <v>194</v>
      </c>
      <c r="E133" s="179" t="s">
        <v>1198</v>
      </c>
      <c r="F133" s="180" t="s">
        <v>1199</v>
      </c>
      <c r="G133" s="181" t="s">
        <v>1190</v>
      </c>
      <c r="H133" s="182">
        <v>36.600000000000001</v>
      </c>
      <c r="I133" s="183"/>
      <c r="J133" s="182">
        <f>ROUND(I133*H133,2)</f>
        <v>0</v>
      </c>
      <c r="K133" s="180" t="s">
        <v>1179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81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1200</v>
      </c>
    </row>
    <row r="134" s="1" customFormat="1" ht="24" customHeight="1">
      <c r="B134" s="177"/>
      <c r="C134" s="178" t="s">
        <v>243</v>
      </c>
      <c r="D134" s="178" t="s">
        <v>194</v>
      </c>
      <c r="E134" s="179" t="s">
        <v>1201</v>
      </c>
      <c r="F134" s="180" t="s">
        <v>1202</v>
      </c>
      <c r="G134" s="181" t="s">
        <v>1203</v>
      </c>
      <c r="H134" s="182">
        <v>669</v>
      </c>
      <c r="I134" s="183"/>
      <c r="J134" s="182">
        <f>ROUND(I134*H134,2)</f>
        <v>0</v>
      </c>
      <c r="K134" s="180" t="s">
        <v>1179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81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1204</v>
      </c>
    </row>
    <row r="135" s="11" customFormat="1" ht="25.92" customHeight="1">
      <c r="B135" s="164"/>
      <c r="D135" s="165" t="s">
        <v>72</v>
      </c>
      <c r="E135" s="166" t="s">
        <v>198</v>
      </c>
      <c r="F135" s="166" t="s">
        <v>1205</v>
      </c>
      <c r="I135" s="167"/>
      <c r="J135" s="168">
        <f>BK135</f>
        <v>0</v>
      </c>
      <c r="L135" s="164"/>
      <c r="M135" s="169"/>
      <c r="N135" s="170"/>
      <c r="O135" s="170"/>
      <c r="P135" s="171">
        <f>P136</f>
        <v>0</v>
      </c>
      <c r="Q135" s="170"/>
      <c r="R135" s="171">
        <f>R136</f>
        <v>0</v>
      </c>
      <c r="S135" s="170"/>
      <c r="T135" s="172">
        <f>T136</f>
        <v>0</v>
      </c>
      <c r="AR135" s="165" t="s">
        <v>81</v>
      </c>
      <c r="AT135" s="173" t="s">
        <v>72</v>
      </c>
      <c r="AU135" s="173" t="s">
        <v>73</v>
      </c>
      <c r="AY135" s="165" t="s">
        <v>191</v>
      </c>
      <c r="BK135" s="174">
        <f>BK136</f>
        <v>0</v>
      </c>
    </row>
    <row r="136" s="1" customFormat="1" ht="24" customHeight="1">
      <c r="B136" s="177"/>
      <c r="C136" s="178" t="s">
        <v>254</v>
      </c>
      <c r="D136" s="178" t="s">
        <v>194</v>
      </c>
      <c r="E136" s="179" t="s">
        <v>1206</v>
      </c>
      <c r="F136" s="180" t="s">
        <v>1207</v>
      </c>
      <c r="G136" s="181" t="s">
        <v>1190</v>
      </c>
      <c r="H136" s="182">
        <v>7.2000000000000002</v>
      </c>
      <c r="I136" s="183"/>
      <c r="J136" s="182">
        <f>ROUND(I136*H136,2)</f>
        <v>0</v>
      </c>
      <c r="K136" s="180" t="s">
        <v>1179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1208</v>
      </c>
    </row>
    <row r="137" s="11" customFormat="1" ht="25.92" customHeight="1">
      <c r="B137" s="164"/>
      <c r="D137" s="165" t="s">
        <v>72</v>
      </c>
      <c r="E137" s="166" t="s">
        <v>228</v>
      </c>
      <c r="F137" s="166" t="s">
        <v>1209</v>
      </c>
      <c r="I137" s="167"/>
      <c r="J137" s="168">
        <f>BK137</f>
        <v>0</v>
      </c>
      <c r="L137" s="164"/>
      <c r="M137" s="169"/>
      <c r="N137" s="170"/>
      <c r="O137" s="170"/>
      <c r="P137" s="171">
        <f>P138</f>
        <v>0</v>
      </c>
      <c r="Q137" s="170"/>
      <c r="R137" s="171">
        <f>R138</f>
        <v>0</v>
      </c>
      <c r="S137" s="170"/>
      <c r="T137" s="172">
        <f>T138</f>
        <v>0</v>
      </c>
      <c r="AR137" s="165" t="s">
        <v>81</v>
      </c>
      <c r="AT137" s="173" t="s">
        <v>72</v>
      </c>
      <c r="AU137" s="173" t="s">
        <v>73</v>
      </c>
      <c r="AY137" s="165" t="s">
        <v>191</v>
      </c>
      <c r="BK137" s="174">
        <f>BK138</f>
        <v>0</v>
      </c>
    </row>
    <row r="138" s="1" customFormat="1" ht="24" customHeight="1">
      <c r="B138" s="177"/>
      <c r="C138" s="178" t="s">
        <v>271</v>
      </c>
      <c r="D138" s="178" t="s">
        <v>194</v>
      </c>
      <c r="E138" s="179" t="s">
        <v>1210</v>
      </c>
      <c r="F138" s="180" t="s">
        <v>1211</v>
      </c>
      <c r="G138" s="181" t="s">
        <v>197</v>
      </c>
      <c r="H138" s="182">
        <v>2.2000000000000002</v>
      </c>
      <c r="I138" s="183"/>
      <c r="J138" s="182">
        <f>ROUND(I138*H138,2)</f>
        <v>0</v>
      </c>
      <c r="K138" s="180" t="s">
        <v>1179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81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1212</v>
      </c>
    </row>
    <row r="139" s="11" customFormat="1" ht="25.92" customHeight="1">
      <c r="B139" s="164"/>
      <c r="D139" s="165" t="s">
        <v>72</v>
      </c>
      <c r="E139" s="166" t="s">
        <v>243</v>
      </c>
      <c r="F139" s="166" t="s">
        <v>1213</v>
      </c>
      <c r="I139" s="167"/>
      <c r="J139" s="168">
        <f>BK139</f>
        <v>0</v>
      </c>
      <c r="L139" s="164"/>
      <c r="M139" s="169"/>
      <c r="N139" s="170"/>
      <c r="O139" s="170"/>
      <c r="P139" s="171">
        <f>SUM(P140:P169)</f>
        <v>0</v>
      </c>
      <c r="Q139" s="170"/>
      <c r="R139" s="171">
        <f>SUM(R140:R169)</f>
        <v>0</v>
      </c>
      <c r="S139" s="170"/>
      <c r="T139" s="172">
        <f>SUM(T140:T169)</f>
        <v>0</v>
      </c>
      <c r="AR139" s="165" t="s">
        <v>83</v>
      </c>
      <c r="AT139" s="173" t="s">
        <v>72</v>
      </c>
      <c r="AU139" s="173" t="s">
        <v>73</v>
      </c>
      <c r="AY139" s="165" t="s">
        <v>191</v>
      </c>
      <c r="BK139" s="174">
        <f>SUM(BK140:BK169)</f>
        <v>0</v>
      </c>
    </row>
    <row r="140" s="1" customFormat="1" ht="16.5" customHeight="1">
      <c r="B140" s="177"/>
      <c r="C140" s="178" t="s">
        <v>277</v>
      </c>
      <c r="D140" s="178" t="s">
        <v>194</v>
      </c>
      <c r="E140" s="179" t="s">
        <v>1214</v>
      </c>
      <c r="F140" s="180" t="s">
        <v>1215</v>
      </c>
      <c r="G140" s="181" t="s">
        <v>310</v>
      </c>
      <c r="H140" s="182">
        <v>205</v>
      </c>
      <c r="I140" s="183"/>
      <c r="J140" s="182">
        <f>ROUND(I140*H140,2)</f>
        <v>0</v>
      </c>
      <c r="K140" s="180" t="s">
        <v>1179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314</v>
      </c>
      <c r="AT140" s="188" t="s">
        <v>194</v>
      </c>
      <c r="AU140" s="188" t="s">
        <v>81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314</v>
      </c>
      <c r="BM140" s="188" t="s">
        <v>1216</v>
      </c>
    </row>
    <row r="141" s="1" customFormat="1" ht="24" customHeight="1">
      <c r="B141" s="177"/>
      <c r="C141" s="178" t="s">
        <v>192</v>
      </c>
      <c r="D141" s="178" t="s">
        <v>194</v>
      </c>
      <c r="E141" s="179" t="s">
        <v>1217</v>
      </c>
      <c r="F141" s="180" t="s">
        <v>1218</v>
      </c>
      <c r="G141" s="181" t="s">
        <v>310</v>
      </c>
      <c r="H141" s="182">
        <v>152</v>
      </c>
      <c r="I141" s="183"/>
      <c r="J141" s="182">
        <f>ROUND(I141*H141,2)</f>
        <v>0</v>
      </c>
      <c r="K141" s="180" t="s">
        <v>1179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314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314</v>
      </c>
      <c r="BM141" s="188" t="s">
        <v>1219</v>
      </c>
    </row>
    <row r="142" s="1" customFormat="1" ht="36" customHeight="1">
      <c r="B142" s="177"/>
      <c r="C142" s="178" t="s">
        <v>287</v>
      </c>
      <c r="D142" s="178" t="s">
        <v>194</v>
      </c>
      <c r="E142" s="179" t="s">
        <v>1220</v>
      </c>
      <c r="F142" s="180" t="s">
        <v>1221</v>
      </c>
      <c r="G142" s="181" t="s">
        <v>310</v>
      </c>
      <c r="H142" s="182">
        <v>175</v>
      </c>
      <c r="I142" s="183"/>
      <c r="J142" s="182">
        <f>ROUND(I142*H142,2)</f>
        <v>0</v>
      </c>
      <c r="K142" s="180" t="s">
        <v>1179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81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1222</v>
      </c>
    </row>
    <row r="143" s="1" customFormat="1" ht="24" customHeight="1">
      <c r="B143" s="177"/>
      <c r="C143" s="178" t="s">
        <v>295</v>
      </c>
      <c r="D143" s="178" t="s">
        <v>194</v>
      </c>
      <c r="E143" s="179" t="s">
        <v>1223</v>
      </c>
      <c r="F143" s="180" t="s">
        <v>1224</v>
      </c>
      <c r="G143" s="181" t="s">
        <v>1225</v>
      </c>
      <c r="H143" s="182">
        <v>5</v>
      </c>
      <c r="I143" s="183"/>
      <c r="J143" s="182">
        <f>ROUND(I143*H143,2)</f>
        <v>0</v>
      </c>
      <c r="K143" s="180" t="s">
        <v>1179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1226</v>
      </c>
    </row>
    <row r="144" s="1" customFormat="1" ht="36" customHeight="1">
      <c r="B144" s="177"/>
      <c r="C144" s="178" t="s">
        <v>301</v>
      </c>
      <c r="D144" s="178" t="s">
        <v>194</v>
      </c>
      <c r="E144" s="179" t="s">
        <v>1227</v>
      </c>
      <c r="F144" s="180" t="s">
        <v>1228</v>
      </c>
      <c r="G144" s="181" t="s">
        <v>1225</v>
      </c>
      <c r="H144" s="182">
        <v>56</v>
      </c>
      <c r="I144" s="183"/>
      <c r="J144" s="182">
        <f>ROUND(I144*H144,2)</f>
        <v>0</v>
      </c>
      <c r="K144" s="180" t="s">
        <v>1179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1229</v>
      </c>
    </row>
    <row r="145" s="1" customFormat="1" ht="16.5" customHeight="1">
      <c r="B145" s="177"/>
      <c r="C145" s="178" t="s">
        <v>8</v>
      </c>
      <c r="D145" s="178" t="s">
        <v>194</v>
      </c>
      <c r="E145" s="179" t="s">
        <v>1230</v>
      </c>
      <c r="F145" s="180" t="s">
        <v>1231</v>
      </c>
      <c r="G145" s="181" t="s">
        <v>1225</v>
      </c>
      <c r="H145" s="182">
        <v>6</v>
      </c>
      <c r="I145" s="183"/>
      <c r="J145" s="182">
        <f>ROUND(I145*H145,2)</f>
        <v>0</v>
      </c>
      <c r="K145" s="180" t="s">
        <v>1179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81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1232</v>
      </c>
    </row>
    <row r="146" s="1" customFormat="1" ht="24" customHeight="1">
      <c r="B146" s="177"/>
      <c r="C146" s="178" t="s">
        <v>314</v>
      </c>
      <c r="D146" s="178" t="s">
        <v>194</v>
      </c>
      <c r="E146" s="179" t="s">
        <v>1233</v>
      </c>
      <c r="F146" s="180" t="s">
        <v>1234</v>
      </c>
      <c r="G146" s="181" t="s">
        <v>310</v>
      </c>
      <c r="H146" s="182">
        <v>40</v>
      </c>
      <c r="I146" s="183"/>
      <c r="J146" s="182">
        <f>ROUND(I146*H146,2)</f>
        <v>0</v>
      </c>
      <c r="K146" s="180" t="s">
        <v>1179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81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1235</v>
      </c>
    </row>
    <row r="147" s="1" customFormat="1" ht="24" customHeight="1">
      <c r="B147" s="177"/>
      <c r="C147" s="178" t="s">
        <v>322</v>
      </c>
      <c r="D147" s="178" t="s">
        <v>194</v>
      </c>
      <c r="E147" s="179" t="s">
        <v>1236</v>
      </c>
      <c r="F147" s="180" t="s">
        <v>1237</v>
      </c>
      <c r="G147" s="181" t="s">
        <v>310</v>
      </c>
      <c r="H147" s="182">
        <v>40</v>
      </c>
      <c r="I147" s="183"/>
      <c r="J147" s="182">
        <f>ROUND(I147*H147,2)</f>
        <v>0</v>
      </c>
      <c r="K147" s="180" t="s">
        <v>1179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81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1238</v>
      </c>
    </row>
    <row r="148" s="1" customFormat="1" ht="24" customHeight="1">
      <c r="B148" s="177"/>
      <c r="C148" s="178" t="s">
        <v>328</v>
      </c>
      <c r="D148" s="178" t="s">
        <v>194</v>
      </c>
      <c r="E148" s="179" t="s">
        <v>1239</v>
      </c>
      <c r="F148" s="180" t="s">
        <v>1240</v>
      </c>
      <c r="G148" s="181" t="s">
        <v>310</v>
      </c>
      <c r="H148" s="182">
        <v>220</v>
      </c>
      <c r="I148" s="183"/>
      <c r="J148" s="182">
        <f>ROUND(I148*H148,2)</f>
        <v>0</v>
      </c>
      <c r="K148" s="180" t="s">
        <v>1179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1241</v>
      </c>
    </row>
    <row r="149" s="1" customFormat="1" ht="24" customHeight="1">
      <c r="B149" s="177"/>
      <c r="C149" s="178" t="s">
        <v>334</v>
      </c>
      <c r="D149" s="178" t="s">
        <v>194</v>
      </c>
      <c r="E149" s="179" t="s">
        <v>1242</v>
      </c>
      <c r="F149" s="180" t="s">
        <v>1243</v>
      </c>
      <c r="G149" s="181" t="s">
        <v>310</v>
      </c>
      <c r="H149" s="182">
        <v>240</v>
      </c>
      <c r="I149" s="183"/>
      <c r="J149" s="182">
        <f>ROUND(I149*H149,2)</f>
        <v>0</v>
      </c>
      <c r="K149" s="180" t="s">
        <v>1179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1244</v>
      </c>
    </row>
    <row r="150" s="1" customFormat="1" ht="24" customHeight="1">
      <c r="B150" s="177"/>
      <c r="C150" s="178" t="s">
        <v>340</v>
      </c>
      <c r="D150" s="178" t="s">
        <v>194</v>
      </c>
      <c r="E150" s="179" t="s">
        <v>1245</v>
      </c>
      <c r="F150" s="180" t="s">
        <v>1246</v>
      </c>
      <c r="G150" s="181" t="s">
        <v>1225</v>
      </c>
      <c r="H150" s="182">
        <v>12</v>
      </c>
      <c r="I150" s="183"/>
      <c r="J150" s="182">
        <f>ROUND(I150*H150,2)</f>
        <v>0</v>
      </c>
      <c r="K150" s="180" t="s">
        <v>1179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1247</v>
      </c>
    </row>
    <row r="151" s="1" customFormat="1" ht="24" customHeight="1">
      <c r="B151" s="177"/>
      <c r="C151" s="178" t="s">
        <v>7</v>
      </c>
      <c r="D151" s="178" t="s">
        <v>194</v>
      </c>
      <c r="E151" s="179" t="s">
        <v>1248</v>
      </c>
      <c r="F151" s="180" t="s">
        <v>1249</v>
      </c>
      <c r="G151" s="181" t="s">
        <v>1225</v>
      </c>
      <c r="H151" s="182">
        <v>8</v>
      </c>
      <c r="I151" s="183"/>
      <c r="J151" s="182">
        <f>ROUND(I151*H151,2)</f>
        <v>0</v>
      </c>
      <c r="K151" s="180" t="s">
        <v>1179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1250</v>
      </c>
    </row>
    <row r="152" s="1" customFormat="1" ht="24" customHeight="1">
      <c r="B152" s="177"/>
      <c r="C152" s="178" t="s">
        <v>359</v>
      </c>
      <c r="D152" s="178" t="s">
        <v>194</v>
      </c>
      <c r="E152" s="179" t="s">
        <v>1251</v>
      </c>
      <c r="F152" s="180" t="s">
        <v>1252</v>
      </c>
      <c r="G152" s="181" t="s">
        <v>1225</v>
      </c>
      <c r="H152" s="182">
        <v>110</v>
      </c>
      <c r="I152" s="183"/>
      <c r="J152" s="182">
        <f>ROUND(I152*H152,2)</f>
        <v>0</v>
      </c>
      <c r="K152" s="180" t="s">
        <v>1179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1253</v>
      </c>
    </row>
    <row r="153" s="1" customFormat="1" ht="24" customHeight="1">
      <c r="B153" s="177"/>
      <c r="C153" s="178" t="s">
        <v>368</v>
      </c>
      <c r="D153" s="178" t="s">
        <v>194</v>
      </c>
      <c r="E153" s="179" t="s">
        <v>1254</v>
      </c>
      <c r="F153" s="180" t="s">
        <v>1255</v>
      </c>
      <c r="G153" s="181" t="s">
        <v>1225</v>
      </c>
      <c r="H153" s="182">
        <v>112</v>
      </c>
      <c r="I153" s="183"/>
      <c r="J153" s="182">
        <f>ROUND(I153*H153,2)</f>
        <v>0</v>
      </c>
      <c r="K153" s="180" t="s">
        <v>1179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1256</v>
      </c>
    </row>
    <row r="154" s="1" customFormat="1" ht="24" customHeight="1">
      <c r="B154" s="177"/>
      <c r="C154" s="178" t="s">
        <v>374</v>
      </c>
      <c r="D154" s="178" t="s">
        <v>194</v>
      </c>
      <c r="E154" s="179" t="s">
        <v>1257</v>
      </c>
      <c r="F154" s="180" t="s">
        <v>1258</v>
      </c>
      <c r="G154" s="181" t="s">
        <v>1225</v>
      </c>
      <c r="H154" s="182">
        <v>2</v>
      </c>
      <c r="I154" s="183"/>
      <c r="J154" s="182">
        <f>ROUND(I154*H154,2)</f>
        <v>0</v>
      </c>
      <c r="K154" s="180" t="s">
        <v>1259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1260</v>
      </c>
    </row>
    <row r="155" s="1" customFormat="1" ht="16.5" customHeight="1">
      <c r="B155" s="177"/>
      <c r="C155" s="178" t="s">
        <v>381</v>
      </c>
      <c r="D155" s="178" t="s">
        <v>194</v>
      </c>
      <c r="E155" s="179" t="s">
        <v>1261</v>
      </c>
      <c r="F155" s="180" t="s">
        <v>1262</v>
      </c>
      <c r="G155" s="181" t="s">
        <v>1225</v>
      </c>
      <c r="H155" s="182">
        <v>2</v>
      </c>
      <c r="I155" s="183"/>
      <c r="J155" s="182">
        <f>ROUND(I155*H155,2)</f>
        <v>0</v>
      </c>
      <c r="K155" s="180" t="s">
        <v>1259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1263</v>
      </c>
    </row>
    <row r="156" s="1" customFormat="1" ht="36" customHeight="1">
      <c r="B156" s="177"/>
      <c r="C156" s="178" t="s">
        <v>388</v>
      </c>
      <c r="D156" s="178" t="s">
        <v>194</v>
      </c>
      <c r="E156" s="179" t="s">
        <v>1264</v>
      </c>
      <c r="F156" s="180" t="s">
        <v>1265</v>
      </c>
      <c r="G156" s="181" t="s">
        <v>1225</v>
      </c>
      <c r="H156" s="182">
        <v>1</v>
      </c>
      <c r="I156" s="183"/>
      <c r="J156" s="182">
        <f>ROUND(I156*H156,2)</f>
        <v>0</v>
      </c>
      <c r="K156" s="180" t="s">
        <v>1194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1266</v>
      </c>
    </row>
    <row r="157" s="1" customFormat="1" ht="24" customHeight="1">
      <c r="B157" s="177"/>
      <c r="C157" s="178" t="s">
        <v>394</v>
      </c>
      <c r="D157" s="178" t="s">
        <v>194</v>
      </c>
      <c r="E157" s="179" t="s">
        <v>1267</v>
      </c>
      <c r="F157" s="180" t="s">
        <v>1268</v>
      </c>
      <c r="G157" s="181" t="s">
        <v>1225</v>
      </c>
      <c r="H157" s="182">
        <v>1</v>
      </c>
      <c r="I157" s="183"/>
      <c r="J157" s="182">
        <f>ROUND(I157*H157,2)</f>
        <v>0</v>
      </c>
      <c r="K157" s="180" t="s">
        <v>1179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1269</v>
      </c>
    </row>
    <row r="158" s="1" customFormat="1" ht="24" customHeight="1">
      <c r="B158" s="177"/>
      <c r="C158" s="178" t="s">
        <v>400</v>
      </c>
      <c r="D158" s="178" t="s">
        <v>194</v>
      </c>
      <c r="E158" s="179" t="s">
        <v>1270</v>
      </c>
      <c r="F158" s="180" t="s">
        <v>1271</v>
      </c>
      <c r="G158" s="181" t="s">
        <v>1225</v>
      </c>
      <c r="H158" s="182">
        <v>12</v>
      </c>
      <c r="I158" s="183"/>
      <c r="J158" s="182">
        <f>ROUND(I158*H158,2)</f>
        <v>0</v>
      </c>
      <c r="K158" s="180" t="s">
        <v>1179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314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1272</v>
      </c>
    </row>
    <row r="159" s="1" customFormat="1" ht="16.5" customHeight="1">
      <c r="B159" s="177"/>
      <c r="C159" s="178" t="s">
        <v>406</v>
      </c>
      <c r="D159" s="178" t="s">
        <v>194</v>
      </c>
      <c r="E159" s="179" t="s">
        <v>1273</v>
      </c>
      <c r="F159" s="180" t="s">
        <v>1274</v>
      </c>
      <c r="G159" s="181" t="s">
        <v>1275</v>
      </c>
      <c r="H159" s="182">
        <v>40</v>
      </c>
      <c r="I159" s="183"/>
      <c r="J159" s="182">
        <f>ROUND(I159*H159,2)</f>
        <v>0</v>
      </c>
      <c r="K159" s="180" t="s">
        <v>1194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314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314</v>
      </c>
      <c r="BM159" s="188" t="s">
        <v>1276</v>
      </c>
    </row>
    <row r="160" s="1" customFormat="1" ht="24" customHeight="1">
      <c r="B160" s="177"/>
      <c r="C160" s="178" t="s">
        <v>413</v>
      </c>
      <c r="D160" s="178" t="s">
        <v>194</v>
      </c>
      <c r="E160" s="179" t="s">
        <v>1277</v>
      </c>
      <c r="F160" s="180" t="s">
        <v>1278</v>
      </c>
      <c r="G160" s="181" t="s">
        <v>1275</v>
      </c>
      <c r="H160" s="182">
        <v>80</v>
      </c>
      <c r="I160" s="183"/>
      <c r="J160" s="182">
        <f>ROUND(I160*H160,2)</f>
        <v>0</v>
      </c>
      <c r="K160" s="180" t="s">
        <v>1194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314</v>
      </c>
      <c r="AT160" s="188" t="s">
        <v>194</v>
      </c>
      <c r="AU160" s="188" t="s">
        <v>81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314</v>
      </c>
      <c r="BM160" s="188" t="s">
        <v>1279</v>
      </c>
    </row>
    <row r="161" s="1" customFormat="1" ht="24" customHeight="1">
      <c r="B161" s="177"/>
      <c r="C161" s="178" t="s">
        <v>422</v>
      </c>
      <c r="D161" s="178" t="s">
        <v>194</v>
      </c>
      <c r="E161" s="179" t="s">
        <v>1280</v>
      </c>
      <c r="F161" s="180" t="s">
        <v>1281</v>
      </c>
      <c r="G161" s="181" t="s">
        <v>1225</v>
      </c>
      <c r="H161" s="182">
        <v>2</v>
      </c>
      <c r="I161" s="183"/>
      <c r="J161" s="182">
        <f>ROUND(I161*H161,2)</f>
        <v>0</v>
      </c>
      <c r="K161" s="180" t="s">
        <v>1179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314</v>
      </c>
      <c r="AT161" s="188" t="s">
        <v>194</v>
      </c>
      <c r="AU161" s="188" t="s">
        <v>81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314</v>
      </c>
      <c r="BM161" s="188" t="s">
        <v>1282</v>
      </c>
    </row>
    <row r="162" s="1" customFormat="1" ht="16.5" customHeight="1">
      <c r="B162" s="177"/>
      <c r="C162" s="178" t="s">
        <v>427</v>
      </c>
      <c r="D162" s="178" t="s">
        <v>194</v>
      </c>
      <c r="E162" s="179" t="s">
        <v>1283</v>
      </c>
      <c r="F162" s="180" t="s">
        <v>1284</v>
      </c>
      <c r="G162" s="181" t="s">
        <v>1275</v>
      </c>
      <c r="H162" s="182">
        <v>16</v>
      </c>
      <c r="I162" s="183"/>
      <c r="J162" s="182">
        <f>ROUND(I162*H162,2)</f>
        <v>0</v>
      </c>
      <c r="K162" s="180" t="s">
        <v>1179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314</v>
      </c>
      <c r="AT162" s="188" t="s">
        <v>194</v>
      </c>
      <c r="AU162" s="188" t="s">
        <v>81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314</v>
      </c>
      <c r="BM162" s="188" t="s">
        <v>1285</v>
      </c>
    </row>
    <row r="163" s="1" customFormat="1" ht="24" customHeight="1">
      <c r="B163" s="177"/>
      <c r="C163" s="178" t="s">
        <v>436</v>
      </c>
      <c r="D163" s="178" t="s">
        <v>194</v>
      </c>
      <c r="E163" s="179" t="s">
        <v>1286</v>
      </c>
      <c r="F163" s="180" t="s">
        <v>1287</v>
      </c>
      <c r="G163" s="181" t="s">
        <v>1225</v>
      </c>
      <c r="H163" s="182">
        <v>6</v>
      </c>
      <c r="I163" s="183"/>
      <c r="J163" s="182">
        <f>ROUND(I163*H163,2)</f>
        <v>0</v>
      </c>
      <c r="K163" s="180" t="s">
        <v>1179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314</v>
      </c>
      <c r="AT163" s="188" t="s">
        <v>194</v>
      </c>
      <c r="AU163" s="188" t="s">
        <v>81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314</v>
      </c>
      <c r="BM163" s="188" t="s">
        <v>1288</v>
      </c>
    </row>
    <row r="164" s="1" customFormat="1" ht="36" customHeight="1">
      <c r="B164" s="177"/>
      <c r="C164" s="178" t="s">
        <v>365</v>
      </c>
      <c r="D164" s="178" t="s">
        <v>194</v>
      </c>
      <c r="E164" s="179" t="s">
        <v>1289</v>
      </c>
      <c r="F164" s="180" t="s">
        <v>1290</v>
      </c>
      <c r="G164" s="181" t="s">
        <v>1225</v>
      </c>
      <c r="H164" s="182">
        <v>4</v>
      </c>
      <c r="I164" s="183"/>
      <c r="J164" s="182">
        <f>ROUND(I164*H164,2)</f>
        <v>0</v>
      </c>
      <c r="K164" s="180" t="s">
        <v>1179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AR164" s="188" t="s">
        <v>314</v>
      </c>
      <c r="AT164" s="188" t="s">
        <v>194</v>
      </c>
      <c r="AU164" s="188" t="s">
        <v>81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314</v>
      </c>
      <c r="BM164" s="188" t="s">
        <v>1291</v>
      </c>
    </row>
    <row r="165" s="1" customFormat="1" ht="24" customHeight="1">
      <c r="B165" s="177"/>
      <c r="C165" s="178" t="s">
        <v>450</v>
      </c>
      <c r="D165" s="178" t="s">
        <v>194</v>
      </c>
      <c r="E165" s="179" t="s">
        <v>1292</v>
      </c>
      <c r="F165" s="180" t="s">
        <v>1293</v>
      </c>
      <c r="G165" s="181" t="s">
        <v>1225</v>
      </c>
      <c r="H165" s="182">
        <v>2</v>
      </c>
      <c r="I165" s="183"/>
      <c r="J165" s="182">
        <f>ROUND(I165*H165,2)</f>
        <v>0</v>
      </c>
      <c r="K165" s="180" t="s">
        <v>1179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314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314</v>
      </c>
      <c r="BM165" s="188" t="s">
        <v>1294</v>
      </c>
    </row>
    <row r="166" s="1" customFormat="1" ht="16.5" customHeight="1">
      <c r="B166" s="177"/>
      <c r="C166" s="178" t="s">
        <v>458</v>
      </c>
      <c r="D166" s="178" t="s">
        <v>194</v>
      </c>
      <c r="E166" s="179" t="s">
        <v>1295</v>
      </c>
      <c r="F166" s="180" t="s">
        <v>1296</v>
      </c>
      <c r="G166" s="181" t="s">
        <v>1225</v>
      </c>
      <c r="H166" s="182">
        <v>4</v>
      </c>
      <c r="I166" s="183"/>
      <c r="J166" s="182">
        <f>ROUND(I166*H166,2)</f>
        <v>0</v>
      </c>
      <c r="K166" s="180" t="s">
        <v>1179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AR166" s="188" t="s">
        <v>314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314</v>
      </c>
      <c r="BM166" s="188" t="s">
        <v>1297</v>
      </c>
    </row>
    <row r="167" s="1" customFormat="1" ht="24" customHeight="1">
      <c r="B167" s="177"/>
      <c r="C167" s="178" t="s">
        <v>465</v>
      </c>
      <c r="D167" s="178" t="s">
        <v>194</v>
      </c>
      <c r="E167" s="179" t="s">
        <v>1298</v>
      </c>
      <c r="F167" s="180" t="s">
        <v>1299</v>
      </c>
      <c r="G167" s="181" t="s">
        <v>1300</v>
      </c>
      <c r="H167" s="182">
        <v>0.81999999999999995</v>
      </c>
      <c r="I167" s="183"/>
      <c r="J167" s="182">
        <f>ROUND(I167*H167,2)</f>
        <v>0</v>
      </c>
      <c r="K167" s="180" t="s">
        <v>1194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314</v>
      </c>
      <c r="AT167" s="188" t="s">
        <v>194</v>
      </c>
      <c r="AU167" s="188" t="s">
        <v>81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314</v>
      </c>
      <c r="BM167" s="188" t="s">
        <v>1301</v>
      </c>
    </row>
    <row r="168" s="1" customFormat="1" ht="24" customHeight="1">
      <c r="B168" s="177"/>
      <c r="C168" s="178" t="s">
        <v>470</v>
      </c>
      <c r="D168" s="178" t="s">
        <v>194</v>
      </c>
      <c r="E168" s="179" t="s">
        <v>1302</v>
      </c>
      <c r="F168" s="180" t="s">
        <v>1303</v>
      </c>
      <c r="G168" s="181" t="s">
        <v>310</v>
      </c>
      <c r="H168" s="182">
        <v>410</v>
      </c>
      <c r="I168" s="183"/>
      <c r="J168" s="182">
        <f>ROUND(I168*H168,2)</f>
        <v>0</v>
      </c>
      <c r="K168" s="180" t="s">
        <v>1194</v>
      </c>
      <c r="L168" s="37"/>
      <c r="M168" s="184" t="s">
        <v>1</v>
      </c>
      <c r="N168" s="185" t="s">
        <v>38</v>
      </c>
      <c r="O168" s="73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314</v>
      </c>
      <c r="AT168" s="188" t="s">
        <v>194</v>
      </c>
      <c r="AU168" s="188" t="s">
        <v>81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314</v>
      </c>
      <c r="BM168" s="188" t="s">
        <v>1304</v>
      </c>
    </row>
    <row r="169" s="1" customFormat="1" ht="24" customHeight="1">
      <c r="B169" s="177"/>
      <c r="C169" s="178" t="s">
        <v>475</v>
      </c>
      <c r="D169" s="178" t="s">
        <v>194</v>
      </c>
      <c r="E169" s="179" t="s">
        <v>1305</v>
      </c>
      <c r="F169" s="180" t="s">
        <v>1306</v>
      </c>
      <c r="G169" s="181" t="s">
        <v>1225</v>
      </c>
      <c r="H169" s="182">
        <v>8</v>
      </c>
      <c r="I169" s="183"/>
      <c r="J169" s="182">
        <f>ROUND(I169*H169,2)</f>
        <v>0</v>
      </c>
      <c r="K169" s="180" t="s">
        <v>1194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314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314</v>
      </c>
      <c r="BM169" s="188" t="s">
        <v>1307</v>
      </c>
    </row>
    <row r="170" s="11" customFormat="1" ht="25.92" customHeight="1">
      <c r="B170" s="164"/>
      <c r="D170" s="165" t="s">
        <v>72</v>
      </c>
      <c r="E170" s="166" t="s">
        <v>735</v>
      </c>
      <c r="F170" s="166" t="s">
        <v>1308</v>
      </c>
      <c r="I170" s="167"/>
      <c r="J170" s="168">
        <f>BK170</f>
        <v>0</v>
      </c>
      <c r="L170" s="164"/>
      <c r="M170" s="169"/>
      <c r="N170" s="170"/>
      <c r="O170" s="170"/>
      <c r="P170" s="171">
        <f>SUM(P171:P173)</f>
        <v>0</v>
      </c>
      <c r="Q170" s="170"/>
      <c r="R170" s="171">
        <f>SUM(R171:R173)</f>
        <v>0</v>
      </c>
      <c r="S170" s="170"/>
      <c r="T170" s="172">
        <f>SUM(T171:T173)</f>
        <v>0</v>
      </c>
      <c r="AR170" s="165" t="s">
        <v>83</v>
      </c>
      <c r="AT170" s="173" t="s">
        <v>72</v>
      </c>
      <c r="AU170" s="173" t="s">
        <v>73</v>
      </c>
      <c r="AY170" s="165" t="s">
        <v>191</v>
      </c>
      <c r="BK170" s="174">
        <f>SUM(BK171:BK173)</f>
        <v>0</v>
      </c>
    </row>
    <row r="171" s="1" customFormat="1" ht="24" customHeight="1">
      <c r="B171" s="177"/>
      <c r="C171" s="178" t="s">
        <v>480</v>
      </c>
      <c r="D171" s="178" t="s">
        <v>194</v>
      </c>
      <c r="E171" s="179" t="s">
        <v>1309</v>
      </c>
      <c r="F171" s="180" t="s">
        <v>1310</v>
      </c>
      <c r="G171" s="181" t="s">
        <v>310</v>
      </c>
      <c r="H171" s="182">
        <v>650</v>
      </c>
      <c r="I171" s="183"/>
      <c r="J171" s="182">
        <f>ROUND(I171*H171,2)</f>
        <v>0</v>
      </c>
      <c r="K171" s="180" t="s">
        <v>1179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314</v>
      </c>
      <c r="AT171" s="188" t="s">
        <v>194</v>
      </c>
      <c r="AU171" s="188" t="s">
        <v>81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314</v>
      </c>
      <c r="BM171" s="188" t="s">
        <v>1311</v>
      </c>
    </row>
    <row r="172" s="1" customFormat="1" ht="16.5" customHeight="1">
      <c r="B172" s="177"/>
      <c r="C172" s="178" t="s">
        <v>490</v>
      </c>
      <c r="D172" s="178" t="s">
        <v>194</v>
      </c>
      <c r="E172" s="179" t="s">
        <v>1312</v>
      </c>
      <c r="F172" s="180" t="s">
        <v>1313</v>
      </c>
      <c r="G172" s="181" t="s">
        <v>1225</v>
      </c>
      <c r="H172" s="182">
        <v>20</v>
      </c>
      <c r="I172" s="183"/>
      <c r="J172" s="182">
        <f>ROUND(I172*H172,2)</f>
        <v>0</v>
      </c>
      <c r="K172" s="180" t="s">
        <v>1179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314</v>
      </c>
      <c r="AT172" s="188" t="s">
        <v>194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314</v>
      </c>
      <c r="BM172" s="188" t="s">
        <v>1314</v>
      </c>
    </row>
    <row r="173" s="1" customFormat="1" ht="24" customHeight="1">
      <c r="B173" s="177"/>
      <c r="C173" s="178" t="s">
        <v>496</v>
      </c>
      <c r="D173" s="178" t="s">
        <v>194</v>
      </c>
      <c r="E173" s="179" t="s">
        <v>1315</v>
      </c>
      <c r="F173" s="180" t="s">
        <v>1316</v>
      </c>
      <c r="G173" s="181" t="s">
        <v>1275</v>
      </c>
      <c r="H173" s="182">
        <v>80</v>
      </c>
      <c r="I173" s="183"/>
      <c r="J173" s="182">
        <f>ROUND(I173*H173,2)</f>
        <v>0</v>
      </c>
      <c r="K173" s="180" t="s">
        <v>1194</v>
      </c>
      <c r="L173" s="37"/>
      <c r="M173" s="184" t="s">
        <v>1</v>
      </c>
      <c r="N173" s="185" t="s">
        <v>38</v>
      </c>
      <c r="O173" s="73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AR173" s="188" t="s">
        <v>314</v>
      </c>
      <c r="AT173" s="188" t="s">
        <v>194</v>
      </c>
      <c r="AU173" s="188" t="s">
        <v>81</v>
      </c>
      <c r="AY173" s="18" t="s">
        <v>191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81</v>
      </c>
      <c r="BK173" s="189">
        <f>ROUND(I173*H173,2)</f>
        <v>0</v>
      </c>
      <c r="BL173" s="18" t="s">
        <v>314</v>
      </c>
      <c r="BM173" s="188" t="s">
        <v>1317</v>
      </c>
    </row>
    <row r="174" s="11" customFormat="1" ht="25.92" customHeight="1">
      <c r="B174" s="164"/>
      <c r="D174" s="165" t="s">
        <v>72</v>
      </c>
      <c r="E174" s="166" t="s">
        <v>254</v>
      </c>
      <c r="F174" s="166" t="s">
        <v>1318</v>
      </c>
      <c r="I174" s="167"/>
      <c r="J174" s="168">
        <f>BK174</f>
        <v>0</v>
      </c>
      <c r="L174" s="164"/>
      <c r="M174" s="169"/>
      <c r="N174" s="170"/>
      <c r="O174" s="170"/>
      <c r="P174" s="171">
        <f>P175</f>
        <v>0</v>
      </c>
      <c r="Q174" s="170"/>
      <c r="R174" s="171">
        <f>R175</f>
        <v>0</v>
      </c>
      <c r="S174" s="170"/>
      <c r="T174" s="172">
        <f>T175</f>
        <v>0</v>
      </c>
      <c r="AR174" s="165" t="s">
        <v>81</v>
      </c>
      <c r="AT174" s="173" t="s">
        <v>72</v>
      </c>
      <c r="AU174" s="173" t="s">
        <v>73</v>
      </c>
      <c r="AY174" s="165" t="s">
        <v>191</v>
      </c>
      <c r="BK174" s="174">
        <f>BK175</f>
        <v>0</v>
      </c>
    </row>
    <row r="175" s="1" customFormat="1" ht="24" customHeight="1">
      <c r="B175" s="177"/>
      <c r="C175" s="178" t="s">
        <v>507</v>
      </c>
      <c r="D175" s="178" t="s">
        <v>194</v>
      </c>
      <c r="E175" s="179" t="s">
        <v>1319</v>
      </c>
      <c r="F175" s="180" t="s">
        <v>1320</v>
      </c>
      <c r="G175" s="181" t="s">
        <v>1190</v>
      </c>
      <c r="H175" s="182">
        <v>3.2999999999999998</v>
      </c>
      <c r="I175" s="183"/>
      <c r="J175" s="182">
        <f>ROUND(I175*H175,2)</f>
        <v>0</v>
      </c>
      <c r="K175" s="180" t="s">
        <v>1179</v>
      </c>
      <c r="L175" s="37"/>
      <c r="M175" s="226" t="s">
        <v>1</v>
      </c>
      <c r="N175" s="227" t="s">
        <v>38</v>
      </c>
      <c r="O175" s="228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AR175" s="188" t="s">
        <v>198</v>
      </c>
      <c r="AT175" s="188" t="s">
        <v>194</v>
      </c>
      <c r="AU175" s="188" t="s">
        <v>81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198</v>
      </c>
      <c r="BM175" s="188" t="s">
        <v>1321</v>
      </c>
    </row>
    <row r="176" s="1" customFormat="1" ht="6.96" customHeight="1">
      <c r="B176" s="56"/>
      <c r="C176" s="57"/>
      <c r="D176" s="57"/>
      <c r="E176" s="57"/>
      <c r="F176" s="57"/>
      <c r="G176" s="57"/>
      <c r="H176" s="57"/>
      <c r="I176" s="139"/>
      <c r="J176" s="57"/>
      <c r="K176" s="57"/>
      <c r="L176" s="37"/>
    </row>
  </sheetData>
  <autoFilter ref="C123:K17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95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1322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ROUND(J122,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ROUND((SUM(BE122:BE159)),  2)</f>
        <v>0</v>
      </c>
      <c r="I33" s="127">
        <v>0.20999999999999999</v>
      </c>
      <c r="J33" s="126">
        <f>ROUND(((SUM(BE122:BE159))*I33),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ROUND((SUM(BF122:BF159)),  2)</f>
        <v>0</v>
      </c>
      <c r="I34" s="127">
        <v>0.14999999999999999</v>
      </c>
      <c r="J34" s="126">
        <f>ROUND(((SUM(BF122:BF159))*I34),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ROUND((SUM(BG122:BG159)),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ROUND((SUM(BH122:BH159)),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ROUND((SUM(BI122:BI159)),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15-02 - SILOVÉ VEDENÍ NN (DPO)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J122</f>
        <v>0</v>
      </c>
      <c r="L96" s="37"/>
      <c r="AU96" s="18" t="s">
        <v>166</v>
      </c>
    </row>
    <row r="97" s="8" customFormat="1" ht="24.96" customHeight="1">
      <c r="B97" s="145"/>
      <c r="D97" s="146" t="s">
        <v>1167</v>
      </c>
      <c r="E97" s="147"/>
      <c r="F97" s="147"/>
      <c r="G97" s="147"/>
      <c r="H97" s="147"/>
      <c r="I97" s="148"/>
      <c r="J97" s="149">
        <f>J123</f>
        <v>0</v>
      </c>
      <c r="L97" s="145"/>
    </row>
    <row r="98" s="8" customFormat="1" ht="24.96" customHeight="1">
      <c r="B98" s="145"/>
      <c r="D98" s="146" t="s">
        <v>1168</v>
      </c>
      <c r="E98" s="147"/>
      <c r="F98" s="147"/>
      <c r="G98" s="147"/>
      <c r="H98" s="147"/>
      <c r="I98" s="148"/>
      <c r="J98" s="149">
        <f>J126</f>
        <v>0</v>
      </c>
      <c r="L98" s="145"/>
    </row>
    <row r="99" s="8" customFormat="1" ht="24.96" customHeight="1">
      <c r="B99" s="145"/>
      <c r="D99" s="146" t="s">
        <v>1169</v>
      </c>
      <c r="E99" s="147"/>
      <c r="F99" s="147"/>
      <c r="G99" s="147"/>
      <c r="H99" s="147"/>
      <c r="I99" s="148"/>
      <c r="J99" s="149">
        <f>J133</f>
        <v>0</v>
      </c>
      <c r="L99" s="145"/>
    </row>
    <row r="100" s="8" customFormat="1" ht="24.96" customHeight="1">
      <c r="B100" s="145"/>
      <c r="D100" s="146" t="s">
        <v>1170</v>
      </c>
      <c r="E100" s="147"/>
      <c r="F100" s="147"/>
      <c r="G100" s="147"/>
      <c r="H100" s="147"/>
      <c r="I100" s="148"/>
      <c r="J100" s="149">
        <f>J136</f>
        <v>0</v>
      </c>
      <c r="L100" s="145"/>
    </row>
    <row r="101" s="8" customFormat="1" ht="24.96" customHeight="1">
      <c r="B101" s="145"/>
      <c r="D101" s="146" t="s">
        <v>1172</v>
      </c>
      <c r="E101" s="147"/>
      <c r="F101" s="147"/>
      <c r="G101" s="147"/>
      <c r="H101" s="147"/>
      <c r="I101" s="148"/>
      <c r="J101" s="149">
        <f>J138</f>
        <v>0</v>
      </c>
      <c r="L101" s="145"/>
    </row>
    <row r="102" s="8" customFormat="1" ht="24.96" customHeight="1">
      <c r="B102" s="145"/>
      <c r="D102" s="146" t="s">
        <v>1173</v>
      </c>
      <c r="E102" s="147"/>
      <c r="F102" s="147"/>
      <c r="G102" s="147"/>
      <c r="H102" s="147"/>
      <c r="I102" s="148"/>
      <c r="J102" s="149">
        <f>J147</f>
        <v>0</v>
      </c>
      <c r="L102" s="145"/>
    </row>
    <row r="103" s="1" customFormat="1" ht="21.84" customHeight="1">
      <c r="B103" s="37"/>
      <c r="I103" s="118"/>
      <c r="L103" s="37"/>
    </row>
    <row r="104" s="1" customFormat="1" ht="6.96" customHeight="1">
      <c r="B104" s="56"/>
      <c r="C104" s="57"/>
      <c r="D104" s="57"/>
      <c r="E104" s="57"/>
      <c r="F104" s="57"/>
      <c r="G104" s="57"/>
      <c r="H104" s="57"/>
      <c r="I104" s="139"/>
      <c r="J104" s="57"/>
      <c r="K104" s="57"/>
      <c r="L104" s="37"/>
    </row>
    <row r="108" s="1" customFormat="1" ht="6.96" customHeight="1">
      <c r="B108" s="58"/>
      <c r="C108" s="59"/>
      <c r="D108" s="59"/>
      <c r="E108" s="59"/>
      <c r="F108" s="59"/>
      <c r="G108" s="59"/>
      <c r="H108" s="59"/>
      <c r="I108" s="140"/>
      <c r="J108" s="59"/>
      <c r="K108" s="59"/>
      <c r="L108" s="37"/>
    </row>
    <row r="109" s="1" customFormat="1" ht="24.96" customHeight="1">
      <c r="B109" s="37"/>
      <c r="C109" s="22" t="s">
        <v>176</v>
      </c>
      <c r="I109" s="118"/>
      <c r="L109" s="37"/>
    </row>
    <row r="110" s="1" customFormat="1" ht="6.96" customHeight="1">
      <c r="B110" s="37"/>
      <c r="I110" s="118"/>
      <c r="L110" s="37"/>
    </row>
    <row r="111" s="1" customFormat="1" ht="12" customHeight="1">
      <c r="B111" s="37"/>
      <c r="C111" s="31" t="s">
        <v>15</v>
      </c>
      <c r="I111" s="118"/>
      <c r="L111" s="37"/>
    </row>
    <row r="112" s="1" customFormat="1" ht="16.5" customHeight="1">
      <c r="B112" s="37"/>
      <c r="E112" s="117" t="str">
        <f>E7</f>
        <v>Rekonstrukce TT na ul. PAvlova vč. zastávky Rodimcevova</v>
      </c>
      <c r="F112" s="31"/>
      <c r="G112" s="31"/>
      <c r="H112" s="31"/>
      <c r="I112" s="118"/>
      <c r="L112" s="37"/>
    </row>
    <row r="113" s="1" customFormat="1" ht="12" customHeight="1">
      <c r="B113" s="37"/>
      <c r="C113" s="31" t="s">
        <v>160</v>
      </c>
      <c r="I113" s="118"/>
      <c r="L113" s="37"/>
    </row>
    <row r="114" s="1" customFormat="1" ht="16.5" customHeight="1">
      <c r="B114" s="37"/>
      <c r="E114" s="63" t="str">
        <f>E9</f>
        <v>SO 15-02 - SILOVÉ VEDENÍ NN (DPO)</v>
      </c>
      <c r="F114" s="1"/>
      <c r="G114" s="1"/>
      <c r="H114" s="1"/>
      <c r="I114" s="118"/>
      <c r="L114" s="37"/>
    </row>
    <row r="115" s="1" customFormat="1" ht="6.96" customHeight="1">
      <c r="B115" s="37"/>
      <c r="I115" s="118"/>
      <c r="L115" s="37"/>
    </row>
    <row r="116" s="1" customFormat="1" ht="12" customHeight="1">
      <c r="B116" s="37"/>
      <c r="C116" s="31" t="s">
        <v>19</v>
      </c>
      <c r="F116" s="26" t="str">
        <f>F12</f>
        <v xml:space="preserve"> </v>
      </c>
      <c r="I116" s="119" t="s">
        <v>21</v>
      </c>
      <c r="J116" s="65" t="str">
        <f>IF(J12="","",J12)</f>
        <v>19. 11. 2019</v>
      </c>
      <c r="L116" s="37"/>
    </row>
    <row r="117" s="1" customFormat="1" ht="6.96" customHeight="1">
      <c r="B117" s="37"/>
      <c r="I117" s="118"/>
      <c r="L117" s="37"/>
    </row>
    <row r="118" s="1" customFormat="1" ht="15.15" customHeight="1">
      <c r="B118" s="37"/>
      <c r="C118" s="31" t="s">
        <v>23</v>
      </c>
      <c r="F118" s="26" t="str">
        <f>E15</f>
        <v xml:space="preserve"> </v>
      </c>
      <c r="I118" s="119" t="s">
        <v>29</v>
      </c>
      <c r="J118" s="35" t="str">
        <f>E21</f>
        <v xml:space="preserve"> </v>
      </c>
      <c r="L118" s="37"/>
    </row>
    <row r="119" s="1" customFormat="1" ht="15.15" customHeight="1">
      <c r="B119" s="37"/>
      <c r="C119" s="31" t="s">
        <v>27</v>
      </c>
      <c r="F119" s="26" t="str">
        <f>IF(E18="","",E18)</f>
        <v>Vyplň údaj</v>
      </c>
      <c r="I119" s="119" t="s">
        <v>31</v>
      </c>
      <c r="J119" s="35" t="str">
        <f>E24</f>
        <v xml:space="preserve"> </v>
      </c>
      <c r="L119" s="37"/>
    </row>
    <row r="120" s="1" customFormat="1" ht="10.32" customHeight="1">
      <c r="B120" s="37"/>
      <c r="I120" s="118"/>
      <c r="L120" s="37"/>
    </row>
    <row r="121" s="10" customFormat="1" ht="29.28" customHeight="1">
      <c r="B121" s="155"/>
      <c r="C121" s="156" t="s">
        <v>177</v>
      </c>
      <c r="D121" s="157" t="s">
        <v>58</v>
      </c>
      <c r="E121" s="157" t="s">
        <v>54</v>
      </c>
      <c r="F121" s="157" t="s">
        <v>55</v>
      </c>
      <c r="G121" s="157" t="s">
        <v>178</v>
      </c>
      <c r="H121" s="157" t="s">
        <v>179</v>
      </c>
      <c r="I121" s="158" t="s">
        <v>180</v>
      </c>
      <c r="J121" s="157" t="s">
        <v>164</v>
      </c>
      <c r="K121" s="159" t="s">
        <v>181</v>
      </c>
      <c r="L121" s="155"/>
      <c r="M121" s="82" t="s">
        <v>1</v>
      </c>
      <c r="N121" s="83" t="s">
        <v>37</v>
      </c>
      <c r="O121" s="83" t="s">
        <v>182</v>
      </c>
      <c r="P121" s="83" t="s">
        <v>183</v>
      </c>
      <c r="Q121" s="83" t="s">
        <v>184</v>
      </c>
      <c r="R121" s="83" t="s">
        <v>185</v>
      </c>
      <c r="S121" s="83" t="s">
        <v>186</v>
      </c>
      <c r="T121" s="84" t="s">
        <v>187</v>
      </c>
    </row>
    <row r="122" s="1" customFormat="1" ht="22.8" customHeight="1">
      <c r="B122" s="37"/>
      <c r="C122" s="87" t="s">
        <v>188</v>
      </c>
      <c r="I122" s="118"/>
      <c r="J122" s="160">
        <f>BK122</f>
        <v>0</v>
      </c>
      <c r="L122" s="37"/>
      <c r="M122" s="85"/>
      <c r="N122" s="69"/>
      <c r="O122" s="69"/>
      <c r="P122" s="161">
        <f>P123+P126+P133+P136+P138+P147</f>
        <v>0</v>
      </c>
      <c r="Q122" s="69"/>
      <c r="R122" s="161">
        <f>R123+R126+R133+R136+R138+R147</f>
        <v>0</v>
      </c>
      <c r="S122" s="69"/>
      <c r="T122" s="162">
        <f>T123+T126+T133+T136+T138+T147</f>
        <v>0</v>
      </c>
      <c r="AT122" s="18" t="s">
        <v>72</v>
      </c>
      <c r="AU122" s="18" t="s">
        <v>166</v>
      </c>
      <c r="BK122" s="163">
        <f>BK123+BK126+BK133+BK136+BK138+BK147</f>
        <v>0</v>
      </c>
    </row>
    <row r="123" s="11" customFormat="1" ht="25.92" customHeight="1">
      <c r="B123" s="164"/>
      <c r="D123" s="165" t="s">
        <v>72</v>
      </c>
      <c r="E123" s="166" t="s">
        <v>73</v>
      </c>
      <c r="F123" s="166" t="s">
        <v>1175</v>
      </c>
      <c r="I123" s="167"/>
      <c r="J123" s="168">
        <f>BK123</f>
        <v>0</v>
      </c>
      <c r="L123" s="164"/>
      <c r="M123" s="169"/>
      <c r="N123" s="170"/>
      <c r="O123" s="170"/>
      <c r="P123" s="171">
        <f>SUM(P124:P125)</f>
        <v>0</v>
      </c>
      <c r="Q123" s="170"/>
      <c r="R123" s="171">
        <f>SUM(R124:R125)</f>
        <v>0</v>
      </c>
      <c r="S123" s="170"/>
      <c r="T123" s="172">
        <f>SUM(T124:T125)</f>
        <v>0</v>
      </c>
      <c r="AR123" s="165" t="s">
        <v>81</v>
      </c>
      <c r="AT123" s="173" t="s">
        <v>72</v>
      </c>
      <c r="AU123" s="173" t="s">
        <v>73</v>
      </c>
      <c r="AY123" s="165" t="s">
        <v>191</v>
      </c>
      <c r="BK123" s="174">
        <f>SUM(BK124:BK125)</f>
        <v>0</v>
      </c>
    </row>
    <row r="124" s="1" customFormat="1" ht="36" customHeight="1">
      <c r="B124" s="177"/>
      <c r="C124" s="178" t="s">
        <v>81</v>
      </c>
      <c r="D124" s="178" t="s">
        <v>194</v>
      </c>
      <c r="E124" s="179" t="s">
        <v>1176</v>
      </c>
      <c r="F124" s="180" t="s">
        <v>1177</v>
      </c>
      <c r="G124" s="181" t="s">
        <v>1178</v>
      </c>
      <c r="H124" s="182">
        <v>15.199999999999999</v>
      </c>
      <c r="I124" s="183"/>
      <c r="J124" s="182">
        <f>ROUND(I124*H124,2)</f>
        <v>0</v>
      </c>
      <c r="K124" s="180" t="s">
        <v>1179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81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1323</v>
      </c>
    </row>
    <row r="125" s="1" customFormat="1" ht="36" customHeight="1">
      <c r="B125" s="177"/>
      <c r="C125" s="178" t="s">
        <v>83</v>
      </c>
      <c r="D125" s="178" t="s">
        <v>194</v>
      </c>
      <c r="E125" s="179" t="s">
        <v>1181</v>
      </c>
      <c r="F125" s="180" t="s">
        <v>1182</v>
      </c>
      <c r="G125" s="181" t="s">
        <v>1178</v>
      </c>
      <c r="H125" s="182">
        <v>2.7000000000000002</v>
      </c>
      <c r="I125" s="183"/>
      <c r="J125" s="182">
        <f>ROUND(I125*H125,2)</f>
        <v>0</v>
      </c>
      <c r="K125" s="180" t="s">
        <v>1179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81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1324</v>
      </c>
    </row>
    <row r="126" s="11" customFormat="1" ht="25.92" customHeight="1">
      <c r="B126" s="164"/>
      <c r="D126" s="165" t="s">
        <v>72</v>
      </c>
      <c r="E126" s="166" t="s">
        <v>81</v>
      </c>
      <c r="F126" s="166" t="s">
        <v>1020</v>
      </c>
      <c r="I126" s="167"/>
      <c r="J126" s="168">
        <f>BK126</f>
        <v>0</v>
      </c>
      <c r="L126" s="164"/>
      <c r="M126" s="169"/>
      <c r="N126" s="170"/>
      <c r="O126" s="170"/>
      <c r="P126" s="171">
        <f>SUM(P127:P132)</f>
        <v>0</v>
      </c>
      <c r="Q126" s="170"/>
      <c r="R126" s="171">
        <f>SUM(R127:R132)</f>
        <v>0</v>
      </c>
      <c r="S126" s="170"/>
      <c r="T126" s="172">
        <f>SUM(T127:T132)</f>
        <v>0</v>
      </c>
      <c r="AR126" s="165" t="s">
        <v>81</v>
      </c>
      <c r="AT126" s="173" t="s">
        <v>72</v>
      </c>
      <c r="AU126" s="173" t="s">
        <v>73</v>
      </c>
      <c r="AY126" s="165" t="s">
        <v>191</v>
      </c>
      <c r="BK126" s="174">
        <f>SUM(BK127:BK132)</f>
        <v>0</v>
      </c>
    </row>
    <row r="127" s="1" customFormat="1" ht="16.5" customHeight="1">
      <c r="B127" s="177"/>
      <c r="C127" s="178" t="s">
        <v>211</v>
      </c>
      <c r="D127" s="178" t="s">
        <v>194</v>
      </c>
      <c r="E127" s="179" t="s">
        <v>1184</v>
      </c>
      <c r="F127" s="180" t="s">
        <v>1185</v>
      </c>
      <c r="G127" s="181" t="s">
        <v>1186</v>
      </c>
      <c r="H127" s="182">
        <v>110</v>
      </c>
      <c r="I127" s="183"/>
      <c r="J127" s="182">
        <f>ROUND(I127*H127,2)</f>
        <v>0</v>
      </c>
      <c r="K127" s="180" t="s">
        <v>1179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81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1325</v>
      </c>
    </row>
    <row r="128" s="1" customFormat="1" ht="16.5" customHeight="1">
      <c r="B128" s="177"/>
      <c r="C128" s="178" t="s">
        <v>198</v>
      </c>
      <c r="D128" s="178" t="s">
        <v>194</v>
      </c>
      <c r="E128" s="179" t="s">
        <v>1326</v>
      </c>
      <c r="F128" s="180" t="s">
        <v>1327</v>
      </c>
      <c r="G128" s="181" t="s">
        <v>197</v>
      </c>
      <c r="H128" s="182">
        <v>15</v>
      </c>
      <c r="I128" s="183"/>
      <c r="J128" s="182">
        <f>ROUND(I128*H128,2)</f>
        <v>0</v>
      </c>
      <c r="K128" s="180" t="s">
        <v>1179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81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1328</v>
      </c>
    </row>
    <row r="129" s="1" customFormat="1" ht="16.5" customHeight="1">
      <c r="B129" s="177"/>
      <c r="C129" s="178" t="s">
        <v>228</v>
      </c>
      <c r="D129" s="178" t="s">
        <v>194</v>
      </c>
      <c r="E129" s="179" t="s">
        <v>1188</v>
      </c>
      <c r="F129" s="180" t="s">
        <v>1189</v>
      </c>
      <c r="G129" s="181" t="s">
        <v>1190</v>
      </c>
      <c r="H129" s="182">
        <v>27.899999999999999</v>
      </c>
      <c r="I129" s="183"/>
      <c r="J129" s="182">
        <f>ROUND(I129*H129,2)</f>
        <v>0</v>
      </c>
      <c r="K129" s="180" t="s">
        <v>1329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81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1330</v>
      </c>
    </row>
    <row r="130" s="1" customFormat="1" ht="16.5" customHeight="1">
      <c r="B130" s="177"/>
      <c r="C130" s="178" t="s">
        <v>237</v>
      </c>
      <c r="D130" s="178" t="s">
        <v>194</v>
      </c>
      <c r="E130" s="179" t="s">
        <v>1192</v>
      </c>
      <c r="F130" s="180" t="s">
        <v>1193</v>
      </c>
      <c r="G130" s="181" t="s">
        <v>1186</v>
      </c>
      <c r="H130" s="182">
        <v>110</v>
      </c>
      <c r="I130" s="183"/>
      <c r="J130" s="182">
        <f>ROUND(I130*H130,2)</f>
        <v>0</v>
      </c>
      <c r="K130" s="180" t="s">
        <v>1329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81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1331</v>
      </c>
    </row>
    <row r="131" s="1" customFormat="1" ht="24" customHeight="1">
      <c r="B131" s="177"/>
      <c r="C131" s="178" t="s">
        <v>243</v>
      </c>
      <c r="D131" s="178" t="s">
        <v>194</v>
      </c>
      <c r="E131" s="179" t="s">
        <v>1210</v>
      </c>
      <c r="F131" s="180" t="s">
        <v>1211</v>
      </c>
      <c r="G131" s="181" t="s">
        <v>197</v>
      </c>
      <c r="H131" s="182">
        <v>20</v>
      </c>
      <c r="I131" s="183"/>
      <c r="J131" s="182">
        <f>ROUND(I131*H131,2)</f>
        <v>0</v>
      </c>
      <c r="K131" s="180" t="s">
        <v>1179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81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1332</v>
      </c>
    </row>
    <row r="132" s="1" customFormat="1" ht="24" customHeight="1">
      <c r="B132" s="177"/>
      <c r="C132" s="178" t="s">
        <v>254</v>
      </c>
      <c r="D132" s="178" t="s">
        <v>194</v>
      </c>
      <c r="E132" s="179" t="s">
        <v>1319</v>
      </c>
      <c r="F132" s="180" t="s">
        <v>1320</v>
      </c>
      <c r="G132" s="181" t="s">
        <v>1190</v>
      </c>
      <c r="H132" s="182">
        <v>1.1299999999999999</v>
      </c>
      <c r="I132" s="183"/>
      <c r="J132" s="182">
        <f>ROUND(I132*H132,2)</f>
        <v>0</v>
      </c>
      <c r="K132" s="180" t="s">
        <v>1179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81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1333</v>
      </c>
    </row>
    <row r="133" s="11" customFormat="1" ht="25.92" customHeight="1">
      <c r="B133" s="164"/>
      <c r="D133" s="165" t="s">
        <v>72</v>
      </c>
      <c r="E133" s="166" t="s">
        <v>1196</v>
      </c>
      <c r="F133" s="166" t="s">
        <v>1197</v>
      </c>
      <c r="I133" s="167"/>
      <c r="J133" s="168">
        <f>BK133</f>
        <v>0</v>
      </c>
      <c r="L133" s="164"/>
      <c r="M133" s="169"/>
      <c r="N133" s="170"/>
      <c r="O133" s="170"/>
      <c r="P133" s="171">
        <f>SUM(P134:P135)</f>
        <v>0</v>
      </c>
      <c r="Q133" s="170"/>
      <c r="R133" s="171">
        <f>SUM(R134:R135)</f>
        <v>0</v>
      </c>
      <c r="S133" s="170"/>
      <c r="T133" s="172">
        <f>SUM(T134:T135)</f>
        <v>0</v>
      </c>
      <c r="AR133" s="165" t="s">
        <v>81</v>
      </c>
      <c r="AT133" s="173" t="s">
        <v>72</v>
      </c>
      <c r="AU133" s="173" t="s">
        <v>73</v>
      </c>
      <c r="AY133" s="165" t="s">
        <v>191</v>
      </c>
      <c r="BK133" s="174">
        <f>SUM(BK134:BK135)</f>
        <v>0</v>
      </c>
    </row>
    <row r="134" s="1" customFormat="1" ht="16.5" customHeight="1">
      <c r="B134" s="177"/>
      <c r="C134" s="178" t="s">
        <v>271</v>
      </c>
      <c r="D134" s="178" t="s">
        <v>194</v>
      </c>
      <c r="E134" s="179" t="s">
        <v>1198</v>
      </c>
      <c r="F134" s="180" t="s">
        <v>1199</v>
      </c>
      <c r="G134" s="181" t="s">
        <v>1190</v>
      </c>
      <c r="H134" s="182">
        <v>31</v>
      </c>
      <c r="I134" s="183"/>
      <c r="J134" s="182">
        <f>ROUND(I134*H134,2)</f>
        <v>0</v>
      </c>
      <c r="K134" s="180" t="s">
        <v>1179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81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1334</v>
      </c>
    </row>
    <row r="135" s="1" customFormat="1" ht="24" customHeight="1">
      <c r="B135" s="177"/>
      <c r="C135" s="178" t="s">
        <v>277</v>
      </c>
      <c r="D135" s="178" t="s">
        <v>194</v>
      </c>
      <c r="E135" s="179" t="s">
        <v>1201</v>
      </c>
      <c r="F135" s="180" t="s">
        <v>1202</v>
      </c>
      <c r="G135" s="181" t="s">
        <v>1203</v>
      </c>
      <c r="H135" s="182">
        <v>330</v>
      </c>
      <c r="I135" s="183"/>
      <c r="J135" s="182">
        <f>ROUND(I135*H135,2)</f>
        <v>0</v>
      </c>
      <c r="K135" s="180" t="s">
        <v>1179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81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1335</v>
      </c>
    </row>
    <row r="136" s="11" customFormat="1" ht="25.92" customHeight="1">
      <c r="B136" s="164"/>
      <c r="D136" s="165" t="s">
        <v>72</v>
      </c>
      <c r="E136" s="166" t="s">
        <v>198</v>
      </c>
      <c r="F136" s="166" t="s">
        <v>1205</v>
      </c>
      <c r="I136" s="167"/>
      <c r="J136" s="168">
        <f>BK136</f>
        <v>0</v>
      </c>
      <c r="L136" s="164"/>
      <c r="M136" s="169"/>
      <c r="N136" s="170"/>
      <c r="O136" s="170"/>
      <c r="P136" s="171">
        <f>P137</f>
        <v>0</v>
      </c>
      <c r="Q136" s="170"/>
      <c r="R136" s="171">
        <f>R137</f>
        <v>0</v>
      </c>
      <c r="S136" s="170"/>
      <c r="T136" s="172">
        <f>T137</f>
        <v>0</v>
      </c>
      <c r="AR136" s="165" t="s">
        <v>81</v>
      </c>
      <c r="AT136" s="173" t="s">
        <v>72</v>
      </c>
      <c r="AU136" s="173" t="s">
        <v>73</v>
      </c>
      <c r="AY136" s="165" t="s">
        <v>191</v>
      </c>
      <c r="BK136" s="174">
        <f>BK137</f>
        <v>0</v>
      </c>
    </row>
    <row r="137" s="1" customFormat="1" ht="24" customHeight="1">
      <c r="B137" s="177"/>
      <c r="C137" s="178" t="s">
        <v>192</v>
      </c>
      <c r="D137" s="178" t="s">
        <v>194</v>
      </c>
      <c r="E137" s="179" t="s">
        <v>1206</v>
      </c>
      <c r="F137" s="180" t="s">
        <v>1207</v>
      </c>
      <c r="G137" s="181" t="s">
        <v>1190</v>
      </c>
      <c r="H137" s="182">
        <v>5.3499999999999996</v>
      </c>
      <c r="I137" s="183"/>
      <c r="J137" s="182">
        <f>ROUND(I137*H137,2)</f>
        <v>0</v>
      </c>
      <c r="K137" s="180" t="s">
        <v>1179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1336</v>
      </c>
    </row>
    <row r="138" s="11" customFormat="1" ht="25.92" customHeight="1">
      <c r="B138" s="164"/>
      <c r="D138" s="165" t="s">
        <v>72</v>
      </c>
      <c r="E138" s="166" t="s">
        <v>243</v>
      </c>
      <c r="F138" s="166" t="s">
        <v>1213</v>
      </c>
      <c r="I138" s="167"/>
      <c r="J138" s="168">
        <f>BK138</f>
        <v>0</v>
      </c>
      <c r="L138" s="164"/>
      <c r="M138" s="169"/>
      <c r="N138" s="170"/>
      <c r="O138" s="170"/>
      <c r="P138" s="171">
        <f>SUM(P139:P146)</f>
        <v>0</v>
      </c>
      <c r="Q138" s="170"/>
      <c r="R138" s="171">
        <f>SUM(R139:R146)</f>
        <v>0</v>
      </c>
      <c r="S138" s="170"/>
      <c r="T138" s="172">
        <f>SUM(T139:T146)</f>
        <v>0</v>
      </c>
      <c r="AR138" s="165" t="s">
        <v>83</v>
      </c>
      <c r="AT138" s="173" t="s">
        <v>72</v>
      </c>
      <c r="AU138" s="173" t="s">
        <v>73</v>
      </c>
      <c r="AY138" s="165" t="s">
        <v>191</v>
      </c>
      <c r="BK138" s="174">
        <f>SUM(BK139:BK146)</f>
        <v>0</v>
      </c>
    </row>
    <row r="139" s="1" customFormat="1" ht="16.5" customHeight="1">
      <c r="B139" s="177"/>
      <c r="C139" s="178" t="s">
        <v>287</v>
      </c>
      <c r="D139" s="178" t="s">
        <v>194</v>
      </c>
      <c r="E139" s="179" t="s">
        <v>1214</v>
      </c>
      <c r="F139" s="180" t="s">
        <v>1215</v>
      </c>
      <c r="G139" s="181" t="s">
        <v>310</v>
      </c>
      <c r="H139" s="182">
        <v>100</v>
      </c>
      <c r="I139" s="183"/>
      <c r="J139" s="182">
        <f>ROUND(I139*H139,2)</f>
        <v>0</v>
      </c>
      <c r="K139" s="180" t="s">
        <v>1179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314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314</v>
      </c>
      <c r="BM139" s="188" t="s">
        <v>1337</v>
      </c>
    </row>
    <row r="140" s="1" customFormat="1" ht="24" customHeight="1">
      <c r="B140" s="177"/>
      <c r="C140" s="178" t="s">
        <v>295</v>
      </c>
      <c r="D140" s="178" t="s">
        <v>194</v>
      </c>
      <c r="E140" s="179" t="s">
        <v>1338</v>
      </c>
      <c r="F140" s="180" t="s">
        <v>1339</v>
      </c>
      <c r="G140" s="181" t="s">
        <v>310</v>
      </c>
      <c r="H140" s="182">
        <v>15</v>
      </c>
      <c r="I140" s="183"/>
      <c r="J140" s="182">
        <f>ROUND(I140*H140,2)</f>
        <v>0</v>
      </c>
      <c r="K140" s="180" t="s">
        <v>1179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314</v>
      </c>
      <c r="AT140" s="188" t="s">
        <v>194</v>
      </c>
      <c r="AU140" s="188" t="s">
        <v>81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314</v>
      </c>
      <c r="BM140" s="188" t="s">
        <v>1340</v>
      </c>
    </row>
    <row r="141" s="1" customFormat="1" ht="24" customHeight="1">
      <c r="B141" s="177"/>
      <c r="C141" s="178" t="s">
        <v>301</v>
      </c>
      <c r="D141" s="178" t="s">
        <v>194</v>
      </c>
      <c r="E141" s="179" t="s">
        <v>1217</v>
      </c>
      <c r="F141" s="180" t="s">
        <v>1218</v>
      </c>
      <c r="G141" s="181" t="s">
        <v>310</v>
      </c>
      <c r="H141" s="182">
        <v>110</v>
      </c>
      <c r="I141" s="183"/>
      <c r="J141" s="182">
        <f>ROUND(I141*H141,2)</f>
        <v>0</v>
      </c>
      <c r="K141" s="180" t="s">
        <v>1179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314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314</v>
      </c>
      <c r="BM141" s="188" t="s">
        <v>1341</v>
      </c>
    </row>
    <row r="142" s="1" customFormat="1" ht="36" customHeight="1">
      <c r="B142" s="177"/>
      <c r="C142" s="178" t="s">
        <v>8</v>
      </c>
      <c r="D142" s="178" t="s">
        <v>194</v>
      </c>
      <c r="E142" s="179" t="s">
        <v>1342</v>
      </c>
      <c r="F142" s="180" t="s">
        <v>1343</v>
      </c>
      <c r="G142" s="181" t="s">
        <v>310</v>
      </c>
      <c r="H142" s="182">
        <v>20</v>
      </c>
      <c r="I142" s="183"/>
      <c r="J142" s="182">
        <f>ROUND(I142*H142,2)</f>
        <v>0</v>
      </c>
      <c r="K142" s="180" t="s">
        <v>1179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81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1344</v>
      </c>
    </row>
    <row r="143" s="1" customFormat="1" ht="24" customHeight="1">
      <c r="B143" s="177"/>
      <c r="C143" s="178" t="s">
        <v>314</v>
      </c>
      <c r="D143" s="178" t="s">
        <v>194</v>
      </c>
      <c r="E143" s="179" t="s">
        <v>1223</v>
      </c>
      <c r="F143" s="180" t="s">
        <v>1224</v>
      </c>
      <c r="G143" s="181" t="s">
        <v>1225</v>
      </c>
      <c r="H143" s="182">
        <v>5</v>
      </c>
      <c r="I143" s="183"/>
      <c r="J143" s="182">
        <f>ROUND(I143*H143,2)</f>
        <v>0</v>
      </c>
      <c r="K143" s="180" t="s">
        <v>1179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1345</v>
      </c>
    </row>
    <row r="144" s="1" customFormat="1" ht="24" customHeight="1">
      <c r="B144" s="177"/>
      <c r="C144" s="178" t="s">
        <v>322</v>
      </c>
      <c r="D144" s="178" t="s">
        <v>194</v>
      </c>
      <c r="E144" s="179" t="s">
        <v>1239</v>
      </c>
      <c r="F144" s="180" t="s">
        <v>1240</v>
      </c>
      <c r="G144" s="181" t="s">
        <v>310</v>
      </c>
      <c r="H144" s="182">
        <v>20</v>
      </c>
      <c r="I144" s="183"/>
      <c r="J144" s="182">
        <f>ROUND(I144*H144,2)</f>
        <v>0</v>
      </c>
      <c r="K144" s="180" t="s">
        <v>1179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1346</v>
      </c>
    </row>
    <row r="145" s="1" customFormat="1" ht="24" customHeight="1">
      <c r="B145" s="177"/>
      <c r="C145" s="178" t="s">
        <v>328</v>
      </c>
      <c r="D145" s="178" t="s">
        <v>194</v>
      </c>
      <c r="E145" s="179" t="s">
        <v>1251</v>
      </c>
      <c r="F145" s="180" t="s">
        <v>1252</v>
      </c>
      <c r="G145" s="181" t="s">
        <v>1225</v>
      </c>
      <c r="H145" s="182">
        <v>6</v>
      </c>
      <c r="I145" s="183"/>
      <c r="J145" s="182">
        <f>ROUND(I145*H145,2)</f>
        <v>0</v>
      </c>
      <c r="K145" s="180" t="s">
        <v>1179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81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1347</v>
      </c>
    </row>
    <row r="146" s="1" customFormat="1" ht="24" customHeight="1">
      <c r="B146" s="177"/>
      <c r="C146" s="178" t="s">
        <v>334</v>
      </c>
      <c r="D146" s="178" t="s">
        <v>194</v>
      </c>
      <c r="E146" s="179" t="s">
        <v>1348</v>
      </c>
      <c r="F146" s="180" t="s">
        <v>1349</v>
      </c>
      <c r="G146" s="181" t="s">
        <v>1225</v>
      </c>
      <c r="H146" s="182">
        <v>1</v>
      </c>
      <c r="I146" s="183"/>
      <c r="J146" s="182">
        <f>ROUND(I146*H146,2)</f>
        <v>0</v>
      </c>
      <c r="K146" s="180" t="s">
        <v>1179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81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1350</v>
      </c>
    </row>
    <row r="147" s="11" customFormat="1" ht="25.92" customHeight="1">
      <c r="B147" s="164"/>
      <c r="D147" s="165" t="s">
        <v>72</v>
      </c>
      <c r="E147" s="166" t="s">
        <v>735</v>
      </c>
      <c r="F147" s="166" t="s">
        <v>1308</v>
      </c>
      <c r="I147" s="167"/>
      <c r="J147" s="168">
        <f>BK147</f>
        <v>0</v>
      </c>
      <c r="L147" s="164"/>
      <c r="M147" s="169"/>
      <c r="N147" s="170"/>
      <c r="O147" s="170"/>
      <c r="P147" s="171">
        <f>SUM(P148:P159)</f>
        <v>0</v>
      </c>
      <c r="Q147" s="170"/>
      <c r="R147" s="171">
        <f>SUM(R148:R159)</f>
        <v>0</v>
      </c>
      <c r="S147" s="170"/>
      <c r="T147" s="172">
        <f>SUM(T148:T159)</f>
        <v>0</v>
      </c>
      <c r="AR147" s="165" t="s">
        <v>83</v>
      </c>
      <c r="AT147" s="173" t="s">
        <v>72</v>
      </c>
      <c r="AU147" s="173" t="s">
        <v>73</v>
      </c>
      <c r="AY147" s="165" t="s">
        <v>191</v>
      </c>
      <c r="BK147" s="174">
        <f>SUM(BK148:BK159)</f>
        <v>0</v>
      </c>
    </row>
    <row r="148" s="1" customFormat="1" ht="24" customHeight="1">
      <c r="B148" s="177"/>
      <c r="C148" s="178" t="s">
        <v>340</v>
      </c>
      <c r="D148" s="178" t="s">
        <v>194</v>
      </c>
      <c r="E148" s="179" t="s">
        <v>1351</v>
      </c>
      <c r="F148" s="180" t="s">
        <v>1352</v>
      </c>
      <c r="G148" s="181" t="s">
        <v>310</v>
      </c>
      <c r="H148" s="182">
        <v>3</v>
      </c>
      <c r="I148" s="183"/>
      <c r="J148" s="182">
        <f>ROUND(I148*H148,2)</f>
        <v>0</v>
      </c>
      <c r="K148" s="180" t="s">
        <v>1179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1353</v>
      </c>
    </row>
    <row r="149" s="1" customFormat="1" ht="16.5" customHeight="1">
      <c r="B149" s="177"/>
      <c r="C149" s="178" t="s">
        <v>7</v>
      </c>
      <c r="D149" s="178" t="s">
        <v>194</v>
      </c>
      <c r="E149" s="179" t="s">
        <v>1354</v>
      </c>
      <c r="F149" s="180" t="s">
        <v>1355</v>
      </c>
      <c r="G149" s="181" t="s">
        <v>310</v>
      </c>
      <c r="H149" s="182">
        <v>50</v>
      </c>
      <c r="I149" s="183"/>
      <c r="J149" s="182">
        <f>ROUND(I149*H149,2)</f>
        <v>0</v>
      </c>
      <c r="K149" s="180" t="s">
        <v>1179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81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1356</v>
      </c>
    </row>
    <row r="150" s="1" customFormat="1" ht="16.5" customHeight="1">
      <c r="B150" s="177"/>
      <c r="C150" s="178" t="s">
        <v>359</v>
      </c>
      <c r="D150" s="178" t="s">
        <v>194</v>
      </c>
      <c r="E150" s="179" t="s">
        <v>1357</v>
      </c>
      <c r="F150" s="180" t="s">
        <v>1358</v>
      </c>
      <c r="G150" s="181" t="s">
        <v>1225</v>
      </c>
      <c r="H150" s="182">
        <v>4</v>
      </c>
      <c r="I150" s="183"/>
      <c r="J150" s="182">
        <f>ROUND(I150*H150,2)</f>
        <v>0</v>
      </c>
      <c r="K150" s="180" t="s">
        <v>1179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1359</v>
      </c>
    </row>
    <row r="151" s="1" customFormat="1" ht="24" customHeight="1">
      <c r="B151" s="177"/>
      <c r="C151" s="178" t="s">
        <v>368</v>
      </c>
      <c r="D151" s="178" t="s">
        <v>194</v>
      </c>
      <c r="E151" s="179" t="s">
        <v>1360</v>
      </c>
      <c r="F151" s="180" t="s">
        <v>1361</v>
      </c>
      <c r="G151" s="181" t="s">
        <v>310</v>
      </c>
      <c r="H151" s="182">
        <v>25</v>
      </c>
      <c r="I151" s="183"/>
      <c r="J151" s="182">
        <f>ROUND(I151*H151,2)</f>
        <v>0</v>
      </c>
      <c r="K151" s="180" t="s">
        <v>1179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81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1362</v>
      </c>
    </row>
    <row r="152" s="1" customFormat="1" ht="24" customHeight="1">
      <c r="B152" s="177"/>
      <c r="C152" s="178" t="s">
        <v>374</v>
      </c>
      <c r="D152" s="178" t="s">
        <v>194</v>
      </c>
      <c r="E152" s="179" t="s">
        <v>1248</v>
      </c>
      <c r="F152" s="180" t="s">
        <v>1255</v>
      </c>
      <c r="G152" s="181" t="s">
        <v>1225</v>
      </c>
      <c r="H152" s="182">
        <v>4</v>
      </c>
      <c r="I152" s="183"/>
      <c r="J152" s="182">
        <f>ROUND(I152*H152,2)</f>
        <v>0</v>
      </c>
      <c r="K152" s="180" t="s">
        <v>1179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1363</v>
      </c>
    </row>
    <row r="153" s="1" customFormat="1" ht="24" customHeight="1">
      <c r="B153" s="177"/>
      <c r="C153" s="178" t="s">
        <v>381</v>
      </c>
      <c r="D153" s="178" t="s">
        <v>194</v>
      </c>
      <c r="E153" s="179" t="s">
        <v>1309</v>
      </c>
      <c r="F153" s="180" t="s">
        <v>1310</v>
      </c>
      <c r="G153" s="181" t="s">
        <v>310</v>
      </c>
      <c r="H153" s="182">
        <v>25</v>
      </c>
      <c r="I153" s="183"/>
      <c r="J153" s="182">
        <f>ROUND(I153*H153,2)</f>
        <v>0</v>
      </c>
      <c r="K153" s="180" t="s">
        <v>1194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1364</v>
      </c>
    </row>
    <row r="154" s="1" customFormat="1" ht="16.5" customHeight="1">
      <c r="B154" s="177"/>
      <c r="C154" s="178" t="s">
        <v>388</v>
      </c>
      <c r="D154" s="178" t="s">
        <v>194</v>
      </c>
      <c r="E154" s="179" t="s">
        <v>1312</v>
      </c>
      <c r="F154" s="180" t="s">
        <v>1313</v>
      </c>
      <c r="G154" s="181" t="s">
        <v>1225</v>
      </c>
      <c r="H154" s="182">
        <v>10</v>
      </c>
      <c r="I154" s="183"/>
      <c r="J154" s="182">
        <f>ROUND(I154*H154,2)</f>
        <v>0</v>
      </c>
      <c r="K154" s="180" t="s">
        <v>1179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1365</v>
      </c>
    </row>
    <row r="155" s="1" customFormat="1" ht="36" customHeight="1">
      <c r="B155" s="177"/>
      <c r="C155" s="178" t="s">
        <v>394</v>
      </c>
      <c r="D155" s="178" t="s">
        <v>194</v>
      </c>
      <c r="E155" s="179" t="s">
        <v>1366</v>
      </c>
      <c r="F155" s="180" t="s">
        <v>1367</v>
      </c>
      <c r="G155" s="181" t="s">
        <v>1225</v>
      </c>
      <c r="H155" s="182">
        <v>1</v>
      </c>
      <c r="I155" s="183"/>
      <c r="J155" s="182">
        <f>ROUND(I155*H155,2)</f>
        <v>0</v>
      </c>
      <c r="K155" s="180" t="s">
        <v>1194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1368</v>
      </c>
    </row>
    <row r="156" s="1" customFormat="1" ht="36" customHeight="1">
      <c r="B156" s="177"/>
      <c r="C156" s="178" t="s">
        <v>400</v>
      </c>
      <c r="D156" s="178" t="s">
        <v>194</v>
      </c>
      <c r="E156" s="179" t="s">
        <v>1369</v>
      </c>
      <c r="F156" s="180" t="s">
        <v>1370</v>
      </c>
      <c r="G156" s="181" t="s">
        <v>1225</v>
      </c>
      <c r="H156" s="182">
        <v>1</v>
      </c>
      <c r="I156" s="183"/>
      <c r="J156" s="182">
        <f>ROUND(I156*H156,2)</f>
        <v>0</v>
      </c>
      <c r="K156" s="180" t="s">
        <v>1194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1371</v>
      </c>
    </row>
    <row r="157" s="1" customFormat="1" ht="24" customHeight="1">
      <c r="B157" s="177"/>
      <c r="C157" s="178" t="s">
        <v>406</v>
      </c>
      <c r="D157" s="178" t="s">
        <v>194</v>
      </c>
      <c r="E157" s="179" t="s">
        <v>1267</v>
      </c>
      <c r="F157" s="180" t="s">
        <v>1268</v>
      </c>
      <c r="G157" s="181" t="s">
        <v>1225</v>
      </c>
      <c r="H157" s="182">
        <v>1</v>
      </c>
      <c r="I157" s="183"/>
      <c r="J157" s="182">
        <f>ROUND(I157*H157,2)</f>
        <v>0</v>
      </c>
      <c r="K157" s="180" t="s">
        <v>1194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1372</v>
      </c>
    </row>
    <row r="158" s="1" customFormat="1" ht="24" customHeight="1">
      <c r="B158" s="177"/>
      <c r="C158" s="178" t="s">
        <v>413</v>
      </c>
      <c r="D158" s="178" t="s">
        <v>194</v>
      </c>
      <c r="E158" s="179" t="s">
        <v>1270</v>
      </c>
      <c r="F158" s="180" t="s">
        <v>1271</v>
      </c>
      <c r="G158" s="181" t="s">
        <v>1225</v>
      </c>
      <c r="H158" s="182">
        <v>5</v>
      </c>
      <c r="I158" s="183"/>
      <c r="J158" s="182">
        <f>ROUND(I158*H158,2)</f>
        <v>0</v>
      </c>
      <c r="K158" s="180" t="s">
        <v>1179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314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1373</v>
      </c>
    </row>
    <row r="159" s="1" customFormat="1" ht="24" customHeight="1">
      <c r="B159" s="177"/>
      <c r="C159" s="178" t="s">
        <v>422</v>
      </c>
      <c r="D159" s="178" t="s">
        <v>194</v>
      </c>
      <c r="E159" s="179" t="s">
        <v>1315</v>
      </c>
      <c r="F159" s="180" t="s">
        <v>1316</v>
      </c>
      <c r="G159" s="181" t="s">
        <v>1275</v>
      </c>
      <c r="H159" s="182">
        <v>16</v>
      </c>
      <c r="I159" s="183"/>
      <c r="J159" s="182">
        <f>ROUND(I159*H159,2)</f>
        <v>0</v>
      </c>
      <c r="K159" s="180" t="s">
        <v>1194</v>
      </c>
      <c r="L159" s="37"/>
      <c r="M159" s="226" t="s">
        <v>1</v>
      </c>
      <c r="N159" s="227" t="s">
        <v>38</v>
      </c>
      <c r="O159" s="228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AR159" s="188" t="s">
        <v>314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314</v>
      </c>
      <c r="BM159" s="188" t="s">
        <v>1374</v>
      </c>
    </row>
    <row r="160" s="1" customFormat="1" ht="6.96" customHeight="1">
      <c r="B160" s="56"/>
      <c r="C160" s="57"/>
      <c r="D160" s="57"/>
      <c r="E160" s="57"/>
      <c r="F160" s="57"/>
      <c r="G160" s="57"/>
      <c r="H160" s="57"/>
      <c r="I160" s="139"/>
      <c r="J160" s="57"/>
      <c r="K160" s="57"/>
      <c r="L160" s="37"/>
    </row>
  </sheetData>
  <autoFilter ref="C121:K15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98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73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1375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25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ROUND(J126,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ROUND((SUM(BE126:BE196)),  2)</f>
        <v>0</v>
      </c>
      <c r="I33" s="127">
        <v>0.20999999999999999</v>
      </c>
      <c r="J33" s="126">
        <f>ROUND(((SUM(BE126:BE196))*I33),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ROUND((SUM(BF126:BF196)),  2)</f>
        <v>0</v>
      </c>
      <c r="I34" s="127">
        <v>0.14999999999999999</v>
      </c>
      <c r="J34" s="126">
        <f>ROUND(((SUM(BF126:BF196))*I34),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ROUND((SUM(BG126:BG196)),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ROUND((SUM(BH126:BH196)),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ROUND((SUM(BI126:BI196)),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>SO 15-21 - VEŘEJNÉ OSVĚTLENÍ (OKAS)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 xml:space="preserve"> 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J126</f>
        <v>0</v>
      </c>
      <c r="L96" s="37"/>
      <c r="AU96" s="18" t="s">
        <v>166</v>
      </c>
    </row>
    <row r="97" s="8" customFormat="1" ht="24.96" customHeight="1">
      <c r="B97" s="145"/>
      <c r="D97" s="146" t="s">
        <v>1167</v>
      </c>
      <c r="E97" s="147"/>
      <c r="F97" s="147"/>
      <c r="G97" s="147"/>
      <c r="H97" s="147"/>
      <c r="I97" s="148"/>
      <c r="J97" s="149">
        <f>J127</f>
        <v>0</v>
      </c>
      <c r="L97" s="145"/>
    </row>
    <row r="98" s="8" customFormat="1" ht="24.96" customHeight="1">
      <c r="B98" s="145"/>
      <c r="D98" s="146" t="s">
        <v>1168</v>
      </c>
      <c r="E98" s="147"/>
      <c r="F98" s="147"/>
      <c r="G98" s="147"/>
      <c r="H98" s="147"/>
      <c r="I98" s="148"/>
      <c r="J98" s="149">
        <f>J133</f>
        <v>0</v>
      </c>
      <c r="L98" s="145"/>
    </row>
    <row r="99" s="8" customFormat="1" ht="24.96" customHeight="1">
      <c r="B99" s="145"/>
      <c r="D99" s="146" t="s">
        <v>1169</v>
      </c>
      <c r="E99" s="147"/>
      <c r="F99" s="147"/>
      <c r="G99" s="147"/>
      <c r="H99" s="147"/>
      <c r="I99" s="148"/>
      <c r="J99" s="149">
        <f>J142</f>
        <v>0</v>
      </c>
      <c r="L99" s="145"/>
    </row>
    <row r="100" s="8" customFormat="1" ht="24.96" customHeight="1">
      <c r="B100" s="145"/>
      <c r="D100" s="146" t="s">
        <v>1376</v>
      </c>
      <c r="E100" s="147"/>
      <c r="F100" s="147"/>
      <c r="G100" s="147"/>
      <c r="H100" s="147"/>
      <c r="I100" s="148"/>
      <c r="J100" s="149">
        <f>J145</f>
        <v>0</v>
      </c>
      <c r="L100" s="145"/>
    </row>
    <row r="101" s="8" customFormat="1" ht="24.96" customHeight="1">
      <c r="B101" s="145"/>
      <c r="D101" s="146" t="s">
        <v>1170</v>
      </c>
      <c r="E101" s="147"/>
      <c r="F101" s="147"/>
      <c r="G101" s="147"/>
      <c r="H101" s="147"/>
      <c r="I101" s="148"/>
      <c r="J101" s="149">
        <f>J147</f>
        <v>0</v>
      </c>
      <c r="L101" s="145"/>
    </row>
    <row r="102" s="8" customFormat="1" ht="24.96" customHeight="1">
      <c r="B102" s="145"/>
      <c r="D102" s="146" t="s">
        <v>1171</v>
      </c>
      <c r="E102" s="147"/>
      <c r="F102" s="147"/>
      <c r="G102" s="147"/>
      <c r="H102" s="147"/>
      <c r="I102" s="148"/>
      <c r="J102" s="149">
        <f>J149</f>
        <v>0</v>
      </c>
      <c r="L102" s="145"/>
    </row>
    <row r="103" s="8" customFormat="1" ht="24.96" customHeight="1">
      <c r="B103" s="145"/>
      <c r="D103" s="146" t="s">
        <v>1172</v>
      </c>
      <c r="E103" s="147"/>
      <c r="F103" s="147"/>
      <c r="G103" s="147"/>
      <c r="H103" s="147"/>
      <c r="I103" s="148"/>
      <c r="J103" s="149">
        <f>J151</f>
        <v>0</v>
      </c>
      <c r="L103" s="145"/>
    </row>
    <row r="104" s="8" customFormat="1" ht="24.96" customHeight="1">
      <c r="B104" s="145"/>
      <c r="D104" s="146" t="s">
        <v>1173</v>
      </c>
      <c r="E104" s="147"/>
      <c r="F104" s="147"/>
      <c r="G104" s="147"/>
      <c r="H104" s="147"/>
      <c r="I104" s="148"/>
      <c r="J104" s="149">
        <f>J173</f>
        <v>0</v>
      </c>
      <c r="L104" s="145"/>
    </row>
    <row r="105" s="8" customFormat="1" ht="24.96" customHeight="1">
      <c r="B105" s="145"/>
      <c r="D105" s="146" t="s">
        <v>1174</v>
      </c>
      <c r="E105" s="147"/>
      <c r="F105" s="147"/>
      <c r="G105" s="147"/>
      <c r="H105" s="147"/>
      <c r="I105" s="148"/>
      <c r="J105" s="149">
        <f>J192</f>
        <v>0</v>
      </c>
      <c r="L105" s="145"/>
    </row>
    <row r="106" s="8" customFormat="1" ht="24.96" customHeight="1">
      <c r="B106" s="145"/>
      <c r="D106" s="146" t="s">
        <v>1377</v>
      </c>
      <c r="E106" s="147"/>
      <c r="F106" s="147"/>
      <c r="G106" s="147"/>
      <c r="H106" s="147"/>
      <c r="I106" s="148"/>
      <c r="J106" s="149">
        <f>J195</f>
        <v>0</v>
      </c>
      <c r="L106" s="145"/>
    </row>
    <row r="107" s="1" customFormat="1" ht="21.84" customHeight="1">
      <c r="B107" s="37"/>
      <c r="I107" s="118"/>
      <c r="L107" s="37"/>
    </row>
    <row r="108" s="1" customFormat="1" ht="6.96" customHeight="1">
      <c r="B108" s="56"/>
      <c r="C108" s="57"/>
      <c r="D108" s="57"/>
      <c r="E108" s="57"/>
      <c r="F108" s="57"/>
      <c r="G108" s="57"/>
      <c r="H108" s="57"/>
      <c r="I108" s="139"/>
      <c r="J108" s="57"/>
      <c r="K108" s="57"/>
      <c r="L108" s="37"/>
    </row>
    <row r="112" s="1" customFormat="1" ht="6.96" customHeight="1">
      <c r="B112" s="58"/>
      <c r="C112" s="59"/>
      <c r="D112" s="59"/>
      <c r="E112" s="59"/>
      <c r="F112" s="59"/>
      <c r="G112" s="59"/>
      <c r="H112" s="59"/>
      <c r="I112" s="140"/>
      <c r="J112" s="59"/>
      <c r="K112" s="59"/>
      <c r="L112" s="37"/>
    </row>
    <row r="113" s="1" customFormat="1" ht="24.96" customHeight="1">
      <c r="B113" s="37"/>
      <c r="C113" s="22" t="s">
        <v>176</v>
      </c>
      <c r="I113" s="118"/>
      <c r="L113" s="37"/>
    </row>
    <row r="114" s="1" customFormat="1" ht="6.96" customHeight="1">
      <c r="B114" s="37"/>
      <c r="I114" s="118"/>
      <c r="L114" s="37"/>
    </row>
    <row r="115" s="1" customFormat="1" ht="12" customHeight="1">
      <c r="B115" s="37"/>
      <c r="C115" s="31" t="s">
        <v>15</v>
      </c>
      <c r="I115" s="118"/>
      <c r="L115" s="37"/>
    </row>
    <row r="116" s="1" customFormat="1" ht="16.5" customHeight="1">
      <c r="B116" s="37"/>
      <c r="E116" s="117" t="str">
        <f>E7</f>
        <v>Rekonstrukce TT na ul. PAvlova vč. zastávky Rodimcevova</v>
      </c>
      <c r="F116" s="31"/>
      <c r="G116" s="31"/>
      <c r="H116" s="31"/>
      <c r="I116" s="118"/>
      <c r="L116" s="37"/>
    </row>
    <row r="117" s="1" customFormat="1" ht="12" customHeight="1">
      <c r="B117" s="37"/>
      <c r="C117" s="31" t="s">
        <v>160</v>
      </c>
      <c r="I117" s="118"/>
      <c r="L117" s="37"/>
    </row>
    <row r="118" s="1" customFormat="1" ht="16.5" customHeight="1">
      <c r="B118" s="37"/>
      <c r="E118" s="63" t="str">
        <f>E9</f>
        <v>SO 15-21 - VEŘEJNÉ OSVĚTLENÍ (OKAS)</v>
      </c>
      <c r="F118" s="1"/>
      <c r="G118" s="1"/>
      <c r="H118" s="1"/>
      <c r="I118" s="118"/>
      <c r="L118" s="37"/>
    </row>
    <row r="119" s="1" customFormat="1" ht="6.96" customHeight="1">
      <c r="B119" s="37"/>
      <c r="I119" s="118"/>
      <c r="L119" s="37"/>
    </row>
    <row r="120" s="1" customFormat="1" ht="12" customHeight="1">
      <c r="B120" s="37"/>
      <c r="C120" s="31" t="s">
        <v>19</v>
      </c>
      <c r="F120" s="26" t="str">
        <f>F12</f>
        <v xml:space="preserve"> </v>
      </c>
      <c r="I120" s="119" t="s">
        <v>21</v>
      </c>
      <c r="J120" s="65" t="str">
        <f>IF(J12="","",J12)</f>
        <v>19. 11. 2019</v>
      </c>
      <c r="L120" s="37"/>
    </row>
    <row r="121" s="1" customFormat="1" ht="6.96" customHeight="1">
      <c r="B121" s="37"/>
      <c r="I121" s="118"/>
      <c r="L121" s="37"/>
    </row>
    <row r="122" s="1" customFormat="1" ht="15.15" customHeight="1">
      <c r="B122" s="37"/>
      <c r="C122" s="31" t="s">
        <v>23</v>
      </c>
      <c r="F122" s="26" t="str">
        <f>E15</f>
        <v xml:space="preserve"> </v>
      </c>
      <c r="I122" s="119" t="s">
        <v>29</v>
      </c>
      <c r="J122" s="35" t="str">
        <f>E21</f>
        <v xml:space="preserve"> </v>
      </c>
      <c r="L122" s="37"/>
    </row>
    <row r="123" s="1" customFormat="1" ht="15.15" customHeight="1">
      <c r="B123" s="37"/>
      <c r="C123" s="31" t="s">
        <v>27</v>
      </c>
      <c r="F123" s="26" t="str">
        <f>IF(E18="","",E18)</f>
        <v>Vyplň údaj</v>
      </c>
      <c r="I123" s="119" t="s">
        <v>31</v>
      </c>
      <c r="J123" s="35" t="str">
        <f>E24</f>
        <v xml:space="preserve"> </v>
      </c>
      <c r="L123" s="37"/>
    </row>
    <row r="124" s="1" customFormat="1" ht="10.32" customHeight="1">
      <c r="B124" s="37"/>
      <c r="I124" s="118"/>
      <c r="L124" s="37"/>
    </row>
    <row r="125" s="10" customFormat="1" ht="29.28" customHeight="1">
      <c r="B125" s="155"/>
      <c r="C125" s="156" t="s">
        <v>177</v>
      </c>
      <c r="D125" s="157" t="s">
        <v>58</v>
      </c>
      <c r="E125" s="157" t="s">
        <v>54</v>
      </c>
      <c r="F125" s="157" t="s">
        <v>55</v>
      </c>
      <c r="G125" s="157" t="s">
        <v>178</v>
      </c>
      <c r="H125" s="157" t="s">
        <v>179</v>
      </c>
      <c r="I125" s="158" t="s">
        <v>180</v>
      </c>
      <c r="J125" s="157" t="s">
        <v>164</v>
      </c>
      <c r="K125" s="159" t="s">
        <v>181</v>
      </c>
      <c r="L125" s="155"/>
      <c r="M125" s="82" t="s">
        <v>1</v>
      </c>
      <c r="N125" s="83" t="s">
        <v>37</v>
      </c>
      <c r="O125" s="83" t="s">
        <v>182</v>
      </c>
      <c r="P125" s="83" t="s">
        <v>183</v>
      </c>
      <c r="Q125" s="83" t="s">
        <v>184</v>
      </c>
      <c r="R125" s="83" t="s">
        <v>185</v>
      </c>
      <c r="S125" s="83" t="s">
        <v>186</v>
      </c>
      <c r="T125" s="84" t="s">
        <v>187</v>
      </c>
    </row>
    <row r="126" s="1" customFormat="1" ht="22.8" customHeight="1">
      <c r="B126" s="37"/>
      <c r="C126" s="87" t="s">
        <v>188</v>
      </c>
      <c r="I126" s="118"/>
      <c r="J126" s="160">
        <f>BK126</f>
        <v>0</v>
      </c>
      <c r="L126" s="37"/>
      <c r="M126" s="85"/>
      <c r="N126" s="69"/>
      <c r="O126" s="69"/>
      <c r="P126" s="161">
        <f>P127+P133+P142+P145+P147+P149+P151+P173+P192+P195</f>
        <v>0</v>
      </c>
      <c r="Q126" s="69"/>
      <c r="R126" s="161">
        <f>R127+R133+R142+R145+R147+R149+R151+R173+R192+R195</f>
        <v>0</v>
      </c>
      <c r="S126" s="69"/>
      <c r="T126" s="162">
        <f>T127+T133+T142+T145+T147+T149+T151+T173+T192+T195</f>
        <v>0</v>
      </c>
      <c r="AT126" s="18" t="s">
        <v>72</v>
      </c>
      <c r="AU126" s="18" t="s">
        <v>166</v>
      </c>
      <c r="BK126" s="163">
        <f>BK127+BK133+BK142+BK145+BK147+BK149+BK151+BK173+BK192+BK195</f>
        <v>0</v>
      </c>
    </row>
    <row r="127" s="11" customFormat="1" ht="25.92" customHeight="1">
      <c r="B127" s="164"/>
      <c r="D127" s="165" t="s">
        <v>72</v>
      </c>
      <c r="E127" s="166" t="s">
        <v>73</v>
      </c>
      <c r="F127" s="166" t="s">
        <v>1175</v>
      </c>
      <c r="I127" s="167"/>
      <c r="J127" s="168">
        <f>BK127</f>
        <v>0</v>
      </c>
      <c r="L127" s="164"/>
      <c r="M127" s="169"/>
      <c r="N127" s="170"/>
      <c r="O127" s="170"/>
      <c r="P127" s="171">
        <f>SUM(P128:P132)</f>
        <v>0</v>
      </c>
      <c r="Q127" s="170"/>
      <c r="R127" s="171">
        <f>SUM(R128:R132)</f>
        <v>0</v>
      </c>
      <c r="S127" s="170"/>
      <c r="T127" s="172">
        <f>SUM(T128:T132)</f>
        <v>0</v>
      </c>
      <c r="AR127" s="165" t="s">
        <v>81</v>
      </c>
      <c r="AT127" s="173" t="s">
        <v>72</v>
      </c>
      <c r="AU127" s="173" t="s">
        <v>73</v>
      </c>
      <c r="AY127" s="165" t="s">
        <v>191</v>
      </c>
      <c r="BK127" s="174">
        <f>SUM(BK128:BK132)</f>
        <v>0</v>
      </c>
    </row>
    <row r="128" s="1" customFormat="1" ht="36" customHeight="1">
      <c r="B128" s="177"/>
      <c r="C128" s="178" t="s">
        <v>81</v>
      </c>
      <c r="D128" s="178" t="s">
        <v>194</v>
      </c>
      <c r="E128" s="179" t="s">
        <v>1176</v>
      </c>
      <c r="F128" s="180" t="s">
        <v>1177</v>
      </c>
      <c r="G128" s="181" t="s">
        <v>1178</v>
      </c>
      <c r="H128" s="182">
        <v>52.600000000000001</v>
      </c>
      <c r="I128" s="183"/>
      <c r="J128" s="182">
        <f>ROUND(I128*H128,2)</f>
        <v>0</v>
      </c>
      <c r="K128" s="180" t="s">
        <v>1179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81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1378</v>
      </c>
    </row>
    <row r="129" s="1" customFormat="1" ht="36" customHeight="1">
      <c r="B129" s="177"/>
      <c r="C129" s="178" t="s">
        <v>83</v>
      </c>
      <c r="D129" s="178" t="s">
        <v>194</v>
      </c>
      <c r="E129" s="179" t="s">
        <v>1379</v>
      </c>
      <c r="F129" s="180" t="s">
        <v>1380</v>
      </c>
      <c r="G129" s="181" t="s">
        <v>1178</v>
      </c>
      <c r="H129" s="182">
        <v>13</v>
      </c>
      <c r="I129" s="183"/>
      <c r="J129" s="182">
        <f>ROUND(I129*H129,2)</f>
        <v>0</v>
      </c>
      <c r="K129" s="180" t="s">
        <v>1179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81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1381</v>
      </c>
    </row>
    <row r="130" s="1" customFormat="1" ht="36" customHeight="1">
      <c r="B130" s="177"/>
      <c r="C130" s="178" t="s">
        <v>211</v>
      </c>
      <c r="D130" s="178" t="s">
        <v>194</v>
      </c>
      <c r="E130" s="179" t="s">
        <v>1181</v>
      </c>
      <c r="F130" s="180" t="s">
        <v>1182</v>
      </c>
      <c r="G130" s="181" t="s">
        <v>1178</v>
      </c>
      <c r="H130" s="182">
        <v>4.9000000000000004</v>
      </c>
      <c r="I130" s="183"/>
      <c r="J130" s="182">
        <f>ROUND(I130*H130,2)</f>
        <v>0</v>
      </c>
      <c r="K130" s="180" t="s">
        <v>1179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81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1382</v>
      </c>
    </row>
    <row r="131" s="1" customFormat="1" ht="36" customHeight="1">
      <c r="B131" s="177"/>
      <c r="C131" s="178" t="s">
        <v>198</v>
      </c>
      <c r="D131" s="178" t="s">
        <v>194</v>
      </c>
      <c r="E131" s="179" t="s">
        <v>1383</v>
      </c>
      <c r="F131" s="180" t="s">
        <v>1384</v>
      </c>
      <c r="G131" s="181" t="s">
        <v>1178</v>
      </c>
      <c r="H131" s="182">
        <v>1</v>
      </c>
      <c r="I131" s="183"/>
      <c r="J131" s="182">
        <f>ROUND(I131*H131,2)</f>
        <v>0</v>
      </c>
      <c r="K131" s="180" t="s">
        <v>1179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81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1385</v>
      </c>
    </row>
    <row r="132" s="1" customFormat="1" ht="48" customHeight="1">
      <c r="B132" s="177"/>
      <c r="C132" s="178" t="s">
        <v>228</v>
      </c>
      <c r="D132" s="178" t="s">
        <v>194</v>
      </c>
      <c r="E132" s="179" t="s">
        <v>1386</v>
      </c>
      <c r="F132" s="180" t="s">
        <v>1387</v>
      </c>
      <c r="G132" s="181" t="s">
        <v>1178</v>
      </c>
      <c r="H132" s="182">
        <v>0.5</v>
      </c>
      <c r="I132" s="183"/>
      <c r="J132" s="182">
        <f>ROUND(I132*H132,2)</f>
        <v>0</v>
      </c>
      <c r="K132" s="180" t="s">
        <v>1179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81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1388</v>
      </c>
    </row>
    <row r="133" s="11" customFormat="1" ht="25.92" customHeight="1">
      <c r="B133" s="164"/>
      <c r="D133" s="165" t="s">
        <v>72</v>
      </c>
      <c r="E133" s="166" t="s">
        <v>81</v>
      </c>
      <c r="F133" s="166" t="s">
        <v>1020</v>
      </c>
      <c r="I133" s="167"/>
      <c r="J133" s="168">
        <f>BK133</f>
        <v>0</v>
      </c>
      <c r="L133" s="164"/>
      <c r="M133" s="169"/>
      <c r="N133" s="170"/>
      <c r="O133" s="170"/>
      <c r="P133" s="171">
        <f>SUM(P134:P141)</f>
        <v>0</v>
      </c>
      <c r="Q133" s="170"/>
      <c r="R133" s="171">
        <f>SUM(R134:R141)</f>
        <v>0</v>
      </c>
      <c r="S133" s="170"/>
      <c r="T133" s="172">
        <f>SUM(T134:T141)</f>
        <v>0</v>
      </c>
      <c r="AR133" s="165" t="s">
        <v>81</v>
      </c>
      <c r="AT133" s="173" t="s">
        <v>72</v>
      </c>
      <c r="AU133" s="173" t="s">
        <v>73</v>
      </c>
      <c r="AY133" s="165" t="s">
        <v>191</v>
      </c>
      <c r="BK133" s="174">
        <f>SUM(BK134:BK141)</f>
        <v>0</v>
      </c>
    </row>
    <row r="134" s="1" customFormat="1" ht="16.5" customHeight="1">
      <c r="B134" s="177"/>
      <c r="C134" s="178" t="s">
        <v>237</v>
      </c>
      <c r="D134" s="178" t="s">
        <v>194</v>
      </c>
      <c r="E134" s="179" t="s">
        <v>1184</v>
      </c>
      <c r="F134" s="180" t="s">
        <v>1185</v>
      </c>
      <c r="G134" s="181" t="s">
        <v>1186</v>
      </c>
      <c r="H134" s="182">
        <v>362</v>
      </c>
      <c r="I134" s="183"/>
      <c r="J134" s="182">
        <f>ROUND(I134*H134,2)</f>
        <v>0</v>
      </c>
      <c r="K134" s="180" t="s">
        <v>1179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81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1389</v>
      </c>
    </row>
    <row r="135" s="1" customFormat="1" ht="16.5" customHeight="1">
      <c r="B135" s="177"/>
      <c r="C135" s="178" t="s">
        <v>243</v>
      </c>
      <c r="D135" s="178" t="s">
        <v>194</v>
      </c>
      <c r="E135" s="179" t="s">
        <v>1326</v>
      </c>
      <c r="F135" s="180" t="s">
        <v>1327</v>
      </c>
      <c r="G135" s="181" t="s">
        <v>1186</v>
      </c>
      <c r="H135" s="182">
        <v>190</v>
      </c>
      <c r="I135" s="183"/>
      <c r="J135" s="182">
        <f>ROUND(I135*H135,2)</f>
        <v>0</v>
      </c>
      <c r="K135" s="180" t="s">
        <v>1179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81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1390</v>
      </c>
    </row>
    <row r="136" s="1" customFormat="1" ht="24" customHeight="1">
      <c r="B136" s="177"/>
      <c r="C136" s="178" t="s">
        <v>254</v>
      </c>
      <c r="D136" s="178" t="s">
        <v>194</v>
      </c>
      <c r="E136" s="179" t="s">
        <v>1391</v>
      </c>
      <c r="F136" s="180" t="s">
        <v>1392</v>
      </c>
      <c r="G136" s="181" t="s">
        <v>1190</v>
      </c>
      <c r="H136" s="182">
        <v>2.7000000000000002</v>
      </c>
      <c r="I136" s="183"/>
      <c r="J136" s="182">
        <f>ROUND(I136*H136,2)</f>
        <v>0</v>
      </c>
      <c r="K136" s="180" t="s">
        <v>1179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81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1393</v>
      </c>
    </row>
    <row r="137" s="1" customFormat="1" ht="16.5" customHeight="1">
      <c r="B137" s="177"/>
      <c r="C137" s="178" t="s">
        <v>271</v>
      </c>
      <c r="D137" s="178" t="s">
        <v>194</v>
      </c>
      <c r="E137" s="179" t="s">
        <v>1394</v>
      </c>
      <c r="F137" s="180" t="s">
        <v>1395</v>
      </c>
      <c r="G137" s="181" t="s">
        <v>1190</v>
      </c>
      <c r="H137" s="182">
        <v>5</v>
      </c>
      <c r="I137" s="183"/>
      <c r="J137" s="182">
        <f>ROUND(I137*H137,2)</f>
        <v>0</v>
      </c>
      <c r="K137" s="180" t="s">
        <v>1179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81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1396</v>
      </c>
    </row>
    <row r="138" s="1" customFormat="1" ht="16.5" customHeight="1">
      <c r="B138" s="177"/>
      <c r="C138" s="178" t="s">
        <v>277</v>
      </c>
      <c r="D138" s="178" t="s">
        <v>194</v>
      </c>
      <c r="E138" s="179" t="s">
        <v>1397</v>
      </c>
      <c r="F138" s="180" t="s">
        <v>1398</v>
      </c>
      <c r="G138" s="181" t="s">
        <v>1203</v>
      </c>
      <c r="H138" s="182">
        <v>96</v>
      </c>
      <c r="I138" s="183"/>
      <c r="J138" s="182">
        <f>ROUND(I138*H138,2)</f>
        <v>0</v>
      </c>
      <c r="K138" s="180" t="s">
        <v>1179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81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1399</v>
      </c>
    </row>
    <row r="139" s="1" customFormat="1" ht="16.5" customHeight="1">
      <c r="B139" s="177"/>
      <c r="C139" s="178" t="s">
        <v>192</v>
      </c>
      <c r="D139" s="178" t="s">
        <v>194</v>
      </c>
      <c r="E139" s="179" t="s">
        <v>1188</v>
      </c>
      <c r="F139" s="180" t="s">
        <v>1189</v>
      </c>
      <c r="G139" s="181" t="s">
        <v>1190</v>
      </c>
      <c r="H139" s="182">
        <v>90.700000000000003</v>
      </c>
      <c r="I139" s="183"/>
      <c r="J139" s="182">
        <f>ROUND(I139*H139,2)</f>
        <v>0</v>
      </c>
      <c r="K139" s="180" t="s">
        <v>1179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81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1400</v>
      </c>
    </row>
    <row r="140" s="1" customFormat="1" ht="16.5" customHeight="1">
      <c r="B140" s="177"/>
      <c r="C140" s="178" t="s">
        <v>287</v>
      </c>
      <c r="D140" s="178" t="s">
        <v>194</v>
      </c>
      <c r="E140" s="179" t="s">
        <v>1192</v>
      </c>
      <c r="F140" s="180" t="s">
        <v>1193</v>
      </c>
      <c r="G140" s="181" t="s">
        <v>1186</v>
      </c>
      <c r="H140" s="182">
        <v>362</v>
      </c>
      <c r="I140" s="183"/>
      <c r="J140" s="182">
        <f>ROUND(I140*H140,2)</f>
        <v>0</v>
      </c>
      <c r="K140" s="180" t="s">
        <v>1194</v>
      </c>
      <c r="L140" s="37"/>
      <c r="M140" s="184" t="s">
        <v>1</v>
      </c>
      <c r="N140" s="185" t="s">
        <v>38</v>
      </c>
      <c r="O140" s="73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88" t="s">
        <v>198</v>
      </c>
      <c r="AT140" s="188" t="s">
        <v>194</v>
      </c>
      <c r="AU140" s="188" t="s">
        <v>81</v>
      </c>
      <c r="AY140" s="18" t="s">
        <v>191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8" t="s">
        <v>81</v>
      </c>
      <c r="BK140" s="189">
        <f>ROUND(I140*H140,2)</f>
        <v>0</v>
      </c>
      <c r="BL140" s="18" t="s">
        <v>198</v>
      </c>
      <c r="BM140" s="188" t="s">
        <v>1401</v>
      </c>
    </row>
    <row r="141" s="1" customFormat="1" ht="16.5" customHeight="1">
      <c r="B141" s="177"/>
      <c r="C141" s="178" t="s">
        <v>295</v>
      </c>
      <c r="D141" s="178" t="s">
        <v>194</v>
      </c>
      <c r="E141" s="179" t="s">
        <v>1402</v>
      </c>
      <c r="F141" s="180" t="s">
        <v>1403</v>
      </c>
      <c r="G141" s="181" t="s">
        <v>1186</v>
      </c>
      <c r="H141" s="182">
        <v>190</v>
      </c>
      <c r="I141" s="183"/>
      <c r="J141" s="182">
        <f>ROUND(I141*H141,2)</f>
        <v>0</v>
      </c>
      <c r="K141" s="180" t="s">
        <v>1194</v>
      </c>
      <c r="L141" s="37"/>
      <c r="M141" s="184" t="s">
        <v>1</v>
      </c>
      <c r="N141" s="185" t="s">
        <v>38</v>
      </c>
      <c r="O141" s="73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198</v>
      </c>
      <c r="AT141" s="188" t="s">
        <v>194</v>
      </c>
      <c r="AU141" s="188" t="s">
        <v>81</v>
      </c>
      <c r="AY141" s="18" t="s">
        <v>191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8" t="s">
        <v>81</v>
      </c>
      <c r="BK141" s="189">
        <f>ROUND(I141*H141,2)</f>
        <v>0</v>
      </c>
      <c r="BL141" s="18" t="s">
        <v>198</v>
      </c>
      <c r="BM141" s="188" t="s">
        <v>1404</v>
      </c>
    </row>
    <row r="142" s="11" customFormat="1" ht="25.92" customHeight="1">
      <c r="B142" s="164"/>
      <c r="D142" s="165" t="s">
        <v>72</v>
      </c>
      <c r="E142" s="166" t="s">
        <v>1196</v>
      </c>
      <c r="F142" s="166" t="s">
        <v>1197</v>
      </c>
      <c r="I142" s="167"/>
      <c r="J142" s="168">
        <f>BK142</f>
        <v>0</v>
      </c>
      <c r="L142" s="164"/>
      <c r="M142" s="169"/>
      <c r="N142" s="170"/>
      <c r="O142" s="170"/>
      <c r="P142" s="171">
        <f>SUM(P143:P144)</f>
        <v>0</v>
      </c>
      <c r="Q142" s="170"/>
      <c r="R142" s="171">
        <f>SUM(R143:R144)</f>
        <v>0</v>
      </c>
      <c r="S142" s="170"/>
      <c r="T142" s="172">
        <f>SUM(T143:T144)</f>
        <v>0</v>
      </c>
      <c r="AR142" s="165" t="s">
        <v>81</v>
      </c>
      <c r="AT142" s="173" t="s">
        <v>72</v>
      </c>
      <c r="AU142" s="173" t="s">
        <v>73</v>
      </c>
      <c r="AY142" s="165" t="s">
        <v>191</v>
      </c>
      <c r="BK142" s="174">
        <f>SUM(BK143:BK144)</f>
        <v>0</v>
      </c>
    </row>
    <row r="143" s="1" customFormat="1" ht="16.5" customHeight="1">
      <c r="B143" s="177"/>
      <c r="C143" s="178" t="s">
        <v>301</v>
      </c>
      <c r="D143" s="178" t="s">
        <v>194</v>
      </c>
      <c r="E143" s="179" t="s">
        <v>1198</v>
      </c>
      <c r="F143" s="180" t="s">
        <v>1199</v>
      </c>
      <c r="G143" s="181" t="s">
        <v>1190</v>
      </c>
      <c r="H143" s="182">
        <v>99.200000000000003</v>
      </c>
      <c r="I143" s="183"/>
      <c r="J143" s="182">
        <f>ROUND(I143*H143,2)</f>
        <v>0</v>
      </c>
      <c r="K143" s="180" t="s">
        <v>1179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198</v>
      </c>
      <c r="AT143" s="188" t="s">
        <v>194</v>
      </c>
      <c r="AU143" s="188" t="s">
        <v>81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198</v>
      </c>
      <c r="BM143" s="188" t="s">
        <v>1405</v>
      </c>
    </row>
    <row r="144" s="1" customFormat="1" ht="24" customHeight="1">
      <c r="B144" s="177"/>
      <c r="C144" s="178" t="s">
        <v>8</v>
      </c>
      <c r="D144" s="178" t="s">
        <v>194</v>
      </c>
      <c r="E144" s="179" t="s">
        <v>1201</v>
      </c>
      <c r="F144" s="180" t="s">
        <v>1202</v>
      </c>
      <c r="G144" s="181" t="s">
        <v>1203</v>
      </c>
      <c r="H144" s="182">
        <v>891</v>
      </c>
      <c r="I144" s="183"/>
      <c r="J144" s="182">
        <f>ROUND(I144*H144,2)</f>
        <v>0</v>
      </c>
      <c r="K144" s="180" t="s">
        <v>1179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198</v>
      </c>
      <c r="AT144" s="188" t="s">
        <v>194</v>
      </c>
      <c r="AU144" s="188" t="s">
        <v>81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198</v>
      </c>
      <c r="BM144" s="188" t="s">
        <v>1406</v>
      </c>
    </row>
    <row r="145" s="11" customFormat="1" ht="25.92" customHeight="1">
      <c r="B145" s="164"/>
      <c r="D145" s="165" t="s">
        <v>72</v>
      </c>
      <c r="E145" s="166" t="s">
        <v>83</v>
      </c>
      <c r="F145" s="166" t="s">
        <v>1407</v>
      </c>
      <c r="I145" s="167"/>
      <c r="J145" s="168">
        <f>BK145</f>
        <v>0</v>
      </c>
      <c r="L145" s="164"/>
      <c r="M145" s="169"/>
      <c r="N145" s="170"/>
      <c r="O145" s="170"/>
      <c r="P145" s="171">
        <f>P146</f>
        <v>0</v>
      </c>
      <c r="Q145" s="170"/>
      <c r="R145" s="171">
        <f>R146</f>
        <v>0</v>
      </c>
      <c r="S145" s="170"/>
      <c r="T145" s="172">
        <f>T146</f>
        <v>0</v>
      </c>
      <c r="AR145" s="165" t="s">
        <v>81</v>
      </c>
      <c r="AT145" s="173" t="s">
        <v>72</v>
      </c>
      <c r="AU145" s="173" t="s">
        <v>73</v>
      </c>
      <c r="AY145" s="165" t="s">
        <v>191</v>
      </c>
      <c r="BK145" s="174">
        <f>BK146</f>
        <v>0</v>
      </c>
    </row>
    <row r="146" s="1" customFormat="1" ht="16.5" customHeight="1">
      <c r="B146" s="177"/>
      <c r="C146" s="178" t="s">
        <v>314</v>
      </c>
      <c r="D146" s="178" t="s">
        <v>194</v>
      </c>
      <c r="E146" s="179" t="s">
        <v>1408</v>
      </c>
      <c r="F146" s="180" t="s">
        <v>1409</v>
      </c>
      <c r="G146" s="181" t="s">
        <v>1190</v>
      </c>
      <c r="H146" s="182">
        <v>3.2000000000000002</v>
      </c>
      <c r="I146" s="183"/>
      <c r="J146" s="182">
        <f>ROUND(I146*H146,2)</f>
        <v>0</v>
      </c>
      <c r="K146" s="180" t="s">
        <v>1179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198</v>
      </c>
      <c r="AT146" s="188" t="s">
        <v>194</v>
      </c>
      <c r="AU146" s="188" t="s">
        <v>81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198</v>
      </c>
      <c r="BM146" s="188" t="s">
        <v>1410</v>
      </c>
    </row>
    <row r="147" s="11" customFormat="1" ht="25.92" customHeight="1">
      <c r="B147" s="164"/>
      <c r="D147" s="165" t="s">
        <v>72</v>
      </c>
      <c r="E147" s="166" t="s">
        <v>198</v>
      </c>
      <c r="F147" s="166" t="s">
        <v>1205</v>
      </c>
      <c r="I147" s="167"/>
      <c r="J147" s="168">
        <f>BK147</f>
        <v>0</v>
      </c>
      <c r="L147" s="164"/>
      <c r="M147" s="169"/>
      <c r="N147" s="170"/>
      <c r="O147" s="170"/>
      <c r="P147" s="171">
        <f>P148</f>
        <v>0</v>
      </c>
      <c r="Q147" s="170"/>
      <c r="R147" s="171">
        <f>R148</f>
        <v>0</v>
      </c>
      <c r="S147" s="170"/>
      <c r="T147" s="172">
        <f>T148</f>
        <v>0</v>
      </c>
      <c r="AR147" s="165" t="s">
        <v>81</v>
      </c>
      <c r="AT147" s="173" t="s">
        <v>72</v>
      </c>
      <c r="AU147" s="173" t="s">
        <v>73</v>
      </c>
      <c r="AY147" s="165" t="s">
        <v>191</v>
      </c>
      <c r="BK147" s="174">
        <f>BK148</f>
        <v>0</v>
      </c>
    </row>
    <row r="148" s="1" customFormat="1" ht="24" customHeight="1">
      <c r="B148" s="177"/>
      <c r="C148" s="178" t="s">
        <v>322</v>
      </c>
      <c r="D148" s="178" t="s">
        <v>194</v>
      </c>
      <c r="E148" s="179" t="s">
        <v>1206</v>
      </c>
      <c r="F148" s="180" t="s">
        <v>1207</v>
      </c>
      <c r="G148" s="181" t="s">
        <v>1190</v>
      </c>
      <c r="H148" s="182">
        <v>18.5</v>
      </c>
      <c r="I148" s="183"/>
      <c r="J148" s="182">
        <f>ROUND(I148*H148,2)</f>
        <v>0</v>
      </c>
      <c r="K148" s="180" t="s">
        <v>1179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198</v>
      </c>
      <c r="AT148" s="188" t="s">
        <v>194</v>
      </c>
      <c r="AU148" s="188" t="s">
        <v>81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198</v>
      </c>
      <c r="BM148" s="188" t="s">
        <v>1411</v>
      </c>
    </row>
    <row r="149" s="11" customFormat="1" ht="25.92" customHeight="1">
      <c r="B149" s="164"/>
      <c r="D149" s="165" t="s">
        <v>72</v>
      </c>
      <c r="E149" s="166" t="s">
        <v>228</v>
      </c>
      <c r="F149" s="166" t="s">
        <v>1209</v>
      </c>
      <c r="I149" s="167"/>
      <c r="J149" s="168">
        <f>BK149</f>
        <v>0</v>
      </c>
      <c r="L149" s="164"/>
      <c r="M149" s="169"/>
      <c r="N149" s="170"/>
      <c r="O149" s="170"/>
      <c r="P149" s="171">
        <f>P150</f>
        <v>0</v>
      </c>
      <c r="Q149" s="170"/>
      <c r="R149" s="171">
        <f>R150</f>
        <v>0</v>
      </c>
      <c r="S149" s="170"/>
      <c r="T149" s="172">
        <f>T150</f>
        <v>0</v>
      </c>
      <c r="AR149" s="165" t="s">
        <v>81</v>
      </c>
      <c r="AT149" s="173" t="s">
        <v>72</v>
      </c>
      <c r="AU149" s="173" t="s">
        <v>73</v>
      </c>
      <c r="AY149" s="165" t="s">
        <v>191</v>
      </c>
      <c r="BK149" s="174">
        <f>BK150</f>
        <v>0</v>
      </c>
    </row>
    <row r="150" s="1" customFormat="1" ht="24" customHeight="1">
      <c r="B150" s="177"/>
      <c r="C150" s="178" t="s">
        <v>328</v>
      </c>
      <c r="D150" s="178" t="s">
        <v>194</v>
      </c>
      <c r="E150" s="179" t="s">
        <v>1412</v>
      </c>
      <c r="F150" s="180" t="s">
        <v>1413</v>
      </c>
      <c r="G150" s="181" t="s">
        <v>197</v>
      </c>
      <c r="H150" s="182">
        <v>13.5</v>
      </c>
      <c r="I150" s="183"/>
      <c r="J150" s="182">
        <f>ROUND(I150*H150,2)</f>
        <v>0</v>
      </c>
      <c r="K150" s="180" t="s">
        <v>1179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198</v>
      </c>
      <c r="AT150" s="188" t="s">
        <v>194</v>
      </c>
      <c r="AU150" s="188" t="s">
        <v>81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198</v>
      </c>
      <c r="BM150" s="188" t="s">
        <v>1414</v>
      </c>
    </row>
    <row r="151" s="11" customFormat="1" ht="25.92" customHeight="1">
      <c r="B151" s="164"/>
      <c r="D151" s="165" t="s">
        <v>72</v>
      </c>
      <c r="E151" s="166" t="s">
        <v>243</v>
      </c>
      <c r="F151" s="166" t="s">
        <v>1213</v>
      </c>
      <c r="I151" s="167"/>
      <c r="J151" s="168">
        <f>BK151</f>
        <v>0</v>
      </c>
      <c r="L151" s="164"/>
      <c r="M151" s="169"/>
      <c r="N151" s="170"/>
      <c r="O151" s="170"/>
      <c r="P151" s="171">
        <f>SUM(P152:P172)</f>
        <v>0</v>
      </c>
      <c r="Q151" s="170"/>
      <c r="R151" s="171">
        <f>SUM(R152:R172)</f>
        <v>0</v>
      </c>
      <c r="S151" s="170"/>
      <c r="T151" s="172">
        <f>SUM(T152:T172)</f>
        <v>0</v>
      </c>
      <c r="AR151" s="165" t="s">
        <v>83</v>
      </c>
      <c r="AT151" s="173" t="s">
        <v>72</v>
      </c>
      <c r="AU151" s="173" t="s">
        <v>73</v>
      </c>
      <c r="AY151" s="165" t="s">
        <v>191</v>
      </c>
      <c r="BK151" s="174">
        <f>SUM(BK152:BK172)</f>
        <v>0</v>
      </c>
    </row>
    <row r="152" s="1" customFormat="1" ht="16.5" customHeight="1">
      <c r="B152" s="177"/>
      <c r="C152" s="178" t="s">
        <v>334</v>
      </c>
      <c r="D152" s="178" t="s">
        <v>194</v>
      </c>
      <c r="E152" s="179" t="s">
        <v>1214</v>
      </c>
      <c r="F152" s="180" t="s">
        <v>1215</v>
      </c>
      <c r="G152" s="181" t="s">
        <v>310</v>
      </c>
      <c r="H152" s="182">
        <v>425</v>
      </c>
      <c r="I152" s="183"/>
      <c r="J152" s="182">
        <f>ROUND(I152*H152,2)</f>
        <v>0</v>
      </c>
      <c r="K152" s="180" t="s">
        <v>1179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81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1415</v>
      </c>
    </row>
    <row r="153" s="1" customFormat="1" ht="24" customHeight="1">
      <c r="B153" s="177"/>
      <c r="C153" s="178" t="s">
        <v>340</v>
      </c>
      <c r="D153" s="178" t="s">
        <v>194</v>
      </c>
      <c r="E153" s="179" t="s">
        <v>1338</v>
      </c>
      <c r="F153" s="180" t="s">
        <v>1339</v>
      </c>
      <c r="G153" s="181" t="s">
        <v>310</v>
      </c>
      <c r="H153" s="182">
        <v>54</v>
      </c>
      <c r="I153" s="183"/>
      <c r="J153" s="182">
        <f>ROUND(I153*H153,2)</f>
        <v>0</v>
      </c>
      <c r="K153" s="180" t="s">
        <v>1179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81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1416</v>
      </c>
    </row>
    <row r="154" s="1" customFormat="1" ht="24" customHeight="1">
      <c r="B154" s="177"/>
      <c r="C154" s="178" t="s">
        <v>7</v>
      </c>
      <c r="D154" s="178" t="s">
        <v>194</v>
      </c>
      <c r="E154" s="179" t="s">
        <v>1217</v>
      </c>
      <c r="F154" s="180" t="s">
        <v>1218</v>
      </c>
      <c r="G154" s="181" t="s">
        <v>310</v>
      </c>
      <c r="H154" s="182">
        <v>362</v>
      </c>
      <c r="I154" s="183"/>
      <c r="J154" s="182">
        <f>ROUND(I154*H154,2)</f>
        <v>0</v>
      </c>
      <c r="K154" s="180" t="s">
        <v>1179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81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1417</v>
      </c>
    </row>
    <row r="155" s="1" customFormat="1" ht="24" customHeight="1">
      <c r="B155" s="177"/>
      <c r="C155" s="178" t="s">
        <v>359</v>
      </c>
      <c r="D155" s="178" t="s">
        <v>194</v>
      </c>
      <c r="E155" s="179" t="s">
        <v>1223</v>
      </c>
      <c r="F155" s="180" t="s">
        <v>1224</v>
      </c>
      <c r="G155" s="181" t="s">
        <v>1225</v>
      </c>
      <c r="H155" s="182">
        <v>10</v>
      </c>
      <c r="I155" s="183"/>
      <c r="J155" s="182">
        <f>ROUND(I155*H155,2)</f>
        <v>0</v>
      </c>
      <c r="K155" s="180" t="s">
        <v>1179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81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1418</v>
      </c>
    </row>
    <row r="156" s="1" customFormat="1" ht="36" customHeight="1">
      <c r="B156" s="177"/>
      <c r="C156" s="178" t="s">
        <v>368</v>
      </c>
      <c r="D156" s="178" t="s">
        <v>194</v>
      </c>
      <c r="E156" s="179" t="s">
        <v>1227</v>
      </c>
      <c r="F156" s="180" t="s">
        <v>1419</v>
      </c>
      <c r="G156" s="181" t="s">
        <v>1225</v>
      </c>
      <c r="H156" s="182">
        <v>9</v>
      </c>
      <c r="I156" s="183"/>
      <c r="J156" s="182">
        <f>ROUND(I156*H156,2)</f>
        <v>0</v>
      </c>
      <c r="K156" s="180" t="s">
        <v>1179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81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1420</v>
      </c>
    </row>
    <row r="157" s="1" customFormat="1" ht="24" customHeight="1">
      <c r="B157" s="177"/>
      <c r="C157" s="178" t="s">
        <v>374</v>
      </c>
      <c r="D157" s="178" t="s">
        <v>194</v>
      </c>
      <c r="E157" s="179" t="s">
        <v>1421</v>
      </c>
      <c r="F157" s="180" t="s">
        <v>1422</v>
      </c>
      <c r="G157" s="181" t="s">
        <v>310</v>
      </c>
      <c r="H157" s="182">
        <v>45</v>
      </c>
      <c r="I157" s="183"/>
      <c r="J157" s="182">
        <f>ROUND(I157*H157,2)</f>
        <v>0</v>
      </c>
      <c r="K157" s="180" t="s">
        <v>1179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81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1423</v>
      </c>
    </row>
    <row r="158" s="1" customFormat="1" ht="24" customHeight="1">
      <c r="B158" s="177"/>
      <c r="C158" s="178" t="s">
        <v>381</v>
      </c>
      <c r="D158" s="178" t="s">
        <v>194</v>
      </c>
      <c r="E158" s="179" t="s">
        <v>1248</v>
      </c>
      <c r="F158" s="180" t="s">
        <v>1249</v>
      </c>
      <c r="G158" s="181" t="s">
        <v>1225</v>
      </c>
      <c r="H158" s="182">
        <v>20</v>
      </c>
      <c r="I158" s="183"/>
      <c r="J158" s="182">
        <f>ROUND(I158*H158,2)</f>
        <v>0</v>
      </c>
      <c r="K158" s="180" t="s">
        <v>1179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314</v>
      </c>
      <c r="AT158" s="188" t="s">
        <v>194</v>
      </c>
      <c r="AU158" s="188" t="s">
        <v>81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1424</v>
      </c>
    </row>
    <row r="159" s="1" customFormat="1" ht="16.5" customHeight="1">
      <c r="B159" s="177"/>
      <c r="C159" s="178" t="s">
        <v>388</v>
      </c>
      <c r="D159" s="178" t="s">
        <v>194</v>
      </c>
      <c r="E159" s="179" t="s">
        <v>1425</v>
      </c>
      <c r="F159" s="180" t="s">
        <v>1426</v>
      </c>
      <c r="G159" s="181" t="s">
        <v>310</v>
      </c>
      <c r="H159" s="182">
        <v>460</v>
      </c>
      <c r="I159" s="183"/>
      <c r="J159" s="182">
        <f>ROUND(I159*H159,2)</f>
        <v>0</v>
      </c>
      <c r="K159" s="180" t="s">
        <v>1179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314</v>
      </c>
      <c r="AT159" s="188" t="s">
        <v>194</v>
      </c>
      <c r="AU159" s="188" t="s">
        <v>81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314</v>
      </c>
      <c r="BM159" s="188" t="s">
        <v>1427</v>
      </c>
    </row>
    <row r="160" s="1" customFormat="1" ht="24" customHeight="1">
      <c r="B160" s="177"/>
      <c r="C160" s="178" t="s">
        <v>394</v>
      </c>
      <c r="D160" s="178" t="s">
        <v>194</v>
      </c>
      <c r="E160" s="179" t="s">
        <v>1428</v>
      </c>
      <c r="F160" s="180" t="s">
        <v>1429</v>
      </c>
      <c r="G160" s="181" t="s">
        <v>1225</v>
      </c>
      <c r="H160" s="182">
        <v>1</v>
      </c>
      <c r="I160" s="183"/>
      <c r="J160" s="182">
        <f>ROUND(I160*H160,2)</f>
        <v>0</v>
      </c>
      <c r="K160" s="180" t="s">
        <v>1179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314</v>
      </c>
      <c r="AT160" s="188" t="s">
        <v>194</v>
      </c>
      <c r="AU160" s="188" t="s">
        <v>81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314</v>
      </c>
      <c r="BM160" s="188" t="s">
        <v>1430</v>
      </c>
    </row>
    <row r="161" s="1" customFormat="1" ht="24" customHeight="1">
      <c r="B161" s="177"/>
      <c r="C161" s="178" t="s">
        <v>400</v>
      </c>
      <c r="D161" s="178" t="s">
        <v>194</v>
      </c>
      <c r="E161" s="179" t="s">
        <v>1431</v>
      </c>
      <c r="F161" s="180" t="s">
        <v>1432</v>
      </c>
      <c r="G161" s="181" t="s">
        <v>1225</v>
      </c>
      <c r="H161" s="182">
        <v>3</v>
      </c>
      <c r="I161" s="183"/>
      <c r="J161" s="182">
        <f>ROUND(I161*H161,2)</f>
        <v>0</v>
      </c>
      <c r="K161" s="180" t="s">
        <v>1179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314</v>
      </c>
      <c r="AT161" s="188" t="s">
        <v>194</v>
      </c>
      <c r="AU161" s="188" t="s">
        <v>81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314</v>
      </c>
      <c r="BM161" s="188" t="s">
        <v>1433</v>
      </c>
    </row>
    <row r="162" s="1" customFormat="1" ht="24" customHeight="1">
      <c r="B162" s="177"/>
      <c r="C162" s="178" t="s">
        <v>406</v>
      </c>
      <c r="D162" s="178" t="s">
        <v>194</v>
      </c>
      <c r="E162" s="179" t="s">
        <v>1434</v>
      </c>
      <c r="F162" s="180" t="s">
        <v>1435</v>
      </c>
      <c r="G162" s="181" t="s">
        <v>1225</v>
      </c>
      <c r="H162" s="182">
        <v>2</v>
      </c>
      <c r="I162" s="183"/>
      <c r="J162" s="182">
        <f>ROUND(I162*H162,2)</f>
        <v>0</v>
      </c>
      <c r="K162" s="180" t="s">
        <v>1179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314</v>
      </c>
      <c r="AT162" s="188" t="s">
        <v>194</v>
      </c>
      <c r="AU162" s="188" t="s">
        <v>81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314</v>
      </c>
      <c r="BM162" s="188" t="s">
        <v>1436</v>
      </c>
    </row>
    <row r="163" s="1" customFormat="1" ht="24" customHeight="1">
      <c r="B163" s="177"/>
      <c r="C163" s="178" t="s">
        <v>413</v>
      </c>
      <c r="D163" s="178" t="s">
        <v>194</v>
      </c>
      <c r="E163" s="179" t="s">
        <v>1437</v>
      </c>
      <c r="F163" s="180" t="s">
        <v>1438</v>
      </c>
      <c r="G163" s="181" t="s">
        <v>1225</v>
      </c>
      <c r="H163" s="182">
        <v>1</v>
      </c>
      <c r="I163" s="183"/>
      <c r="J163" s="182">
        <f>ROUND(I163*H163,2)</f>
        <v>0</v>
      </c>
      <c r="K163" s="180" t="s">
        <v>1179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314</v>
      </c>
      <c r="AT163" s="188" t="s">
        <v>194</v>
      </c>
      <c r="AU163" s="188" t="s">
        <v>81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314</v>
      </c>
      <c r="BM163" s="188" t="s">
        <v>1439</v>
      </c>
    </row>
    <row r="164" s="1" customFormat="1" ht="24" customHeight="1">
      <c r="B164" s="177"/>
      <c r="C164" s="178" t="s">
        <v>422</v>
      </c>
      <c r="D164" s="178" t="s">
        <v>194</v>
      </c>
      <c r="E164" s="179" t="s">
        <v>1440</v>
      </c>
      <c r="F164" s="180" t="s">
        <v>1441</v>
      </c>
      <c r="G164" s="181" t="s">
        <v>1225</v>
      </c>
      <c r="H164" s="182">
        <v>13</v>
      </c>
      <c r="I164" s="183"/>
      <c r="J164" s="182">
        <f>ROUND(I164*H164,2)</f>
        <v>0</v>
      </c>
      <c r="K164" s="180" t="s">
        <v>1179</v>
      </c>
      <c r="L164" s="37"/>
      <c r="M164" s="184" t="s">
        <v>1</v>
      </c>
      <c r="N164" s="185" t="s">
        <v>38</v>
      </c>
      <c r="O164" s="73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AR164" s="188" t="s">
        <v>314</v>
      </c>
      <c r="AT164" s="188" t="s">
        <v>194</v>
      </c>
      <c r="AU164" s="188" t="s">
        <v>81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314</v>
      </c>
      <c r="BM164" s="188" t="s">
        <v>1442</v>
      </c>
    </row>
    <row r="165" s="1" customFormat="1" ht="24" customHeight="1">
      <c r="B165" s="177"/>
      <c r="C165" s="178" t="s">
        <v>427</v>
      </c>
      <c r="D165" s="178" t="s">
        <v>194</v>
      </c>
      <c r="E165" s="179" t="s">
        <v>1443</v>
      </c>
      <c r="F165" s="180" t="s">
        <v>1444</v>
      </c>
      <c r="G165" s="181" t="s">
        <v>1225</v>
      </c>
      <c r="H165" s="182">
        <v>10</v>
      </c>
      <c r="I165" s="183"/>
      <c r="J165" s="182">
        <f>ROUND(I165*H165,2)</f>
        <v>0</v>
      </c>
      <c r="K165" s="180" t="s">
        <v>1179</v>
      </c>
      <c r="L165" s="37"/>
      <c r="M165" s="184" t="s">
        <v>1</v>
      </c>
      <c r="N165" s="185" t="s">
        <v>38</v>
      </c>
      <c r="O165" s="73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AR165" s="188" t="s">
        <v>314</v>
      </c>
      <c r="AT165" s="188" t="s">
        <v>194</v>
      </c>
      <c r="AU165" s="188" t="s">
        <v>81</v>
      </c>
      <c r="AY165" s="18" t="s">
        <v>191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81</v>
      </c>
      <c r="BK165" s="189">
        <f>ROUND(I165*H165,2)</f>
        <v>0</v>
      </c>
      <c r="BL165" s="18" t="s">
        <v>314</v>
      </c>
      <c r="BM165" s="188" t="s">
        <v>1445</v>
      </c>
    </row>
    <row r="166" s="1" customFormat="1" ht="24" customHeight="1">
      <c r="B166" s="177"/>
      <c r="C166" s="178" t="s">
        <v>436</v>
      </c>
      <c r="D166" s="178" t="s">
        <v>194</v>
      </c>
      <c r="E166" s="179" t="s">
        <v>1446</v>
      </c>
      <c r="F166" s="180" t="s">
        <v>1447</v>
      </c>
      <c r="G166" s="181" t="s">
        <v>1225</v>
      </c>
      <c r="H166" s="182">
        <v>4</v>
      </c>
      <c r="I166" s="183"/>
      <c r="J166" s="182">
        <f>ROUND(I166*H166,2)</f>
        <v>0</v>
      </c>
      <c r="K166" s="180" t="s">
        <v>1179</v>
      </c>
      <c r="L166" s="37"/>
      <c r="M166" s="184" t="s">
        <v>1</v>
      </c>
      <c r="N166" s="185" t="s">
        <v>38</v>
      </c>
      <c r="O166" s="73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AR166" s="188" t="s">
        <v>314</v>
      </c>
      <c r="AT166" s="188" t="s">
        <v>194</v>
      </c>
      <c r="AU166" s="188" t="s">
        <v>81</v>
      </c>
      <c r="AY166" s="18" t="s">
        <v>191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81</v>
      </c>
      <c r="BK166" s="189">
        <f>ROUND(I166*H166,2)</f>
        <v>0</v>
      </c>
      <c r="BL166" s="18" t="s">
        <v>314</v>
      </c>
      <c r="BM166" s="188" t="s">
        <v>1448</v>
      </c>
    </row>
    <row r="167" s="1" customFormat="1" ht="24" customHeight="1">
      <c r="B167" s="177"/>
      <c r="C167" s="178" t="s">
        <v>365</v>
      </c>
      <c r="D167" s="178" t="s">
        <v>194</v>
      </c>
      <c r="E167" s="179" t="s">
        <v>1449</v>
      </c>
      <c r="F167" s="180" t="s">
        <v>1450</v>
      </c>
      <c r="G167" s="181" t="s">
        <v>1225</v>
      </c>
      <c r="H167" s="182">
        <v>10</v>
      </c>
      <c r="I167" s="183"/>
      <c r="J167" s="182">
        <f>ROUND(I167*H167,2)</f>
        <v>0</v>
      </c>
      <c r="K167" s="180" t="s">
        <v>1179</v>
      </c>
      <c r="L167" s="37"/>
      <c r="M167" s="184" t="s">
        <v>1</v>
      </c>
      <c r="N167" s="185" t="s">
        <v>38</v>
      </c>
      <c r="O167" s="73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88" t="s">
        <v>314</v>
      </c>
      <c r="AT167" s="188" t="s">
        <v>194</v>
      </c>
      <c r="AU167" s="188" t="s">
        <v>81</v>
      </c>
      <c r="AY167" s="18" t="s">
        <v>191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81</v>
      </c>
      <c r="BK167" s="189">
        <f>ROUND(I167*H167,2)</f>
        <v>0</v>
      </c>
      <c r="BL167" s="18" t="s">
        <v>314</v>
      </c>
      <c r="BM167" s="188" t="s">
        <v>1451</v>
      </c>
    </row>
    <row r="168" s="1" customFormat="1" ht="24" customHeight="1">
      <c r="B168" s="177"/>
      <c r="C168" s="178" t="s">
        <v>450</v>
      </c>
      <c r="D168" s="178" t="s">
        <v>194</v>
      </c>
      <c r="E168" s="179" t="s">
        <v>1452</v>
      </c>
      <c r="F168" s="180" t="s">
        <v>1453</v>
      </c>
      <c r="G168" s="181" t="s">
        <v>1225</v>
      </c>
      <c r="H168" s="182">
        <v>5</v>
      </c>
      <c r="I168" s="183"/>
      <c r="J168" s="182">
        <f>ROUND(I168*H168,2)</f>
        <v>0</v>
      </c>
      <c r="K168" s="180" t="s">
        <v>1179</v>
      </c>
      <c r="L168" s="37"/>
      <c r="M168" s="184" t="s">
        <v>1</v>
      </c>
      <c r="N168" s="185" t="s">
        <v>38</v>
      </c>
      <c r="O168" s="73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AR168" s="188" t="s">
        <v>314</v>
      </c>
      <c r="AT168" s="188" t="s">
        <v>194</v>
      </c>
      <c r="AU168" s="188" t="s">
        <v>81</v>
      </c>
      <c r="AY168" s="18" t="s">
        <v>191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8" t="s">
        <v>81</v>
      </c>
      <c r="BK168" s="189">
        <f>ROUND(I168*H168,2)</f>
        <v>0</v>
      </c>
      <c r="BL168" s="18" t="s">
        <v>314</v>
      </c>
      <c r="BM168" s="188" t="s">
        <v>1454</v>
      </c>
    </row>
    <row r="169" s="1" customFormat="1" ht="24" customHeight="1">
      <c r="B169" s="177"/>
      <c r="C169" s="178" t="s">
        <v>458</v>
      </c>
      <c r="D169" s="178" t="s">
        <v>194</v>
      </c>
      <c r="E169" s="179" t="s">
        <v>1455</v>
      </c>
      <c r="F169" s="180" t="s">
        <v>1456</v>
      </c>
      <c r="G169" s="181" t="s">
        <v>1225</v>
      </c>
      <c r="H169" s="182">
        <v>5</v>
      </c>
      <c r="I169" s="183"/>
      <c r="J169" s="182">
        <f>ROUND(I169*H169,2)</f>
        <v>0</v>
      </c>
      <c r="K169" s="180" t="s">
        <v>1179</v>
      </c>
      <c r="L169" s="37"/>
      <c r="M169" s="184" t="s">
        <v>1</v>
      </c>
      <c r="N169" s="185" t="s">
        <v>38</v>
      </c>
      <c r="O169" s="73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88" t="s">
        <v>314</v>
      </c>
      <c r="AT169" s="188" t="s">
        <v>194</v>
      </c>
      <c r="AU169" s="188" t="s">
        <v>81</v>
      </c>
      <c r="AY169" s="18" t="s">
        <v>191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81</v>
      </c>
      <c r="BK169" s="189">
        <f>ROUND(I169*H169,2)</f>
        <v>0</v>
      </c>
      <c r="BL169" s="18" t="s">
        <v>314</v>
      </c>
      <c r="BM169" s="188" t="s">
        <v>1457</v>
      </c>
    </row>
    <row r="170" s="1" customFormat="1" ht="24" customHeight="1">
      <c r="B170" s="177"/>
      <c r="C170" s="178" t="s">
        <v>465</v>
      </c>
      <c r="D170" s="178" t="s">
        <v>194</v>
      </c>
      <c r="E170" s="179" t="s">
        <v>1277</v>
      </c>
      <c r="F170" s="180" t="s">
        <v>1278</v>
      </c>
      <c r="G170" s="181" t="s">
        <v>1275</v>
      </c>
      <c r="H170" s="182">
        <v>80</v>
      </c>
      <c r="I170" s="183"/>
      <c r="J170" s="182">
        <f>ROUND(I170*H170,2)</f>
        <v>0</v>
      </c>
      <c r="K170" s="180" t="s">
        <v>1194</v>
      </c>
      <c r="L170" s="37"/>
      <c r="M170" s="184" t="s">
        <v>1</v>
      </c>
      <c r="N170" s="185" t="s">
        <v>38</v>
      </c>
      <c r="O170" s="73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AR170" s="188" t="s">
        <v>314</v>
      </c>
      <c r="AT170" s="188" t="s">
        <v>194</v>
      </c>
      <c r="AU170" s="188" t="s">
        <v>81</v>
      </c>
      <c r="AY170" s="18" t="s">
        <v>191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81</v>
      </c>
      <c r="BK170" s="189">
        <f>ROUND(I170*H170,2)</f>
        <v>0</v>
      </c>
      <c r="BL170" s="18" t="s">
        <v>314</v>
      </c>
      <c r="BM170" s="188" t="s">
        <v>1458</v>
      </c>
    </row>
    <row r="171" s="1" customFormat="1" ht="36" customHeight="1">
      <c r="B171" s="177"/>
      <c r="C171" s="178" t="s">
        <v>470</v>
      </c>
      <c r="D171" s="178" t="s">
        <v>194</v>
      </c>
      <c r="E171" s="179" t="s">
        <v>1280</v>
      </c>
      <c r="F171" s="180" t="s">
        <v>1459</v>
      </c>
      <c r="G171" s="181" t="s">
        <v>1225</v>
      </c>
      <c r="H171" s="182">
        <v>1</v>
      </c>
      <c r="I171" s="183"/>
      <c r="J171" s="182">
        <f>ROUND(I171*H171,2)</f>
        <v>0</v>
      </c>
      <c r="K171" s="180" t="s">
        <v>1179</v>
      </c>
      <c r="L171" s="37"/>
      <c r="M171" s="184" t="s">
        <v>1</v>
      </c>
      <c r="N171" s="185" t="s">
        <v>38</v>
      </c>
      <c r="O171" s="73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314</v>
      </c>
      <c r="AT171" s="188" t="s">
        <v>194</v>
      </c>
      <c r="AU171" s="188" t="s">
        <v>81</v>
      </c>
      <c r="AY171" s="18" t="s">
        <v>191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81</v>
      </c>
      <c r="BK171" s="189">
        <f>ROUND(I171*H171,2)</f>
        <v>0</v>
      </c>
      <c r="BL171" s="18" t="s">
        <v>314</v>
      </c>
      <c r="BM171" s="188" t="s">
        <v>1460</v>
      </c>
    </row>
    <row r="172" s="1" customFormat="1" ht="16.5" customHeight="1">
      <c r="B172" s="177"/>
      <c r="C172" s="178" t="s">
        <v>475</v>
      </c>
      <c r="D172" s="178" t="s">
        <v>194</v>
      </c>
      <c r="E172" s="179" t="s">
        <v>1461</v>
      </c>
      <c r="F172" s="180" t="s">
        <v>1462</v>
      </c>
      <c r="G172" s="181" t="s">
        <v>310</v>
      </c>
      <c r="H172" s="182">
        <v>45</v>
      </c>
      <c r="I172" s="183"/>
      <c r="J172" s="182">
        <f>ROUND(I172*H172,2)</f>
        <v>0</v>
      </c>
      <c r="K172" s="180" t="s">
        <v>1179</v>
      </c>
      <c r="L172" s="37"/>
      <c r="M172" s="184" t="s">
        <v>1</v>
      </c>
      <c r="N172" s="185" t="s">
        <v>38</v>
      </c>
      <c r="O172" s="73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88" t="s">
        <v>314</v>
      </c>
      <c r="AT172" s="188" t="s">
        <v>194</v>
      </c>
      <c r="AU172" s="188" t="s">
        <v>81</v>
      </c>
      <c r="AY172" s="18" t="s">
        <v>191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81</v>
      </c>
      <c r="BK172" s="189">
        <f>ROUND(I172*H172,2)</f>
        <v>0</v>
      </c>
      <c r="BL172" s="18" t="s">
        <v>314</v>
      </c>
      <c r="BM172" s="188" t="s">
        <v>1463</v>
      </c>
    </row>
    <row r="173" s="11" customFormat="1" ht="25.92" customHeight="1">
      <c r="B173" s="164"/>
      <c r="D173" s="165" t="s">
        <v>72</v>
      </c>
      <c r="E173" s="166" t="s">
        <v>735</v>
      </c>
      <c r="F173" s="166" t="s">
        <v>1308</v>
      </c>
      <c r="I173" s="167"/>
      <c r="J173" s="168">
        <f>BK173</f>
        <v>0</v>
      </c>
      <c r="L173" s="164"/>
      <c r="M173" s="169"/>
      <c r="N173" s="170"/>
      <c r="O173" s="170"/>
      <c r="P173" s="171">
        <f>SUM(P174:P191)</f>
        <v>0</v>
      </c>
      <c r="Q173" s="170"/>
      <c r="R173" s="171">
        <f>SUM(R174:R191)</f>
        <v>0</v>
      </c>
      <c r="S173" s="170"/>
      <c r="T173" s="172">
        <f>SUM(T174:T191)</f>
        <v>0</v>
      </c>
      <c r="AR173" s="165" t="s">
        <v>83</v>
      </c>
      <c r="AT173" s="173" t="s">
        <v>72</v>
      </c>
      <c r="AU173" s="173" t="s">
        <v>73</v>
      </c>
      <c r="AY173" s="165" t="s">
        <v>191</v>
      </c>
      <c r="BK173" s="174">
        <f>SUM(BK174:BK191)</f>
        <v>0</v>
      </c>
    </row>
    <row r="174" s="1" customFormat="1" ht="24" customHeight="1">
      <c r="B174" s="177"/>
      <c r="C174" s="178" t="s">
        <v>480</v>
      </c>
      <c r="D174" s="178" t="s">
        <v>194</v>
      </c>
      <c r="E174" s="179" t="s">
        <v>1351</v>
      </c>
      <c r="F174" s="180" t="s">
        <v>1352</v>
      </c>
      <c r="G174" s="181" t="s">
        <v>310</v>
      </c>
      <c r="H174" s="182">
        <v>4</v>
      </c>
      <c r="I174" s="183"/>
      <c r="J174" s="182">
        <f>ROUND(I174*H174,2)</f>
        <v>0</v>
      </c>
      <c r="K174" s="180" t="s">
        <v>1179</v>
      </c>
      <c r="L174" s="37"/>
      <c r="M174" s="184" t="s">
        <v>1</v>
      </c>
      <c r="N174" s="185" t="s">
        <v>38</v>
      </c>
      <c r="O174" s="73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AR174" s="188" t="s">
        <v>314</v>
      </c>
      <c r="AT174" s="188" t="s">
        <v>194</v>
      </c>
      <c r="AU174" s="188" t="s">
        <v>81</v>
      </c>
      <c r="AY174" s="18" t="s">
        <v>191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8" t="s">
        <v>81</v>
      </c>
      <c r="BK174" s="189">
        <f>ROUND(I174*H174,2)</f>
        <v>0</v>
      </c>
      <c r="BL174" s="18" t="s">
        <v>314</v>
      </c>
      <c r="BM174" s="188" t="s">
        <v>1464</v>
      </c>
    </row>
    <row r="175" s="1" customFormat="1" ht="16.5" customHeight="1">
      <c r="B175" s="177"/>
      <c r="C175" s="178" t="s">
        <v>490</v>
      </c>
      <c r="D175" s="178" t="s">
        <v>194</v>
      </c>
      <c r="E175" s="179" t="s">
        <v>1354</v>
      </c>
      <c r="F175" s="180" t="s">
        <v>1355</v>
      </c>
      <c r="G175" s="181" t="s">
        <v>310</v>
      </c>
      <c r="H175" s="182">
        <v>362</v>
      </c>
      <c r="I175" s="183"/>
      <c r="J175" s="182">
        <f>ROUND(I175*H175,2)</f>
        <v>0</v>
      </c>
      <c r="K175" s="180" t="s">
        <v>1179</v>
      </c>
      <c r="L175" s="37"/>
      <c r="M175" s="184" t="s">
        <v>1</v>
      </c>
      <c r="N175" s="185" t="s">
        <v>38</v>
      </c>
      <c r="O175" s="73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AR175" s="188" t="s">
        <v>314</v>
      </c>
      <c r="AT175" s="188" t="s">
        <v>194</v>
      </c>
      <c r="AU175" s="188" t="s">
        <v>81</v>
      </c>
      <c r="AY175" s="18" t="s">
        <v>191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81</v>
      </c>
      <c r="BK175" s="189">
        <f>ROUND(I175*H175,2)</f>
        <v>0</v>
      </c>
      <c r="BL175" s="18" t="s">
        <v>314</v>
      </c>
      <c r="BM175" s="188" t="s">
        <v>1465</v>
      </c>
    </row>
    <row r="176" s="1" customFormat="1" ht="16.5" customHeight="1">
      <c r="B176" s="177"/>
      <c r="C176" s="178" t="s">
        <v>496</v>
      </c>
      <c r="D176" s="178" t="s">
        <v>194</v>
      </c>
      <c r="E176" s="179" t="s">
        <v>1357</v>
      </c>
      <c r="F176" s="180" t="s">
        <v>1358</v>
      </c>
      <c r="G176" s="181" t="s">
        <v>1225</v>
      </c>
      <c r="H176" s="182">
        <v>28</v>
      </c>
      <c r="I176" s="183"/>
      <c r="J176" s="182">
        <f>ROUND(I176*H176,2)</f>
        <v>0</v>
      </c>
      <c r="K176" s="180" t="s">
        <v>1179</v>
      </c>
      <c r="L176" s="37"/>
      <c r="M176" s="184" t="s">
        <v>1</v>
      </c>
      <c r="N176" s="185" t="s">
        <v>38</v>
      </c>
      <c r="O176" s="73"/>
      <c r="P176" s="186">
        <f>O176*H176</f>
        <v>0</v>
      </c>
      <c r="Q176" s="186">
        <v>0</v>
      </c>
      <c r="R176" s="186">
        <f>Q176*H176</f>
        <v>0</v>
      </c>
      <c r="S176" s="186">
        <v>0</v>
      </c>
      <c r="T176" s="187">
        <f>S176*H176</f>
        <v>0</v>
      </c>
      <c r="AR176" s="188" t="s">
        <v>314</v>
      </c>
      <c r="AT176" s="188" t="s">
        <v>194</v>
      </c>
      <c r="AU176" s="188" t="s">
        <v>81</v>
      </c>
      <c r="AY176" s="18" t="s">
        <v>191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81</v>
      </c>
      <c r="BK176" s="189">
        <f>ROUND(I176*H176,2)</f>
        <v>0</v>
      </c>
      <c r="BL176" s="18" t="s">
        <v>314</v>
      </c>
      <c r="BM176" s="188" t="s">
        <v>1466</v>
      </c>
    </row>
    <row r="177" s="1" customFormat="1" ht="24" customHeight="1">
      <c r="B177" s="177"/>
      <c r="C177" s="178" t="s">
        <v>507</v>
      </c>
      <c r="D177" s="178" t="s">
        <v>194</v>
      </c>
      <c r="E177" s="179" t="s">
        <v>1467</v>
      </c>
      <c r="F177" s="180" t="s">
        <v>1468</v>
      </c>
      <c r="G177" s="181" t="s">
        <v>1225</v>
      </c>
      <c r="H177" s="182">
        <v>5</v>
      </c>
      <c r="I177" s="183"/>
      <c r="J177" s="182">
        <f>ROUND(I177*H177,2)</f>
        <v>0</v>
      </c>
      <c r="K177" s="180" t="s">
        <v>1194</v>
      </c>
      <c r="L177" s="37"/>
      <c r="M177" s="184" t="s">
        <v>1</v>
      </c>
      <c r="N177" s="185" t="s">
        <v>38</v>
      </c>
      <c r="O177" s="73"/>
      <c r="P177" s="186">
        <f>O177*H177</f>
        <v>0</v>
      </c>
      <c r="Q177" s="186">
        <v>0</v>
      </c>
      <c r="R177" s="186">
        <f>Q177*H177</f>
        <v>0</v>
      </c>
      <c r="S177" s="186">
        <v>0</v>
      </c>
      <c r="T177" s="187">
        <f>S177*H177</f>
        <v>0</v>
      </c>
      <c r="AR177" s="188" t="s">
        <v>314</v>
      </c>
      <c r="AT177" s="188" t="s">
        <v>194</v>
      </c>
      <c r="AU177" s="188" t="s">
        <v>81</v>
      </c>
      <c r="AY177" s="18" t="s">
        <v>191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81</v>
      </c>
      <c r="BK177" s="189">
        <f>ROUND(I177*H177,2)</f>
        <v>0</v>
      </c>
      <c r="BL177" s="18" t="s">
        <v>314</v>
      </c>
      <c r="BM177" s="188" t="s">
        <v>1469</v>
      </c>
    </row>
    <row r="178" s="1" customFormat="1" ht="24" customHeight="1">
      <c r="B178" s="177"/>
      <c r="C178" s="178" t="s">
        <v>511</v>
      </c>
      <c r="D178" s="178" t="s">
        <v>194</v>
      </c>
      <c r="E178" s="179" t="s">
        <v>1239</v>
      </c>
      <c r="F178" s="180" t="s">
        <v>1240</v>
      </c>
      <c r="G178" s="181" t="s">
        <v>310</v>
      </c>
      <c r="H178" s="182">
        <v>185</v>
      </c>
      <c r="I178" s="183"/>
      <c r="J178" s="182">
        <f>ROUND(I178*H178,2)</f>
        <v>0</v>
      </c>
      <c r="K178" s="180" t="s">
        <v>1179</v>
      </c>
      <c r="L178" s="37"/>
      <c r="M178" s="184" t="s">
        <v>1</v>
      </c>
      <c r="N178" s="185" t="s">
        <v>38</v>
      </c>
      <c r="O178" s="73"/>
      <c r="P178" s="186">
        <f>O178*H178</f>
        <v>0</v>
      </c>
      <c r="Q178" s="186">
        <v>0</v>
      </c>
      <c r="R178" s="186">
        <f>Q178*H178</f>
        <v>0</v>
      </c>
      <c r="S178" s="186">
        <v>0</v>
      </c>
      <c r="T178" s="187">
        <f>S178*H178</f>
        <v>0</v>
      </c>
      <c r="AR178" s="188" t="s">
        <v>314</v>
      </c>
      <c r="AT178" s="188" t="s">
        <v>194</v>
      </c>
      <c r="AU178" s="188" t="s">
        <v>81</v>
      </c>
      <c r="AY178" s="18" t="s">
        <v>191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8" t="s">
        <v>81</v>
      </c>
      <c r="BK178" s="189">
        <f>ROUND(I178*H178,2)</f>
        <v>0</v>
      </c>
      <c r="BL178" s="18" t="s">
        <v>314</v>
      </c>
      <c r="BM178" s="188" t="s">
        <v>1470</v>
      </c>
    </row>
    <row r="179" s="1" customFormat="1" ht="24" customHeight="1">
      <c r="B179" s="177"/>
      <c r="C179" s="178" t="s">
        <v>517</v>
      </c>
      <c r="D179" s="178" t="s">
        <v>194</v>
      </c>
      <c r="E179" s="179" t="s">
        <v>1360</v>
      </c>
      <c r="F179" s="180" t="s">
        <v>1361</v>
      </c>
      <c r="G179" s="181" t="s">
        <v>310</v>
      </c>
      <c r="H179" s="182">
        <v>460</v>
      </c>
      <c r="I179" s="183"/>
      <c r="J179" s="182">
        <f>ROUND(I179*H179,2)</f>
        <v>0</v>
      </c>
      <c r="K179" s="180" t="s">
        <v>1179</v>
      </c>
      <c r="L179" s="37"/>
      <c r="M179" s="184" t="s">
        <v>1</v>
      </c>
      <c r="N179" s="185" t="s">
        <v>38</v>
      </c>
      <c r="O179" s="73"/>
      <c r="P179" s="186">
        <f>O179*H179</f>
        <v>0</v>
      </c>
      <c r="Q179" s="186">
        <v>0</v>
      </c>
      <c r="R179" s="186">
        <f>Q179*H179</f>
        <v>0</v>
      </c>
      <c r="S179" s="186">
        <v>0</v>
      </c>
      <c r="T179" s="187">
        <f>S179*H179</f>
        <v>0</v>
      </c>
      <c r="AR179" s="188" t="s">
        <v>314</v>
      </c>
      <c r="AT179" s="188" t="s">
        <v>194</v>
      </c>
      <c r="AU179" s="188" t="s">
        <v>81</v>
      </c>
      <c r="AY179" s="18" t="s">
        <v>191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8" t="s">
        <v>81</v>
      </c>
      <c r="BK179" s="189">
        <f>ROUND(I179*H179,2)</f>
        <v>0</v>
      </c>
      <c r="BL179" s="18" t="s">
        <v>314</v>
      </c>
      <c r="BM179" s="188" t="s">
        <v>1471</v>
      </c>
    </row>
    <row r="180" s="1" customFormat="1" ht="24" customHeight="1">
      <c r="B180" s="177"/>
      <c r="C180" s="178" t="s">
        <v>524</v>
      </c>
      <c r="D180" s="178" t="s">
        <v>194</v>
      </c>
      <c r="E180" s="179" t="s">
        <v>1245</v>
      </c>
      <c r="F180" s="180" t="s">
        <v>1252</v>
      </c>
      <c r="G180" s="181" t="s">
        <v>1225</v>
      </c>
      <c r="H180" s="182">
        <v>28</v>
      </c>
      <c r="I180" s="183"/>
      <c r="J180" s="182">
        <f>ROUND(I180*H180,2)</f>
        <v>0</v>
      </c>
      <c r="K180" s="180" t="s">
        <v>1179</v>
      </c>
      <c r="L180" s="37"/>
      <c r="M180" s="184" t="s">
        <v>1</v>
      </c>
      <c r="N180" s="185" t="s">
        <v>38</v>
      </c>
      <c r="O180" s="73"/>
      <c r="P180" s="186">
        <f>O180*H180</f>
        <v>0</v>
      </c>
      <c r="Q180" s="186">
        <v>0</v>
      </c>
      <c r="R180" s="186">
        <f>Q180*H180</f>
        <v>0</v>
      </c>
      <c r="S180" s="186">
        <v>0</v>
      </c>
      <c r="T180" s="187">
        <f>S180*H180</f>
        <v>0</v>
      </c>
      <c r="AR180" s="188" t="s">
        <v>314</v>
      </c>
      <c r="AT180" s="188" t="s">
        <v>194</v>
      </c>
      <c r="AU180" s="188" t="s">
        <v>81</v>
      </c>
      <c r="AY180" s="18" t="s">
        <v>191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81</v>
      </c>
      <c r="BK180" s="189">
        <f>ROUND(I180*H180,2)</f>
        <v>0</v>
      </c>
      <c r="BL180" s="18" t="s">
        <v>314</v>
      </c>
      <c r="BM180" s="188" t="s">
        <v>1472</v>
      </c>
    </row>
    <row r="181" s="1" customFormat="1" ht="24" customHeight="1">
      <c r="B181" s="177"/>
      <c r="C181" s="178" t="s">
        <v>531</v>
      </c>
      <c r="D181" s="178" t="s">
        <v>194</v>
      </c>
      <c r="E181" s="179" t="s">
        <v>1473</v>
      </c>
      <c r="F181" s="180" t="s">
        <v>1255</v>
      </c>
      <c r="G181" s="181" t="s">
        <v>1225</v>
      </c>
      <c r="H181" s="182">
        <v>28</v>
      </c>
      <c r="I181" s="183"/>
      <c r="J181" s="182">
        <f>ROUND(I181*H181,2)</f>
        <v>0</v>
      </c>
      <c r="K181" s="180" t="s">
        <v>1179</v>
      </c>
      <c r="L181" s="37"/>
      <c r="M181" s="184" t="s">
        <v>1</v>
      </c>
      <c r="N181" s="185" t="s">
        <v>38</v>
      </c>
      <c r="O181" s="73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AR181" s="188" t="s">
        <v>314</v>
      </c>
      <c r="AT181" s="188" t="s">
        <v>194</v>
      </c>
      <c r="AU181" s="188" t="s">
        <v>81</v>
      </c>
      <c r="AY181" s="18" t="s">
        <v>191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8" t="s">
        <v>81</v>
      </c>
      <c r="BK181" s="189">
        <f>ROUND(I181*H181,2)</f>
        <v>0</v>
      </c>
      <c r="BL181" s="18" t="s">
        <v>314</v>
      </c>
      <c r="BM181" s="188" t="s">
        <v>1474</v>
      </c>
    </row>
    <row r="182" s="1" customFormat="1" ht="24" customHeight="1">
      <c r="B182" s="177"/>
      <c r="C182" s="178" t="s">
        <v>546</v>
      </c>
      <c r="D182" s="178" t="s">
        <v>194</v>
      </c>
      <c r="E182" s="179" t="s">
        <v>1475</v>
      </c>
      <c r="F182" s="180" t="s">
        <v>1476</v>
      </c>
      <c r="G182" s="181" t="s">
        <v>1225</v>
      </c>
      <c r="H182" s="182">
        <v>2</v>
      </c>
      <c r="I182" s="183"/>
      <c r="J182" s="182">
        <f>ROUND(I182*H182,2)</f>
        <v>0</v>
      </c>
      <c r="K182" s="180" t="s">
        <v>1179</v>
      </c>
      <c r="L182" s="37"/>
      <c r="M182" s="184" t="s">
        <v>1</v>
      </c>
      <c r="N182" s="185" t="s">
        <v>38</v>
      </c>
      <c r="O182" s="73"/>
      <c r="P182" s="186">
        <f>O182*H182</f>
        <v>0</v>
      </c>
      <c r="Q182" s="186">
        <v>0</v>
      </c>
      <c r="R182" s="186">
        <f>Q182*H182</f>
        <v>0</v>
      </c>
      <c r="S182" s="186">
        <v>0</v>
      </c>
      <c r="T182" s="187">
        <f>S182*H182</f>
        <v>0</v>
      </c>
      <c r="AR182" s="188" t="s">
        <v>314</v>
      </c>
      <c r="AT182" s="188" t="s">
        <v>194</v>
      </c>
      <c r="AU182" s="188" t="s">
        <v>81</v>
      </c>
      <c r="AY182" s="18" t="s">
        <v>191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18" t="s">
        <v>81</v>
      </c>
      <c r="BK182" s="189">
        <f>ROUND(I182*H182,2)</f>
        <v>0</v>
      </c>
      <c r="BL182" s="18" t="s">
        <v>314</v>
      </c>
      <c r="BM182" s="188" t="s">
        <v>1477</v>
      </c>
    </row>
    <row r="183" s="1" customFormat="1" ht="24" customHeight="1">
      <c r="B183" s="177"/>
      <c r="C183" s="178" t="s">
        <v>552</v>
      </c>
      <c r="D183" s="178" t="s">
        <v>194</v>
      </c>
      <c r="E183" s="179" t="s">
        <v>1309</v>
      </c>
      <c r="F183" s="180" t="s">
        <v>1310</v>
      </c>
      <c r="G183" s="181" t="s">
        <v>310</v>
      </c>
      <c r="H183" s="182">
        <v>460</v>
      </c>
      <c r="I183" s="183"/>
      <c r="J183" s="182">
        <f>ROUND(I183*H183,2)</f>
        <v>0</v>
      </c>
      <c r="K183" s="180" t="s">
        <v>1179</v>
      </c>
      <c r="L183" s="37"/>
      <c r="M183" s="184" t="s">
        <v>1</v>
      </c>
      <c r="N183" s="185" t="s">
        <v>38</v>
      </c>
      <c r="O183" s="73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AR183" s="188" t="s">
        <v>314</v>
      </c>
      <c r="AT183" s="188" t="s">
        <v>194</v>
      </c>
      <c r="AU183" s="188" t="s">
        <v>81</v>
      </c>
      <c r="AY183" s="18" t="s">
        <v>191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81</v>
      </c>
      <c r="BK183" s="189">
        <f>ROUND(I183*H183,2)</f>
        <v>0</v>
      </c>
      <c r="BL183" s="18" t="s">
        <v>314</v>
      </c>
      <c r="BM183" s="188" t="s">
        <v>1478</v>
      </c>
    </row>
    <row r="184" s="1" customFormat="1" ht="16.5" customHeight="1">
      <c r="B184" s="177"/>
      <c r="C184" s="178" t="s">
        <v>558</v>
      </c>
      <c r="D184" s="178" t="s">
        <v>194</v>
      </c>
      <c r="E184" s="179" t="s">
        <v>1312</v>
      </c>
      <c r="F184" s="180" t="s">
        <v>1313</v>
      </c>
      <c r="G184" s="181" t="s">
        <v>1225</v>
      </c>
      <c r="H184" s="182">
        <v>28</v>
      </c>
      <c r="I184" s="183"/>
      <c r="J184" s="182">
        <f>ROUND(I184*H184,2)</f>
        <v>0</v>
      </c>
      <c r="K184" s="180" t="s">
        <v>1179</v>
      </c>
      <c r="L184" s="37"/>
      <c r="M184" s="184" t="s">
        <v>1</v>
      </c>
      <c r="N184" s="185" t="s">
        <v>38</v>
      </c>
      <c r="O184" s="73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AR184" s="188" t="s">
        <v>314</v>
      </c>
      <c r="AT184" s="188" t="s">
        <v>194</v>
      </c>
      <c r="AU184" s="188" t="s">
        <v>81</v>
      </c>
      <c r="AY184" s="18" t="s">
        <v>191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81</v>
      </c>
      <c r="BK184" s="189">
        <f>ROUND(I184*H184,2)</f>
        <v>0</v>
      </c>
      <c r="BL184" s="18" t="s">
        <v>314</v>
      </c>
      <c r="BM184" s="188" t="s">
        <v>1479</v>
      </c>
    </row>
    <row r="185" s="1" customFormat="1" ht="24" customHeight="1">
      <c r="B185" s="177"/>
      <c r="C185" s="178" t="s">
        <v>562</v>
      </c>
      <c r="D185" s="178" t="s">
        <v>194</v>
      </c>
      <c r="E185" s="179" t="s">
        <v>1480</v>
      </c>
      <c r="F185" s="180" t="s">
        <v>1481</v>
      </c>
      <c r="G185" s="181" t="s">
        <v>1482</v>
      </c>
      <c r="H185" s="182">
        <v>45</v>
      </c>
      <c r="I185" s="183"/>
      <c r="J185" s="182">
        <f>ROUND(I185*H185,2)</f>
        <v>0</v>
      </c>
      <c r="K185" s="180" t="s">
        <v>1179</v>
      </c>
      <c r="L185" s="37"/>
      <c r="M185" s="184" t="s">
        <v>1</v>
      </c>
      <c r="N185" s="185" t="s">
        <v>38</v>
      </c>
      <c r="O185" s="73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AR185" s="188" t="s">
        <v>314</v>
      </c>
      <c r="AT185" s="188" t="s">
        <v>194</v>
      </c>
      <c r="AU185" s="188" t="s">
        <v>81</v>
      </c>
      <c r="AY185" s="18" t="s">
        <v>191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81</v>
      </c>
      <c r="BK185" s="189">
        <f>ROUND(I185*H185,2)</f>
        <v>0</v>
      </c>
      <c r="BL185" s="18" t="s">
        <v>314</v>
      </c>
      <c r="BM185" s="188" t="s">
        <v>1483</v>
      </c>
    </row>
    <row r="186" s="1" customFormat="1" ht="36" customHeight="1">
      <c r="B186" s="177"/>
      <c r="C186" s="178" t="s">
        <v>568</v>
      </c>
      <c r="D186" s="178" t="s">
        <v>194</v>
      </c>
      <c r="E186" s="179" t="s">
        <v>1264</v>
      </c>
      <c r="F186" s="180" t="s">
        <v>1265</v>
      </c>
      <c r="G186" s="181" t="s">
        <v>1225</v>
      </c>
      <c r="H186" s="182">
        <v>1</v>
      </c>
      <c r="I186" s="183"/>
      <c r="J186" s="182">
        <f>ROUND(I186*H186,2)</f>
        <v>0</v>
      </c>
      <c r="K186" s="180" t="s">
        <v>1194</v>
      </c>
      <c r="L186" s="37"/>
      <c r="M186" s="184" t="s">
        <v>1</v>
      </c>
      <c r="N186" s="185" t="s">
        <v>38</v>
      </c>
      <c r="O186" s="73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AR186" s="188" t="s">
        <v>314</v>
      </c>
      <c r="AT186" s="188" t="s">
        <v>194</v>
      </c>
      <c r="AU186" s="188" t="s">
        <v>81</v>
      </c>
      <c r="AY186" s="18" t="s">
        <v>191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8" t="s">
        <v>81</v>
      </c>
      <c r="BK186" s="189">
        <f>ROUND(I186*H186,2)</f>
        <v>0</v>
      </c>
      <c r="BL186" s="18" t="s">
        <v>314</v>
      </c>
      <c r="BM186" s="188" t="s">
        <v>1484</v>
      </c>
    </row>
    <row r="187" s="1" customFormat="1" ht="24" customHeight="1">
      <c r="B187" s="177"/>
      <c r="C187" s="178" t="s">
        <v>575</v>
      </c>
      <c r="D187" s="178" t="s">
        <v>194</v>
      </c>
      <c r="E187" s="179" t="s">
        <v>1270</v>
      </c>
      <c r="F187" s="180" t="s">
        <v>1271</v>
      </c>
      <c r="G187" s="181" t="s">
        <v>1225</v>
      </c>
      <c r="H187" s="182">
        <v>2</v>
      </c>
      <c r="I187" s="183"/>
      <c r="J187" s="182">
        <f>ROUND(I187*H187,2)</f>
        <v>0</v>
      </c>
      <c r="K187" s="180" t="s">
        <v>1179</v>
      </c>
      <c r="L187" s="37"/>
      <c r="M187" s="184" t="s">
        <v>1</v>
      </c>
      <c r="N187" s="185" t="s">
        <v>38</v>
      </c>
      <c r="O187" s="73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AR187" s="188" t="s">
        <v>314</v>
      </c>
      <c r="AT187" s="188" t="s">
        <v>194</v>
      </c>
      <c r="AU187" s="188" t="s">
        <v>81</v>
      </c>
      <c r="AY187" s="18" t="s">
        <v>191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8" t="s">
        <v>81</v>
      </c>
      <c r="BK187" s="189">
        <f>ROUND(I187*H187,2)</f>
        <v>0</v>
      </c>
      <c r="BL187" s="18" t="s">
        <v>314</v>
      </c>
      <c r="BM187" s="188" t="s">
        <v>1485</v>
      </c>
    </row>
    <row r="188" s="1" customFormat="1" ht="24" customHeight="1">
      <c r="B188" s="177"/>
      <c r="C188" s="178" t="s">
        <v>584</v>
      </c>
      <c r="D188" s="178" t="s">
        <v>194</v>
      </c>
      <c r="E188" s="179" t="s">
        <v>1486</v>
      </c>
      <c r="F188" s="180" t="s">
        <v>1487</v>
      </c>
      <c r="G188" s="181" t="s">
        <v>1225</v>
      </c>
      <c r="H188" s="182">
        <v>1</v>
      </c>
      <c r="I188" s="183"/>
      <c r="J188" s="182">
        <f>ROUND(I188*H188,2)</f>
        <v>0</v>
      </c>
      <c r="K188" s="180" t="s">
        <v>1179</v>
      </c>
      <c r="L188" s="37"/>
      <c r="M188" s="184" t="s">
        <v>1</v>
      </c>
      <c r="N188" s="185" t="s">
        <v>38</v>
      </c>
      <c r="O188" s="73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AR188" s="188" t="s">
        <v>314</v>
      </c>
      <c r="AT188" s="188" t="s">
        <v>194</v>
      </c>
      <c r="AU188" s="188" t="s">
        <v>81</v>
      </c>
      <c r="AY188" s="18" t="s">
        <v>191</v>
      </c>
      <c r="BE188" s="189">
        <f>IF(N188="základní",J188,0)</f>
        <v>0</v>
      </c>
      <c r="BF188" s="189">
        <f>IF(N188="snížená",J188,0)</f>
        <v>0</v>
      </c>
      <c r="BG188" s="189">
        <f>IF(N188="zákl. přenesená",J188,0)</f>
        <v>0</v>
      </c>
      <c r="BH188" s="189">
        <f>IF(N188="sníž. přenesená",J188,0)</f>
        <v>0</v>
      </c>
      <c r="BI188" s="189">
        <f>IF(N188="nulová",J188,0)</f>
        <v>0</v>
      </c>
      <c r="BJ188" s="18" t="s">
        <v>81</v>
      </c>
      <c r="BK188" s="189">
        <f>ROUND(I188*H188,2)</f>
        <v>0</v>
      </c>
      <c r="BL188" s="18" t="s">
        <v>314</v>
      </c>
      <c r="BM188" s="188" t="s">
        <v>1488</v>
      </c>
    </row>
    <row r="189" s="1" customFormat="1" ht="24" customHeight="1">
      <c r="B189" s="177"/>
      <c r="C189" s="178" t="s">
        <v>589</v>
      </c>
      <c r="D189" s="178" t="s">
        <v>194</v>
      </c>
      <c r="E189" s="179" t="s">
        <v>1315</v>
      </c>
      <c r="F189" s="180" t="s">
        <v>1316</v>
      </c>
      <c r="G189" s="181" t="s">
        <v>1275</v>
      </c>
      <c r="H189" s="182">
        <v>48</v>
      </c>
      <c r="I189" s="183"/>
      <c r="J189" s="182">
        <f>ROUND(I189*H189,2)</f>
        <v>0</v>
      </c>
      <c r="K189" s="180" t="s">
        <v>1179</v>
      </c>
      <c r="L189" s="37"/>
      <c r="M189" s="184" t="s">
        <v>1</v>
      </c>
      <c r="N189" s="185" t="s">
        <v>38</v>
      </c>
      <c r="O189" s="73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AR189" s="188" t="s">
        <v>314</v>
      </c>
      <c r="AT189" s="188" t="s">
        <v>194</v>
      </c>
      <c r="AU189" s="188" t="s">
        <v>81</v>
      </c>
      <c r="AY189" s="18" t="s">
        <v>191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81</v>
      </c>
      <c r="BK189" s="189">
        <f>ROUND(I189*H189,2)</f>
        <v>0</v>
      </c>
      <c r="BL189" s="18" t="s">
        <v>314</v>
      </c>
      <c r="BM189" s="188" t="s">
        <v>1489</v>
      </c>
    </row>
    <row r="190" s="1" customFormat="1" ht="24" customHeight="1">
      <c r="B190" s="177"/>
      <c r="C190" s="178" t="s">
        <v>597</v>
      </c>
      <c r="D190" s="178" t="s">
        <v>194</v>
      </c>
      <c r="E190" s="179" t="s">
        <v>1490</v>
      </c>
      <c r="F190" s="180" t="s">
        <v>1491</v>
      </c>
      <c r="G190" s="181" t="s">
        <v>1275</v>
      </c>
      <c r="H190" s="182">
        <v>16</v>
      </c>
      <c r="I190" s="183"/>
      <c r="J190" s="182">
        <f>ROUND(I190*H190,2)</f>
        <v>0</v>
      </c>
      <c r="K190" s="180" t="s">
        <v>1179</v>
      </c>
      <c r="L190" s="37"/>
      <c r="M190" s="184" t="s">
        <v>1</v>
      </c>
      <c r="N190" s="185" t="s">
        <v>38</v>
      </c>
      <c r="O190" s="73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AR190" s="188" t="s">
        <v>314</v>
      </c>
      <c r="AT190" s="188" t="s">
        <v>194</v>
      </c>
      <c r="AU190" s="188" t="s">
        <v>81</v>
      </c>
      <c r="AY190" s="18" t="s">
        <v>191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81</v>
      </c>
      <c r="BK190" s="189">
        <f>ROUND(I190*H190,2)</f>
        <v>0</v>
      </c>
      <c r="BL190" s="18" t="s">
        <v>314</v>
      </c>
      <c r="BM190" s="188" t="s">
        <v>1492</v>
      </c>
    </row>
    <row r="191" s="1" customFormat="1" ht="16.5" customHeight="1">
      <c r="B191" s="177"/>
      <c r="C191" s="178" t="s">
        <v>357</v>
      </c>
      <c r="D191" s="178" t="s">
        <v>194</v>
      </c>
      <c r="E191" s="179" t="s">
        <v>1493</v>
      </c>
      <c r="F191" s="180" t="s">
        <v>1494</v>
      </c>
      <c r="G191" s="181" t="s">
        <v>1225</v>
      </c>
      <c r="H191" s="182">
        <v>78</v>
      </c>
      <c r="I191" s="183"/>
      <c r="J191" s="182">
        <f>ROUND(I191*H191,2)</f>
        <v>0</v>
      </c>
      <c r="K191" s="180" t="s">
        <v>1179</v>
      </c>
      <c r="L191" s="37"/>
      <c r="M191" s="184" t="s">
        <v>1</v>
      </c>
      <c r="N191" s="185" t="s">
        <v>38</v>
      </c>
      <c r="O191" s="73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AR191" s="188" t="s">
        <v>314</v>
      </c>
      <c r="AT191" s="188" t="s">
        <v>194</v>
      </c>
      <c r="AU191" s="188" t="s">
        <v>81</v>
      </c>
      <c r="AY191" s="18" t="s">
        <v>191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8" t="s">
        <v>81</v>
      </c>
      <c r="BK191" s="189">
        <f>ROUND(I191*H191,2)</f>
        <v>0</v>
      </c>
      <c r="BL191" s="18" t="s">
        <v>314</v>
      </c>
      <c r="BM191" s="188" t="s">
        <v>1495</v>
      </c>
    </row>
    <row r="192" s="11" customFormat="1" ht="25.92" customHeight="1">
      <c r="B192" s="164"/>
      <c r="D192" s="165" t="s">
        <v>72</v>
      </c>
      <c r="E192" s="166" t="s">
        <v>254</v>
      </c>
      <c r="F192" s="166" t="s">
        <v>1318</v>
      </c>
      <c r="I192" s="167"/>
      <c r="J192" s="168">
        <f>BK192</f>
        <v>0</v>
      </c>
      <c r="L192" s="164"/>
      <c r="M192" s="169"/>
      <c r="N192" s="170"/>
      <c r="O192" s="170"/>
      <c r="P192" s="171">
        <f>SUM(P193:P194)</f>
        <v>0</v>
      </c>
      <c r="Q192" s="170"/>
      <c r="R192" s="171">
        <f>SUM(R193:R194)</f>
        <v>0</v>
      </c>
      <c r="S192" s="170"/>
      <c r="T192" s="172">
        <f>SUM(T193:T194)</f>
        <v>0</v>
      </c>
      <c r="AR192" s="165" t="s">
        <v>81</v>
      </c>
      <c r="AT192" s="173" t="s">
        <v>72</v>
      </c>
      <c r="AU192" s="173" t="s">
        <v>73</v>
      </c>
      <c r="AY192" s="165" t="s">
        <v>191</v>
      </c>
      <c r="BK192" s="174">
        <f>SUM(BK193:BK194)</f>
        <v>0</v>
      </c>
    </row>
    <row r="193" s="1" customFormat="1" ht="16.5" customHeight="1">
      <c r="B193" s="177"/>
      <c r="C193" s="178" t="s">
        <v>609</v>
      </c>
      <c r="D193" s="178" t="s">
        <v>194</v>
      </c>
      <c r="E193" s="179" t="s">
        <v>1496</v>
      </c>
      <c r="F193" s="180" t="s">
        <v>1497</v>
      </c>
      <c r="G193" s="181" t="s">
        <v>310</v>
      </c>
      <c r="H193" s="182">
        <v>8</v>
      </c>
      <c r="I193" s="183"/>
      <c r="J193" s="182">
        <f>ROUND(I193*H193,2)</f>
        <v>0</v>
      </c>
      <c r="K193" s="180" t="s">
        <v>1179</v>
      </c>
      <c r="L193" s="37"/>
      <c r="M193" s="184" t="s">
        <v>1</v>
      </c>
      <c r="N193" s="185" t="s">
        <v>38</v>
      </c>
      <c r="O193" s="73"/>
      <c r="P193" s="186">
        <f>O193*H193</f>
        <v>0</v>
      </c>
      <c r="Q193" s="186">
        <v>0</v>
      </c>
      <c r="R193" s="186">
        <f>Q193*H193</f>
        <v>0</v>
      </c>
      <c r="S193" s="186">
        <v>0</v>
      </c>
      <c r="T193" s="187">
        <f>S193*H193</f>
        <v>0</v>
      </c>
      <c r="AR193" s="188" t="s">
        <v>198</v>
      </c>
      <c r="AT193" s="188" t="s">
        <v>194</v>
      </c>
      <c r="AU193" s="188" t="s">
        <v>81</v>
      </c>
      <c r="AY193" s="18" t="s">
        <v>191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8" t="s">
        <v>81</v>
      </c>
      <c r="BK193" s="189">
        <f>ROUND(I193*H193,2)</f>
        <v>0</v>
      </c>
      <c r="BL193" s="18" t="s">
        <v>198</v>
      </c>
      <c r="BM193" s="188" t="s">
        <v>1498</v>
      </c>
    </row>
    <row r="194" s="1" customFormat="1" ht="24" customHeight="1">
      <c r="B194" s="177"/>
      <c r="C194" s="178" t="s">
        <v>488</v>
      </c>
      <c r="D194" s="178" t="s">
        <v>194</v>
      </c>
      <c r="E194" s="179" t="s">
        <v>1319</v>
      </c>
      <c r="F194" s="180" t="s">
        <v>1320</v>
      </c>
      <c r="G194" s="181" t="s">
        <v>1190</v>
      </c>
      <c r="H194" s="182">
        <v>4</v>
      </c>
      <c r="I194" s="183"/>
      <c r="J194" s="182">
        <f>ROUND(I194*H194,2)</f>
        <v>0</v>
      </c>
      <c r="K194" s="180" t="s">
        <v>1179</v>
      </c>
      <c r="L194" s="37"/>
      <c r="M194" s="184" t="s">
        <v>1</v>
      </c>
      <c r="N194" s="185" t="s">
        <v>38</v>
      </c>
      <c r="O194" s="73"/>
      <c r="P194" s="186">
        <f>O194*H194</f>
        <v>0</v>
      </c>
      <c r="Q194" s="186">
        <v>0</v>
      </c>
      <c r="R194" s="186">
        <f>Q194*H194</f>
        <v>0</v>
      </c>
      <c r="S194" s="186">
        <v>0</v>
      </c>
      <c r="T194" s="187">
        <f>S194*H194</f>
        <v>0</v>
      </c>
      <c r="AR194" s="188" t="s">
        <v>198</v>
      </c>
      <c r="AT194" s="188" t="s">
        <v>194</v>
      </c>
      <c r="AU194" s="188" t="s">
        <v>81</v>
      </c>
      <c r="AY194" s="18" t="s">
        <v>191</v>
      </c>
      <c r="BE194" s="189">
        <f>IF(N194="základní",J194,0)</f>
        <v>0</v>
      </c>
      <c r="BF194" s="189">
        <f>IF(N194="snížená",J194,0)</f>
        <v>0</v>
      </c>
      <c r="BG194" s="189">
        <f>IF(N194="zákl. přenesená",J194,0)</f>
        <v>0</v>
      </c>
      <c r="BH194" s="189">
        <f>IF(N194="sníž. přenesená",J194,0)</f>
        <v>0</v>
      </c>
      <c r="BI194" s="189">
        <f>IF(N194="nulová",J194,0)</f>
        <v>0</v>
      </c>
      <c r="BJ194" s="18" t="s">
        <v>81</v>
      </c>
      <c r="BK194" s="189">
        <f>ROUND(I194*H194,2)</f>
        <v>0</v>
      </c>
      <c r="BL194" s="18" t="s">
        <v>198</v>
      </c>
      <c r="BM194" s="188" t="s">
        <v>1499</v>
      </c>
    </row>
    <row r="195" s="11" customFormat="1" ht="25.92" customHeight="1">
      <c r="B195" s="164"/>
      <c r="D195" s="165" t="s">
        <v>72</v>
      </c>
      <c r="E195" s="166" t="s">
        <v>1500</v>
      </c>
      <c r="F195" s="166" t="s">
        <v>1501</v>
      </c>
      <c r="I195" s="167"/>
      <c r="J195" s="168">
        <f>BK195</f>
        <v>0</v>
      </c>
      <c r="L195" s="164"/>
      <c r="M195" s="169"/>
      <c r="N195" s="170"/>
      <c r="O195" s="170"/>
      <c r="P195" s="171">
        <f>P196</f>
        <v>0</v>
      </c>
      <c r="Q195" s="170"/>
      <c r="R195" s="171">
        <f>R196</f>
        <v>0</v>
      </c>
      <c r="S195" s="170"/>
      <c r="T195" s="172">
        <f>T196</f>
        <v>0</v>
      </c>
      <c r="AR195" s="165" t="s">
        <v>81</v>
      </c>
      <c r="AT195" s="173" t="s">
        <v>72</v>
      </c>
      <c r="AU195" s="173" t="s">
        <v>73</v>
      </c>
      <c r="AY195" s="165" t="s">
        <v>191</v>
      </c>
      <c r="BK195" s="174">
        <f>BK196</f>
        <v>0</v>
      </c>
    </row>
    <row r="196" s="1" customFormat="1" ht="24" customHeight="1">
      <c r="B196" s="177"/>
      <c r="C196" s="178" t="s">
        <v>619</v>
      </c>
      <c r="D196" s="178" t="s">
        <v>194</v>
      </c>
      <c r="E196" s="179" t="s">
        <v>1502</v>
      </c>
      <c r="F196" s="180" t="s">
        <v>1503</v>
      </c>
      <c r="G196" s="181" t="s">
        <v>1190</v>
      </c>
      <c r="H196" s="182">
        <v>5</v>
      </c>
      <c r="I196" s="183"/>
      <c r="J196" s="182">
        <f>ROUND(I196*H196,2)</f>
        <v>0</v>
      </c>
      <c r="K196" s="180" t="s">
        <v>1179</v>
      </c>
      <c r="L196" s="37"/>
      <c r="M196" s="226" t="s">
        <v>1</v>
      </c>
      <c r="N196" s="227" t="s">
        <v>38</v>
      </c>
      <c r="O196" s="228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AR196" s="188" t="s">
        <v>198</v>
      </c>
      <c r="AT196" s="188" t="s">
        <v>194</v>
      </c>
      <c r="AU196" s="188" t="s">
        <v>81</v>
      </c>
      <c r="AY196" s="18" t="s">
        <v>191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81</v>
      </c>
      <c r="BK196" s="189">
        <f>ROUND(I196*H196,2)</f>
        <v>0</v>
      </c>
      <c r="BL196" s="18" t="s">
        <v>198</v>
      </c>
      <c r="BM196" s="188" t="s">
        <v>1504</v>
      </c>
    </row>
    <row r="197" s="1" customFormat="1" ht="6.96" customHeight="1">
      <c r="B197" s="56"/>
      <c r="C197" s="57"/>
      <c r="D197" s="57"/>
      <c r="E197" s="57"/>
      <c r="F197" s="57"/>
      <c r="G197" s="57"/>
      <c r="H197" s="57"/>
      <c r="I197" s="139"/>
      <c r="J197" s="57"/>
      <c r="K197" s="57"/>
      <c r="L197" s="37"/>
    </row>
  </sheetData>
  <autoFilter ref="C125:K19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101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1505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ROUND((SUM(BE120:BE136)),  2)</f>
        <v>0</v>
      </c>
      <c r="I33" s="127">
        <v>0.20999999999999999</v>
      </c>
      <c r="J33" s="126">
        <f>ROUND(((SUM(BE120:BE136))*I33),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ROUND((SUM(BF120:BF136)),  2)</f>
        <v>0</v>
      </c>
      <c r="I34" s="127">
        <v>0.14999999999999999</v>
      </c>
      <c r="J34" s="126">
        <f>ROUND(((SUM(BF120:BF136))*I34),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ROUND((SUM(BG120:BG136)),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ROUND((SUM(BH120:BH136)),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ROUND((SUM(BI120:BI136)),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15-61 - POPLACHOVÝ ZABEZPEČOVACÍ SYSTÉM (THERM)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8" customFormat="1" ht="24.96" customHeight="1">
      <c r="B99" s="145"/>
      <c r="D99" s="146" t="s">
        <v>1506</v>
      </c>
      <c r="E99" s="147"/>
      <c r="F99" s="147"/>
      <c r="G99" s="147"/>
      <c r="H99" s="147"/>
      <c r="I99" s="148"/>
      <c r="J99" s="149">
        <f>J127</f>
        <v>0</v>
      </c>
      <c r="L99" s="145"/>
    </row>
    <row r="100" s="9" customFormat="1" ht="19.92" customHeight="1">
      <c r="B100" s="150"/>
      <c r="D100" s="151" t="s">
        <v>1507</v>
      </c>
      <c r="E100" s="152"/>
      <c r="F100" s="152"/>
      <c r="G100" s="152"/>
      <c r="H100" s="152"/>
      <c r="I100" s="153"/>
      <c r="J100" s="154">
        <f>J128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 xml:space="preserve">SO 15-61 - POPLACHOVÝ ZABEZPEČOVACÍ SYSTÉM (THERM) 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P121+P127</f>
        <v>0</v>
      </c>
      <c r="Q120" s="69"/>
      <c r="R120" s="161">
        <f>R121+R127</f>
        <v>0</v>
      </c>
      <c r="S120" s="69"/>
      <c r="T120" s="162">
        <f>T121+T127</f>
        <v>0</v>
      </c>
      <c r="AT120" s="18" t="s">
        <v>72</v>
      </c>
      <c r="AU120" s="18" t="s">
        <v>166</v>
      </c>
      <c r="BK120" s="163">
        <f>BK121+BK127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</f>
        <v>0</v>
      </c>
      <c r="Q121" s="170"/>
      <c r="R121" s="171">
        <f>R122</f>
        <v>0</v>
      </c>
      <c r="S121" s="170"/>
      <c r="T121" s="172">
        <f>T122</f>
        <v>0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SUM(P123:P126)</f>
        <v>0</v>
      </c>
      <c r="Q122" s="170"/>
      <c r="R122" s="171">
        <f>SUM(R123:R126)</f>
        <v>0</v>
      </c>
      <c r="S122" s="170"/>
      <c r="T122" s="172">
        <f>SUM(T123:T126)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SUM(BK123:BK126)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81</v>
      </c>
      <c r="F123" s="180" t="s">
        <v>1508</v>
      </c>
      <c r="G123" s="181" t="s">
        <v>397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1509</v>
      </c>
    </row>
    <row r="124" s="1" customFormat="1" ht="16.5" customHeight="1">
      <c r="B124" s="177"/>
      <c r="C124" s="178" t="s">
        <v>83</v>
      </c>
      <c r="D124" s="178" t="s">
        <v>194</v>
      </c>
      <c r="E124" s="179" t="s">
        <v>83</v>
      </c>
      <c r="F124" s="180" t="s">
        <v>1510</v>
      </c>
      <c r="G124" s="181" t="s">
        <v>310</v>
      </c>
      <c r="H124" s="182">
        <v>11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1511</v>
      </c>
    </row>
    <row r="125" s="1" customFormat="1" ht="24" customHeight="1">
      <c r="B125" s="177"/>
      <c r="C125" s="178" t="s">
        <v>211</v>
      </c>
      <c r="D125" s="178" t="s">
        <v>194</v>
      </c>
      <c r="E125" s="179" t="s">
        <v>211</v>
      </c>
      <c r="F125" s="180" t="s">
        <v>1512</v>
      </c>
      <c r="G125" s="181" t="s">
        <v>310</v>
      </c>
      <c r="H125" s="182">
        <v>2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1513</v>
      </c>
    </row>
    <row r="126" s="1" customFormat="1" ht="24" customHeight="1">
      <c r="B126" s="177"/>
      <c r="C126" s="178" t="s">
        <v>198</v>
      </c>
      <c r="D126" s="178" t="s">
        <v>194</v>
      </c>
      <c r="E126" s="179" t="s">
        <v>198</v>
      </c>
      <c r="F126" s="180" t="s">
        <v>1514</v>
      </c>
      <c r="G126" s="181" t="s">
        <v>310</v>
      </c>
      <c r="H126" s="182">
        <v>11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1515</v>
      </c>
    </row>
    <row r="127" s="11" customFormat="1" ht="25.92" customHeight="1">
      <c r="B127" s="164"/>
      <c r="D127" s="165" t="s">
        <v>72</v>
      </c>
      <c r="E127" s="166" t="s">
        <v>1516</v>
      </c>
      <c r="F127" s="166" t="s">
        <v>1517</v>
      </c>
      <c r="I127" s="167"/>
      <c r="J127" s="168">
        <f>BK127</f>
        <v>0</v>
      </c>
      <c r="L127" s="164"/>
      <c r="M127" s="169"/>
      <c r="N127" s="170"/>
      <c r="O127" s="170"/>
      <c r="P127" s="171">
        <f>P128</f>
        <v>0</v>
      </c>
      <c r="Q127" s="170"/>
      <c r="R127" s="171">
        <f>R128</f>
        <v>0</v>
      </c>
      <c r="S127" s="170"/>
      <c r="T127" s="172">
        <f>T128</f>
        <v>0</v>
      </c>
      <c r="AR127" s="165" t="s">
        <v>83</v>
      </c>
      <c r="AT127" s="173" t="s">
        <v>72</v>
      </c>
      <c r="AU127" s="173" t="s">
        <v>73</v>
      </c>
      <c r="AY127" s="165" t="s">
        <v>191</v>
      </c>
      <c r="BK127" s="174">
        <f>BK128</f>
        <v>0</v>
      </c>
    </row>
    <row r="128" s="11" customFormat="1" ht="22.8" customHeight="1">
      <c r="B128" s="164"/>
      <c r="D128" s="165" t="s">
        <v>72</v>
      </c>
      <c r="E128" s="175" t="s">
        <v>1518</v>
      </c>
      <c r="F128" s="175" t="s">
        <v>1519</v>
      </c>
      <c r="I128" s="167"/>
      <c r="J128" s="176">
        <f>BK128</f>
        <v>0</v>
      </c>
      <c r="L128" s="164"/>
      <c r="M128" s="169"/>
      <c r="N128" s="170"/>
      <c r="O128" s="170"/>
      <c r="P128" s="171">
        <f>SUM(P129:P136)</f>
        <v>0</v>
      </c>
      <c r="Q128" s="170"/>
      <c r="R128" s="171">
        <f>SUM(R129:R136)</f>
        <v>0</v>
      </c>
      <c r="S128" s="170"/>
      <c r="T128" s="172">
        <f>SUM(T129:T136)</f>
        <v>0</v>
      </c>
      <c r="AR128" s="165" t="s">
        <v>83</v>
      </c>
      <c r="AT128" s="173" t="s">
        <v>72</v>
      </c>
      <c r="AU128" s="173" t="s">
        <v>81</v>
      </c>
      <c r="AY128" s="165" t="s">
        <v>191</v>
      </c>
      <c r="BK128" s="174">
        <f>SUM(BK129:BK136)</f>
        <v>0</v>
      </c>
    </row>
    <row r="129" s="1" customFormat="1" ht="16.5" customHeight="1">
      <c r="B129" s="177"/>
      <c r="C129" s="178" t="s">
        <v>228</v>
      </c>
      <c r="D129" s="178" t="s">
        <v>194</v>
      </c>
      <c r="E129" s="179" t="s">
        <v>277</v>
      </c>
      <c r="F129" s="180" t="s">
        <v>1520</v>
      </c>
      <c r="G129" s="181" t="s">
        <v>397</v>
      </c>
      <c r="H129" s="182">
        <v>5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314</v>
      </c>
      <c r="AT129" s="188" t="s">
        <v>194</v>
      </c>
      <c r="AU129" s="188" t="s">
        <v>83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314</v>
      </c>
      <c r="BM129" s="188" t="s">
        <v>1521</v>
      </c>
    </row>
    <row r="130" s="1" customFormat="1" ht="16.5" customHeight="1">
      <c r="B130" s="177"/>
      <c r="C130" s="178" t="s">
        <v>237</v>
      </c>
      <c r="D130" s="178" t="s">
        <v>194</v>
      </c>
      <c r="E130" s="179" t="s">
        <v>192</v>
      </c>
      <c r="F130" s="180" t="s">
        <v>1522</v>
      </c>
      <c r="G130" s="181" t="s">
        <v>397</v>
      </c>
      <c r="H130" s="182">
        <v>3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314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314</v>
      </c>
      <c r="BM130" s="188" t="s">
        <v>1523</v>
      </c>
    </row>
    <row r="131" s="1" customFormat="1" ht="16.5" customHeight="1">
      <c r="B131" s="177"/>
      <c r="C131" s="178" t="s">
        <v>243</v>
      </c>
      <c r="D131" s="178" t="s">
        <v>194</v>
      </c>
      <c r="E131" s="179" t="s">
        <v>287</v>
      </c>
      <c r="F131" s="180" t="s">
        <v>1524</v>
      </c>
      <c r="G131" s="181" t="s">
        <v>397</v>
      </c>
      <c r="H131" s="182">
        <v>1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314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314</v>
      </c>
      <c r="BM131" s="188" t="s">
        <v>1525</v>
      </c>
    </row>
    <row r="132" s="1" customFormat="1" ht="16.5" customHeight="1">
      <c r="B132" s="177"/>
      <c r="C132" s="178" t="s">
        <v>254</v>
      </c>
      <c r="D132" s="178" t="s">
        <v>194</v>
      </c>
      <c r="E132" s="179" t="s">
        <v>228</v>
      </c>
      <c r="F132" s="180" t="s">
        <v>1526</v>
      </c>
      <c r="G132" s="181" t="s">
        <v>310</v>
      </c>
      <c r="H132" s="182">
        <v>6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314</v>
      </c>
      <c r="AT132" s="188" t="s">
        <v>194</v>
      </c>
      <c r="AU132" s="188" t="s">
        <v>83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314</v>
      </c>
      <c r="BM132" s="188" t="s">
        <v>1527</v>
      </c>
    </row>
    <row r="133" s="1" customFormat="1" ht="16.5" customHeight="1">
      <c r="B133" s="177"/>
      <c r="C133" s="178" t="s">
        <v>271</v>
      </c>
      <c r="D133" s="178" t="s">
        <v>194</v>
      </c>
      <c r="E133" s="179" t="s">
        <v>237</v>
      </c>
      <c r="F133" s="180" t="s">
        <v>1528</v>
      </c>
      <c r="G133" s="181" t="s">
        <v>310</v>
      </c>
      <c r="H133" s="182">
        <v>2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314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314</v>
      </c>
      <c r="BM133" s="188" t="s">
        <v>1529</v>
      </c>
    </row>
    <row r="134" s="1" customFormat="1" ht="16.5" customHeight="1">
      <c r="B134" s="177"/>
      <c r="C134" s="178" t="s">
        <v>277</v>
      </c>
      <c r="D134" s="178" t="s">
        <v>194</v>
      </c>
      <c r="E134" s="179" t="s">
        <v>243</v>
      </c>
      <c r="F134" s="180" t="s">
        <v>1530</v>
      </c>
      <c r="G134" s="181" t="s">
        <v>397</v>
      </c>
      <c r="H134" s="182">
        <v>3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314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314</v>
      </c>
      <c r="BM134" s="188" t="s">
        <v>1531</v>
      </c>
    </row>
    <row r="135" s="1" customFormat="1" ht="16.5" customHeight="1">
      <c r="B135" s="177"/>
      <c r="C135" s="178" t="s">
        <v>192</v>
      </c>
      <c r="D135" s="178" t="s">
        <v>194</v>
      </c>
      <c r="E135" s="179" t="s">
        <v>254</v>
      </c>
      <c r="F135" s="180" t="s">
        <v>1532</v>
      </c>
      <c r="G135" s="181" t="s">
        <v>397</v>
      </c>
      <c r="H135" s="182">
        <v>3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314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314</v>
      </c>
      <c r="BM135" s="188" t="s">
        <v>1533</v>
      </c>
    </row>
    <row r="136" s="1" customFormat="1" ht="16.5" customHeight="1">
      <c r="B136" s="177"/>
      <c r="C136" s="178" t="s">
        <v>287</v>
      </c>
      <c r="D136" s="178" t="s">
        <v>194</v>
      </c>
      <c r="E136" s="179" t="s">
        <v>271</v>
      </c>
      <c r="F136" s="180" t="s">
        <v>1534</v>
      </c>
      <c r="G136" s="181" t="s">
        <v>397</v>
      </c>
      <c r="H136" s="182">
        <v>5</v>
      </c>
      <c r="I136" s="183"/>
      <c r="J136" s="182">
        <f>ROUND(I136*H136,2)</f>
        <v>0</v>
      </c>
      <c r="K136" s="180" t="s">
        <v>1</v>
      </c>
      <c r="L136" s="37"/>
      <c r="M136" s="226" t="s">
        <v>1</v>
      </c>
      <c r="N136" s="227" t="s">
        <v>38</v>
      </c>
      <c r="O136" s="228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AR136" s="188" t="s">
        <v>314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314</v>
      </c>
      <c r="BM136" s="188" t="s">
        <v>1535</v>
      </c>
    </row>
    <row r="137" s="1" customFormat="1" ht="6.96" customHeight="1">
      <c r="B137" s="56"/>
      <c r="C137" s="57"/>
      <c r="D137" s="57"/>
      <c r="E137" s="57"/>
      <c r="F137" s="57"/>
      <c r="G137" s="57"/>
      <c r="H137" s="57"/>
      <c r="I137" s="139"/>
      <c r="J137" s="57"/>
      <c r="K137" s="57"/>
      <c r="L137" s="37"/>
    </row>
  </sheetData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4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7" t="s">
        <v>5</v>
      </c>
      <c r="AT2" s="18" t="s">
        <v>104</v>
      </c>
    </row>
    <row r="3" ht="6.96" customHeight="1">
      <c r="B3" s="19"/>
      <c r="C3" s="20"/>
      <c r="D3" s="20"/>
      <c r="E3" s="20"/>
      <c r="F3" s="20"/>
      <c r="G3" s="20"/>
      <c r="H3" s="20"/>
      <c r="I3" s="115"/>
      <c r="J3" s="20"/>
      <c r="K3" s="20"/>
      <c r="L3" s="21"/>
      <c r="AT3" s="18" t="s">
        <v>83</v>
      </c>
    </row>
    <row r="4" ht="24.96" customHeight="1">
      <c r="B4" s="21"/>
      <c r="D4" s="22" t="s">
        <v>159</v>
      </c>
      <c r="L4" s="21"/>
      <c r="M4" s="116" t="s">
        <v>10</v>
      </c>
      <c r="AT4" s="18" t="s">
        <v>3</v>
      </c>
    </row>
    <row r="5" ht="6.96" customHeight="1">
      <c r="B5" s="21"/>
      <c r="L5" s="21"/>
    </row>
    <row r="6" ht="12" customHeight="1">
      <c r="B6" s="21"/>
      <c r="D6" s="31" t="s">
        <v>15</v>
      </c>
      <c r="L6" s="21"/>
    </row>
    <row r="7" ht="16.5" customHeight="1">
      <c r="B7" s="21"/>
      <c r="E7" s="117" t="str">
        <f>'Rekapitulace stavby'!K6</f>
        <v>Rekonstrukce TT na ul. PAvlova vč. zastávky Rodimcevova</v>
      </c>
      <c r="F7" s="31"/>
      <c r="G7" s="31"/>
      <c r="H7" s="31"/>
      <c r="L7" s="21"/>
    </row>
    <row r="8" s="1" customFormat="1" ht="12" customHeight="1">
      <c r="B8" s="37"/>
      <c r="D8" s="31" t="s">
        <v>160</v>
      </c>
      <c r="I8" s="118"/>
      <c r="L8" s="37"/>
    </row>
    <row r="9" s="1" customFormat="1" ht="36.96" customHeight="1">
      <c r="B9" s="37"/>
      <c r="E9" s="63" t="s">
        <v>1536</v>
      </c>
      <c r="F9" s="1"/>
      <c r="G9" s="1"/>
      <c r="H9" s="1"/>
      <c r="I9" s="118"/>
      <c r="L9" s="37"/>
    </row>
    <row r="10" s="1" customFormat="1">
      <c r="B10" s="37"/>
      <c r="I10" s="118"/>
      <c r="L10" s="37"/>
    </row>
    <row r="11" s="1" customFormat="1" ht="12" customHeight="1">
      <c r="B11" s="37"/>
      <c r="D11" s="31" t="s">
        <v>17</v>
      </c>
      <c r="F11" s="26" t="s">
        <v>1</v>
      </c>
      <c r="I11" s="119" t="s">
        <v>18</v>
      </c>
      <c r="J11" s="26" t="s">
        <v>1</v>
      </c>
      <c r="L11" s="37"/>
    </row>
    <row r="12" s="1" customFormat="1" ht="12" customHeight="1">
      <c r="B12" s="37"/>
      <c r="D12" s="31" t="s">
        <v>19</v>
      </c>
      <c r="F12" s="26" t="s">
        <v>20</v>
      </c>
      <c r="I12" s="119" t="s">
        <v>21</v>
      </c>
      <c r="J12" s="65" t="str">
        <f>'Rekapitulace stavby'!AN8</f>
        <v>19. 11. 2019</v>
      </c>
      <c r="L12" s="37"/>
    </row>
    <row r="13" s="1" customFormat="1" ht="10.8" customHeight="1">
      <c r="B13" s="37"/>
      <c r="I13" s="118"/>
      <c r="L13" s="37"/>
    </row>
    <row r="14" s="1" customFormat="1" ht="12" customHeight="1">
      <c r="B14" s="37"/>
      <c r="D14" s="31" t="s">
        <v>23</v>
      </c>
      <c r="I14" s="119" t="s">
        <v>24</v>
      </c>
      <c r="J14" s="26" t="s">
        <v>1</v>
      </c>
      <c r="L14" s="37"/>
    </row>
    <row r="15" s="1" customFormat="1" ht="18" customHeight="1">
      <c r="B15" s="37"/>
      <c r="E15" s="26" t="s">
        <v>25</v>
      </c>
      <c r="I15" s="119" t="s">
        <v>26</v>
      </c>
      <c r="J15" s="26" t="s">
        <v>1</v>
      </c>
      <c r="L15" s="37"/>
    </row>
    <row r="16" s="1" customFormat="1" ht="6.96" customHeight="1">
      <c r="B16" s="37"/>
      <c r="I16" s="118"/>
      <c r="L16" s="37"/>
    </row>
    <row r="17" s="1" customFormat="1" ht="12" customHeight="1">
      <c r="B17" s="37"/>
      <c r="D17" s="31" t="s">
        <v>27</v>
      </c>
      <c r="I17" s="119" t="s">
        <v>24</v>
      </c>
      <c r="J17" s="32" t="str">
        <f>'Rekapitulace stavby'!AN13</f>
        <v>Vyplň údaj</v>
      </c>
      <c r="L17" s="37"/>
    </row>
    <row r="18" s="1" customFormat="1" ht="18" customHeight="1">
      <c r="B18" s="37"/>
      <c r="E18" s="32" t="str">
        <f>'Rekapitulace stavby'!E14</f>
        <v>Vyplň údaj</v>
      </c>
      <c r="F18" s="26"/>
      <c r="G18" s="26"/>
      <c r="H18" s="26"/>
      <c r="I18" s="119" t="s">
        <v>26</v>
      </c>
      <c r="J18" s="32" t="str">
        <f>'Rekapitulace stavby'!AN14</f>
        <v>Vyplň údaj</v>
      </c>
      <c r="L18" s="37"/>
    </row>
    <row r="19" s="1" customFormat="1" ht="6.96" customHeight="1">
      <c r="B19" s="37"/>
      <c r="I19" s="118"/>
      <c r="L19" s="37"/>
    </row>
    <row r="20" s="1" customFormat="1" ht="12" customHeight="1">
      <c r="B20" s="37"/>
      <c r="D20" s="31" t="s">
        <v>29</v>
      </c>
      <c r="I20" s="119" t="s">
        <v>24</v>
      </c>
      <c r="J20" s="26" t="s">
        <v>1</v>
      </c>
      <c r="L20" s="37"/>
    </row>
    <row r="21" s="1" customFormat="1" ht="18" customHeight="1">
      <c r="B21" s="37"/>
      <c r="E21" s="26" t="s">
        <v>25</v>
      </c>
      <c r="I21" s="119" t="s">
        <v>26</v>
      </c>
      <c r="J21" s="26" t="s">
        <v>1</v>
      </c>
      <c r="L21" s="37"/>
    </row>
    <row r="22" s="1" customFormat="1" ht="6.96" customHeight="1">
      <c r="B22" s="37"/>
      <c r="I22" s="118"/>
      <c r="L22" s="37"/>
    </row>
    <row r="23" s="1" customFormat="1" ht="12" customHeight="1">
      <c r="B23" s="37"/>
      <c r="D23" s="31" t="s">
        <v>31</v>
      </c>
      <c r="I23" s="119" t="s">
        <v>24</v>
      </c>
      <c r="J23" s="26" t="s">
        <v>1</v>
      </c>
      <c r="L23" s="37"/>
    </row>
    <row r="24" s="1" customFormat="1" ht="18" customHeight="1">
      <c r="B24" s="37"/>
      <c r="E24" s="26" t="s">
        <v>25</v>
      </c>
      <c r="I24" s="119" t="s">
        <v>26</v>
      </c>
      <c r="J24" s="26" t="s">
        <v>1</v>
      </c>
      <c r="L24" s="37"/>
    </row>
    <row r="25" s="1" customFormat="1" ht="6.96" customHeight="1">
      <c r="B25" s="37"/>
      <c r="I25" s="118"/>
      <c r="L25" s="37"/>
    </row>
    <row r="26" s="1" customFormat="1" ht="12" customHeight="1">
      <c r="B26" s="37"/>
      <c r="D26" s="31" t="s">
        <v>32</v>
      </c>
      <c r="I26" s="118"/>
      <c r="L26" s="37"/>
    </row>
    <row r="27" s="7" customFormat="1" ht="16.5" customHeight="1">
      <c r="B27" s="120"/>
      <c r="E27" s="35" t="s">
        <v>1</v>
      </c>
      <c r="F27" s="35"/>
      <c r="G27" s="35"/>
      <c r="H27" s="35"/>
      <c r="I27" s="121"/>
      <c r="L27" s="120"/>
    </row>
    <row r="28" s="1" customFormat="1" ht="6.96" customHeight="1">
      <c r="B28" s="37"/>
      <c r="I28" s="118"/>
      <c r="L28" s="37"/>
    </row>
    <row r="29" s="1" customFormat="1" ht="6.96" customHeight="1">
      <c r="B29" s="37"/>
      <c r="D29" s="69"/>
      <c r="E29" s="69"/>
      <c r="F29" s="69"/>
      <c r="G29" s="69"/>
      <c r="H29" s="69"/>
      <c r="I29" s="122"/>
      <c r="J29" s="69"/>
      <c r="K29" s="69"/>
      <c r="L29" s="37"/>
    </row>
    <row r="30" s="1" customFormat="1" ht="25.44" customHeight="1">
      <c r="B30" s="37"/>
      <c r="D30" s="123" t="s">
        <v>33</v>
      </c>
      <c r="I30" s="118"/>
      <c r="J30" s="90">
        <f>ROUND(J120, 2)</f>
        <v>0</v>
      </c>
      <c r="L30" s="37"/>
    </row>
    <row r="31" s="1" customFormat="1" ht="6.96" customHeight="1">
      <c r="B31" s="37"/>
      <c r="D31" s="69"/>
      <c r="E31" s="69"/>
      <c r="F31" s="69"/>
      <c r="G31" s="69"/>
      <c r="H31" s="69"/>
      <c r="I31" s="122"/>
      <c r="J31" s="69"/>
      <c r="K31" s="69"/>
      <c r="L31" s="37"/>
    </row>
    <row r="32" s="1" customFormat="1" ht="14.4" customHeight="1">
      <c r="B32" s="37"/>
      <c r="F32" s="41" t="s">
        <v>35</v>
      </c>
      <c r="I32" s="124" t="s">
        <v>34</v>
      </c>
      <c r="J32" s="41" t="s">
        <v>36</v>
      </c>
      <c r="L32" s="37"/>
    </row>
    <row r="33" s="1" customFormat="1" ht="14.4" customHeight="1">
      <c r="B33" s="37"/>
      <c r="D33" s="125" t="s">
        <v>37</v>
      </c>
      <c r="E33" s="31" t="s">
        <v>38</v>
      </c>
      <c r="F33" s="126">
        <f>ROUND((SUM(BE120:BE164)),  2)</f>
        <v>0</v>
      </c>
      <c r="I33" s="127">
        <v>0.20999999999999999</v>
      </c>
      <c r="J33" s="126">
        <f>ROUND(((SUM(BE120:BE164))*I33),  2)</f>
        <v>0</v>
      </c>
      <c r="L33" s="37"/>
    </row>
    <row r="34" s="1" customFormat="1" ht="14.4" customHeight="1">
      <c r="B34" s="37"/>
      <c r="E34" s="31" t="s">
        <v>39</v>
      </c>
      <c r="F34" s="126">
        <f>ROUND((SUM(BF120:BF164)),  2)</f>
        <v>0</v>
      </c>
      <c r="I34" s="127">
        <v>0.14999999999999999</v>
      </c>
      <c r="J34" s="126">
        <f>ROUND(((SUM(BF120:BF164))*I34),  2)</f>
        <v>0</v>
      </c>
      <c r="L34" s="37"/>
    </row>
    <row r="35" hidden="1" s="1" customFormat="1" ht="14.4" customHeight="1">
      <c r="B35" s="37"/>
      <c r="E35" s="31" t="s">
        <v>40</v>
      </c>
      <c r="F35" s="126">
        <f>ROUND((SUM(BG120:BG164)),  2)</f>
        <v>0</v>
      </c>
      <c r="I35" s="127">
        <v>0.20999999999999999</v>
      </c>
      <c r="J35" s="126">
        <f>0</f>
        <v>0</v>
      </c>
      <c r="L35" s="37"/>
    </row>
    <row r="36" hidden="1" s="1" customFormat="1" ht="14.4" customHeight="1">
      <c r="B36" s="37"/>
      <c r="E36" s="31" t="s">
        <v>41</v>
      </c>
      <c r="F36" s="126">
        <f>ROUND((SUM(BH120:BH164)),  2)</f>
        <v>0</v>
      </c>
      <c r="I36" s="127">
        <v>0.14999999999999999</v>
      </c>
      <c r="J36" s="126">
        <f>0</f>
        <v>0</v>
      </c>
      <c r="L36" s="37"/>
    </row>
    <row r="37" hidden="1" s="1" customFormat="1" ht="14.4" customHeight="1">
      <c r="B37" s="37"/>
      <c r="E37" s="31" t="s">
        <v>42</v>
      </c>
      <c r="F37" s="126">
        <f>ROUND((SUM(BI120:BI164)),  2)</f>
        <v>0</v>
      </c>
      <c r="I37" s="127">
        <v>0</v>
      </c>
      <c r="J37" s="126">
        <f>0</f>
        <v>0</v>
      </c>
      <c r="L37" s="37"/>
    </row>
    <row r="38" s="1" customFormat="1" ht="6.96" customHeight="1">
      <c r="B38" s="37"/>
      <c r="I38" s="118"/>
      <c r="L38" s="37"/>
    </row>
    <row r="39" s="1" customFormat="1" ht="25.44" customHeight="1">
      <c r="B39" s="37"/>
      <c r="C39" s="128"/>
      <c r="D39" s="129" t="s">
        <v>43</v>
      </c>
      <c r="E39" s="77"/>
      <c r="F39" s="77"/>
      <c r="G39" s="130" t="s">
        <v>44</v>
      </c>
      <c r="H39" s="131" t="s">
        <v>45</v>
      </c>
      <c r="I39" s="132"/>
      <c r="J39" s="133">
        <f>SUM(J30:J37)</f>
        <v>0</v>
      </c>
      <c r="K39" s="134"/>
      <c r="L39" s="37"/>
    </row>
    <row r="40" s="1" customFormat="1" ht="14.4" customHeight="1">
      <c r="B40" s="37"/>
      <c r="I40" s="118"/>
      <c r="L40" s="37"/>
    </row>
    <row r="41" ht="14.4" customHeight="1">
      <c r="B41" s="21"/>
      <c r="L41" s="21"/>
    </row>
    <row r="42" ht="14.4" customHeight="1">
      <c r="B42" s="21"/>
      <c r="L42" s="21"/>
    </row>
    <row r="43" ht="14.4" customHeight="1">
      <c r="B43" s="21"/>
      <c r="L43" s="21"/>
    </row>
    <row r="44" ht="14.4" customHeight="1">
      <c r="B44" s="21"/>
      <c r="L44" s="21"/>
    </row>
    <row r="45" ht="14.4" customHeight="1">
      <c r="B45" s="21"/>
      <c r="L45" s="21"/>
    </row>
    <row r="46" ht="14.4" customHeight="1">
      <c r="B46" s="21"/>
      <c r="L46" s="21"/>
    </row>
    <row r="47" ht="14.4" customHeight="1">
      <c r="B47" s="21"/>
      <c r="L47" s="21"/>
    </row>
    <row r="48" ht="14.4" customHeight="1">
      <c r="B48" s="21"/>
      <c r="L48" s="21"/>
    </row>
    <row r="49" ht="14.4" customHeight="1">
      <c r="B49" s="21"/>
      <c r="L49" s="21"/>
    </row>
    <row r="50" s="1" customFormat="1" ht="14.4" customHeight="1">
      <c r="B50" s="37"/>
      <c r="D50" s="53" t="s">
        <v>46</v>
      </c>
      <c r="E50" s="54"/>
      <c r="F50" s="54"/>
      <c r="G50" s="53" t="s">
        <v>47</v>
      </c>
      <c r="H50" s="54"/>
      <c r="I50" s="135"/>
      <c r="J50" s="54"/>
      <c r="K50" s="54"/>
      <c r="L50" s="3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1" customFormat="1">
      <c r="B61" s="37"/>
      <c r="D61" s="55" t="s">
        <v>48</v>
      </c>
      <c r="E61" s="39"/>
      <c r="F61" s="136" t="s">
        <v>49</v>
      </c>
      <c r="G61" s="55" t="s">
        <v>48</v>
      </c>
      <c r="H61" s="39"/>
      <c r="I61" s="137"/>
      <c r="J61" s="138" t="s">
        <v>49</v>
      </c>
      <c r="K61" s="39"/>
      <c r="L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1" customFormat="1">
      <c r="B65" s="37"/>
      <c r="D65" s="53" t="s">
        <v>50</v>
      </c>
      <c r="E65" s="54"/>
      <c r="F65" s="54"/>
      <c r="G65" s="53" t="s">
        <v>51</v>
      </c>
      <c r="H65" s="54"/>
      <c r="I65" s="135"/>
      <c r="J65" s="54"/>
      <c r="K65" s="54"/>
      <c r="L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1" customFormat="1">
      <c r="B76" s="37"/>
      <c r="D76" s="55" t="s">
        <v>48</v>
      </c>
      <c r="E76" s="39"/>
      <c r="F76" s="136" t="s">
        <v>49</v>
      </c>
      <c r="G76" s="55" t="s">
        <v>48</v>
      </c>
      <c r="H76" s="39"/>
      <c r="I76" s="137"/>
      <c r="J76" s="138" t="s">
        <v>49</v>
      </c>
      <c r="K76" s="39"/>
      <c r="L76" s="37"/>
    </row>
    <row r="77" s="1" customFormat="1" ht="14.4" customHeight="1">
      <c r="B77" s="56"/>
      <c r="C77" s="57"/>
      <c r="D77" s="57"/>
      <c r="E77" s="57"/>
      <c r="F77" s="57"/>
      <c r="G77" s="57"/>
      <c r="H77" s="57"/>
      <c r="I77" s="139"/>
      <c r="J77" s="57"/>
      <c r="K77" s="57"/>
      <c r="L77" s="37"/>
    </row>
    <row r="81" s="1" customFormat="1" ht="6.96" customHeight="1">
      <c r="B81" s="58"/>
      <c r="C81" s="59"/>
      <c r="D81" s="59"/>
      <c r="E81" s="59"/>
      <c r="F81" s="59"/>
      <c r="G81" s="59"/>
      <c r="H81" s="59"/>
      <c r="I81" s="140"/>
      <c r="J81" s="59"/>
      <c r="K81" s="59"/>
      <c r="L81" s="37"/>
    </row>
    <row r="82" s="1" customFormat="1" ht="24.96" customHeight="1">
      <c r="B82" s="37"/>
      <c r="C82" s="22" t="s">
        <v>162</v>
      </c>
      <c r="I82" s="118"/>
      <c r="L82" s="37"/>
    </row>
    <row r="83" s="1" customFormat="1" ht="6.96" customHeight="1">
      <c r="B83" s="37"/>
      <c r="I83" s="118"/>
      <c r="L83" s="37"/>
    </row>
    <row r="84" s="1" customFormat="1" ht="12" customHeight="1">
      <c r="B84" s="37"/>
      <c r="C84" s="31" t="s">
        <v>15</v>
      </c>
      <c r="I84" s="118"/>
      <c r="L84" s="37"/>
    </row>
    <row r="85" s="1" customFormat="1" ht="16.5" customHeight="1">
      <c r="B85" s="37"/>
      <c r="E85" s="117" t="str">
        <f>E7</f>
        <v>Rekonstrukce TT na ul. PAvlova vč. zastávky Rodimcevova</v>
      </c>
      <c r="F85" s="31"/>
      <c r="G85" s="31"/>
      <c r="H85" s="31"/>
      <c r="I85" s="118"/>
      <c r="L85" s="37"/>
    </row>
    <row r="86" s="1" customFormat="1" ht="12" customHeight="1">
      <c r="B86" s="37"/>
      <c r="C86" s="31" t="s">
        <v>160</v>
      </c>
      <c r="I86" s="118"/>
      <c r="L86" s="37"/>
    </row>
    <row r="87" s="1" customFormat="1" ht="16.5" customHeight="1">
      <c r="B87" s="37"/>
      <c r="E87" s="63" t="str">
        <f>E9</f>
        <v xml:space="preserve">SO 15-62 - SDĚLOVACÍ VEDENÍ (UPC) </v>
      </c>
      <c r="F87" s="1"/>
      <c r="G87" s="1"/>
      <c r="H87" s="1"/>
      <c r="I87" s="118"/>
      <c r="L87" s="37"/>
    </row>
    <row r="88" s="1" customFormat="1" ht="6.96" customHeight="1">
      <c r="B88" s="37"/>
      <c r="I88" s="118"/>
      <c r="L88" s="37"/>
    </row>
    <row r="89" s="1" customFormat="1" ht="12" customHeight="1">
      <c r="B89" s="37"/>
      <c r="C89" s="31" t="s">
        <v>19</v>
      </c>
      <c r="F89" s="26" t="str">
        <f>F12</f>
        <v>Ostrava</v>
      </c>
      <c r="I89" s="119" t="s">
        <v>21</v>
      </c>
      <c r="J89" s="65" t="str">
        <f>IF(J12="","",J12)</f>
        <v>19. 11. 2019</v>
      </c>
      <c r="L89" s="37"/>
    </row>
    <row r="90" s="1" customFormat="1" ht="6.96" customHeight="1">
      <c r="B90" s="37"/>
      <c r="I90" s="118"/>
      <c r="L90" s="37"/>
    </row>
    <row r="91" s="1" customFormat="1" ht="15.15" customHeight="1">
      <c r="B91" s="37"/>
      <c r="C91" s="31" t="s">
        <v>23</v>
      </c>
      <c r="F91" s="26" t="str">
        <f>E15</f>
        <v xml:space="preserve"> </v>
      </c>
      <c r="I91" s="119" t="s">
        <v>29</v>
      </c>
      <c r="J91" s="35" t="str">
        <f>E21</f>
        <v xml:space="preserve"> </v>
      </c>
      <c r="L91" s="37"/>
    </row>
    <row r="92" s="1" customFormat="1" ht="15.15" customHeight="1">
      <c r="B92" s="37"/>
      <c r="C92" s="31" t="s">
        <v>27</v>
      </c>
      <c r="F92" s="26" t="str">
        <f>IF(E18="","",E18)</f>
        <v>Vyplň údaj</v>
      </c>
      <c r="I92" s="119" t="s">
        <v>31</v>
      </c>
      <c r="J92" s="35" t="str">
        <f>E24</f>
        <v xml:space="preserve"> </v>
      </c>
      <c r="L92" s="37"/>
    </row>
    <row r="93" s="1" customFormat="1" ht="10.32" customHeight="1">
      <c r="B93" s="37"/>
      <c r="I93" s="118"/>
      <c r="L93" s="37"/>
    </row>
    <row r="94" s="1" customFormat="1" ht="29.28" customHeight="1">
      <c r="B94" s="37"/>
      <c r="C94" s="141" t="s">
        <v>163</v>
      </c>
      <c r="D94" s="128"/>
      <c r="E94" s="128"/>
      <c r="F94" s="128"/>
      <c r="G94" s="128"/>
      <c r="H94" s="128"/>
      <c r="I94" s="142"/>
      <c r="J94" s="143" t="s">
        <v>164</v>
      </c>
      <c r="K94" s="128"/>
      <c r="L94" s="37"/>
    </row>
    <row r="95" s="1" customFormat="1" ht="10.32" customHeight="1">
      <c r="B95" s="37"/>
      <c r="I95" s="118"/>
      <c r="L95" s="37"/>
    </row>
    <row r="96" s="1" customFormat="1" ht="22.8" customHeight="1">
      <c r="B96" s="37"/>
      <c r="C96" s="144" t="s">
        <v>165</v>
      </c>
      <c r="I96" s="118"/>
      <c r="J96" s="90">
        <f>J120</f>
        <v>0</v>
      </c>
      <c r="L96" s="37"/>
      <c r="AU96" s="18" t="s">
        <v>166</v>
      </c>
    </row>
    <row r="97" s="8" customFormat="1" ht="24.96" customHeight="1">
      <c r="B97" s="145"/>
      <c r="D97" s="146" t="s">
        <v>167</v>
      </c>
      <c r="E97" s="147"/>
      <c r="F97" s="147"/>
      <c r="G97" s="147"/>
      <c r="H97" s="147"/>
      <c r="I97" s="148"/>
      <c r="J97" s="149">
        <f>J121</f>
        <v>0</v>
      </c>
      <c r="L97" s="145"/>
    </row>
    <row r="98" s="9" customFormat="1" ht="19.92" customHeight="1">
      <c r="B98" s="150"/>
      <c r="D98" s="151" t="s">
        <v>1019</v>
      </c>
      <c r="E98" s="152"/>
      <c r="F98" s="152"/>
      <c r="G98" s="152"/>
      <c r="H98" s="152"/>
      <c r="I98" s="153"/>
      <c r="J98" s="154">
        <f>J122</f>
        <v>0</v>
      </c>
      <c r="L98" s="150"/>
    </row>
    <row r="99" s="8" customFormat="1" ht="24.96" customHeight="1">
      <c r="B99" s="145"/>
      <c r="D99" s="146" t="s">
        <v>1506</v>
      </c>
      <c r="E99" s="147"/>
      <c r="F99" s="147"/>
      <c r="G99" s="147"/>
      <c r="H99" s="147"/>
      <c r="I99" s="148"/>
      <c r="J99" s="149">
        <f>J140</f>
        <v>0</v>
      </c>
      <c r="L99" s="145"/>
    </row>
    <row r="100" s="9" customFormat="1" ht="19.92" customHeight="1">
      <c r="B100" s="150"/>
      <c r="D100" s="151" t="s">
        <v>1507</v>
      </c>
      <c r="E100" s="152"/>
      <c r="F100" s="152"/>
      <c r="G100" s="152"/>
      <c r="H100" s="152"/>
      <c r="I100" s="153"/>
      <c r="J100" s="154">
        <f>J141</f>
        <v>0</v>
      </c>
      <c r="L100" s="150"/>
    </row>
    <row r="101" s="1" customFormat="1" ht="21.84" customHeight="1">
      <c r="B101" s="37"/>
      <c r="I101" s="118"/>
      <c r="L101" s="37"/>
    </row>
    <row r="102" s="1" customFormat="1" ht="6.96" customHeight="1">
      <c r="B102" s="56"/>
      <c r="C102" s="57"/>
      <c r="D102" s="57"/>
      <c r="E102" s="57"/>
      <c r="F102" s="57"/>
      <c r="G102" s="57"/>
      <c r="H102" s="57"/>
      <c r="I102" s="139"/>
      <c r="J102" s="57"/>
      <c r="K102" s="57"/>
      <c r="L102" s="37"/>
    </row>
    <row r="106" s="1" customFormat="1" ht="6.96" customHeight="1">
      <c r="B106" s="58"/>
      <c r="C106" s="59"/>
      <c r="D106" s="59"/>
      <c r="E106" s="59"/>
      <c r="F106" s="59"/>
      <c r="G106" s="59"/>
      <c r="H106" s="59"/>
      <c r="I106" s="140"/>
      <c r="J106" s="59"/>
      <c r="K106" s="59"/>
      <c r="L106" s="37"/>
    </row>
    <row r="107" s="1" customFormat="1" ht="24.96" customHeight="1">
      <c r="B107" s="37"/>
      <c r="C107" s="22" t="s">
        <v>176</v>
      </c>
      <c r="I107" s="118"/>
      <c r="L107" s="37"/>
    </row>
    <row r="108" s="1" customFormat="1" ht="6.96" customHeight="1">
      <c r="B108" s="37"/>
      <c r="I108" s="118"/>
      <c r="L108" s="37"/>
    </row>
    <row r="109" s="1" customFormat="1" ht="12" customHeight="1">
      <c r="B109" s="37"/>
      <c r="C109" s="31" t="s">
        <v>15</v>
      </c>
      <c r="I109" s="118"/>
      <c r="L109" s="37"/>
    </row>
    <row r="110" s="1" customFormat="1" ht="16.5" customHeight="1">
      <c r="B110" s="37"/>
      <c r="E110" s="117" t="str">
        <f>E7</f>
        <v>Rekonstrukce TT na ul. PAvlova vč. zastávky Rodimcevova</v>
      </c>
      <c r="F110" s="31"/>
      <c r="G110" s="31"/>
      <c r="H110" s="31"/>
      <c r="I110" s="118"/>
      <c r="L110" s="37"/>
    </row>
    <row r="111" s="1" customFormat="1" ht="12" customHeight="1">
      <c r="B111" s="37"/>
      <c r="C111" s="31" t="s">
        <v>160</v>
      </c>
      <c r="I111" s="118"/>
      <c r="L111" s="37"/>
    </row>
    <row r="112" s="1" customFormat="1" ht="16.5" customHeight="1">
      <c r="B112" s="37"/>
      <c r="E112" s="63" t="str">
        <f>E9</f>
        <v xml:space="preserve">SO 15-62 - SDĚLOVACÍ VEDENÍ (UPC) </v>
      </c>
      <c r="F112" s="1"/>
      <c r="G112" s="1"/>
      <c r="H112" s="1"/>
      <c r="I112" s="118"/>
      <c r="L112" s="37"/>
    </row>
    <row r="113" s="1" customFormat="1" ht="6.96" customHeight="1">
      <c r="B113" s="37"/>
      <c r="I113" s="118"/>
      <c r="L113" s="37"/>
    </row>
    <row r="114" s="1" customFormat="1" ht="12" customHeight="1">
      <c r="B114" s="37"/>
      <c r="C114" s="31" t="s">
        <v>19</v>
      </c>
      <c r="F114" s="26" t="str">
        <f>F12</f>
        <v>Ostrava</v>
      </c>
      <c r="I114" s="119" t="s">
        <v>21</v>
      </c>
      <c r="J114" s="65" t="str">
        <f>IF(J12="","",J12)</f>
        <v>19. 11. 2019</v>
      </c>
      <c r="L114" s="37"/>
    </row>
    <row r="115" s="1" customFormat="1" ht="6.96" customHeight="1">
      <c r="B115" s="37"/>
      <c r="I115" s="118"/>
      <c r="L115" s="37"/>
    </row>
    <row r="116" s="1" customFormat="1" ht="15.15" customHeight="1">
      <c r="B116" s="37"/>
      <c r="C116" s="31" t="s">
        <v>23</v>
      </c>
      <c r="F116" s="26" t="str">
        <f>E15</f>
        <v xml:space="preserve"> </v>
      </c>
      <c r="I116" s="119" t="s">
        <v>29</v>
      </c>
      <c r="J116" s="35" t="str">
        <f>E21</f>
        <v xml:space="preserve"> </v>
      </c>
      <c r="L116" s="37"/>
    </row>
    <row r="117" s="1" customFormat="1" ht="15.15" customHeight="1">
      <c r="B117" s="37"/>
      <c r="C117" s="31" t="s">
        <v>27</v>
      </c>
      <c r="F117" s="26" t="str">
        <f>IF(E18="","",E18)</f>
        <v>Vyplň údaj</v>
      </c>
      <c r="I117" s="119" t="s">
        <v>31</v>
      </c>
      <c r="J117" s="35" t="str">
        <f>E24</f>
        <v xml:space="preserve"> </v>
      </c>
      <c r="L117" s="37"/>
    </row>
    <row r="118" s="1" customFormat="1" ht="10.32" customHeight="1">
      <c r="B118" s="37"/>
      <c r="I118" s="118"/>
      <c r="L118" s="37"/>
    </row>
    <row r="119" s="10" customFormat="1" ht="29.28" customHeight="1">
      <c r="B119" s="155"/>
      <c r="C119" s="156" t="s">
        <v>177</v>
      </c>
      <c r="D119" s="157" t="s">
        <v>58</v>
      </c>
      <c r="E119" s="157" t="s">
        <v>54</v>
      </c>
      <c r="F119" s="157" t="s">
        <v>55</v>
      </c>
      <c r="G119" s="157" t="s">
        <v>178</v>
      </c>
      <c r="H119" s="157" t="s">
        <v>179</v>
      </c>
      <c r="I119" s="158" t="s">
        <v>180</v>
      </c>
      <c r="J119" s="157" t="s">
        <v>164</v>
      </c>
      <c r="K119" s="159" t="s">
        <v>181</v>
      </c>
      <c r="L119" s="155"/>
      <c r="M119" s="82" t="s">
        <v>1</v>
      </c>
      <c r="N119" s="83" t="s">
        <v>37</v>
      </c>
      <c r="O119" s="83" t="s">
        <v>182</v>
      </c>
      <c r="P119" s="83" t="s">
        <v>183</v>
      </c>
      <c r="Q119" s="83" t="s">
        <v>184</v>
      </c>
      <c r="R119" s="83" t="s">
        <v>185</v>
      </c>
      <c r="S119" s="83" t="s">
        <v>186</v>
      </c>
      <c r="T119" s="84" t="s">
        <v>187</v>
      </c>
    </row>
    <row r="120" s="1" customFormat="1" ht="22.8" customHeight="1">
      <c r="B120" s="37"/>
      <c r="C120" s="87" t="s">
        <v>188</v>
      </c>
      <c r="I120" s="118"/>
      <c r="J120" s="160">
        <f>BK120</f>
        <v>0</v>
      </c>
      <c r="L120" s="37"/>
      <c r="M120" s="85"/>
      <c r="N120" s="69"/>
      <c r="O120" s="69"/>
      <c r="P120" s="161">
        <f>P121+P140</f>
        <v>0</v>
      </c>
      <c r="Q120" s="69"/>
      <c r="R120" s="161">
        <f>R121+R140</f>
        <v>0</v>
      </c>
      <c r="S120" s="69"/>
      <c r="T120" s="162">
        <f>T121+T140</f>
        <v>0</v>
      </c>
      <c r="AT120" s="18" t="s">
        <v>72</v>
      </c>
      <c r="AU120" s="18" t="s">
        <v>166</v>
      </c>
      <c r="BK120" s="163">
        <f>BK121+BK140</f>
        <v>0</v>
      </c>
    </row>
    <row r="121" s="11" customFormat="1" ht="25.92" customHeight="1">
      <c r="B121" s="164"/>
      <c r="D121" s="165" t="s">
        <v>72</v>
      </c>
      <c r="E121" s="166" t="s">
        <v>189</v>
      </c>
      <c r="F121" s="166" t="s">
        <v>190</v>
      </c>
      <c r="I121" s="167"/>
      <c r="J121" s="168">
        <f>BK121</f>
        <v>0</v>
      </c>
      <c r="L121" s="164"/>
      <c r="M121" s="169"/>
      <c r="N121" s="170"/>
      <c r="O121" s="170"/>
      <c r="P121" s="171">
        <f>P122</f>
        <v>0</v>
      </c>
      <c r="Q121" s="170"/>
      <c r="R121" s="171">
        <f>R122</f>
        <v>0</v>
      </c>
      <c r="S121" s="170"/>
      <c r="T121" s="172">
        <f>T122</f>
        <v>0</v>
      </c>
      <c r="AR121" s="165" t="s">
        <v>81</v>
      </c>
      <c r="AT121" s="173" t="s">
        <v>72</v>
      </c>
      <c r="AU121" s="173" t="s">
        <v>73</v>
      </c>
      <c r="AY121" s="165" t="s">
        <v>191</v>
      </c>
      <c r="BK121" s="174">
        <f>BK122</f>
        <v>0</v>
      </c>
    </row>
    <row r="122" s="11" customFormat="1" ht="22.8" customHeight="1">
      <c r="B122" s="164"/>
      <c r="D122" s="165" t="s">
        <v>72</v>
      </c>
      <c r="E122" s="175" t="s">
        <v>81</v>
      </c>
      <c r="F122" s="175" t="s">
        <v>1020</v>
      </c>
      <c r="I122" s="167"/>
      <c r="J122" s="176">
        <f>BK122</f>
        <v>0</v>
      </c>
      <c r="L122" s="164"/>
      <c r="M122" s="169"/>
      <c r="N122" s="170"/>
      <c r="O122" s="170"/>
      <c r="P122" s="171">
        <f>SUM(P123:P139)</f>
        <v>0</v>
      </c>
      <c r="Q122" s="170"/>
      <c r="R122" s="171">
        <f>SUM(R123:R139)</f>
        <v>0</v>
      </c>
      <c r="S122" s="170"/>
      <c r="T122" s="172">
        <f>SUM(T123:T139)</f>
        <v>0</v>
      </c>
      <c r="AR122" s="165" t="s">
        <v>81</v>
      </c>
      <c r="AT122" s="173" t="s">
        <v>72</v>
      </c>
      <c r="AU122" s="173" t="s">
        <v>81</v>
      </c>
      <c r="AY122" s="165" t="s">
        <v>191</v>
      </c>
      <c r="BK122" s="174">
        <f>SUM(BK123:BK139)</f>
        <v>0</v>
      </c>
    </row>
    <row r="123" s="1" customFormat="1" ht="16.5" customHeight="1">
      <c r="B123" s="177"/>
      <c r="C123" s="178" t="s">
        <v>81</v>
      </c>
      <c r="D123" s="178" t="s">
        <v>194</v>
      </c>
      <c r="E123" s="179" t="s">
        <v>1537</v>
      </c>
      <c r="F123" s="180" t="s">
        <v>1508</v>
      </c>
      <c r="G123" s="181" t="s">
        <v>397</v>
      </c>
      <c r="H123" s="182">
        <v>1</v>
      </c>
      <c r="I123" s="183"/>
      <c r="J123" s="182">
        <f>ROUND(I123*H123,2)</f>
        <v>0</v>
      </c>
      <c r="K123" s="180" t="s">
        <v>1</v>
      </c>
      <c r="L123" s="37"/>
      <c r="M123" s="184" t="s">
        <v>1</v>
      </c>
      <c r="N123" s="185" t="s">
        <v>38</v>
      </c>
      <c r="O123" s="73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AR123" s="188" t="s">
        <v>198</v>
      </c>
      <c r="AT123" s="188" t="s">
        <v>194</v>
      </c>
      <c r="AU123" s="188" t="s">
        <v>83</v>
      </c>
      <c r="AY123" s="18" t="s">
        <v>191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8" t="s">
        <v>81</v>
      </c>
      <c r="BK123" s="189">
        <f>ROUND(I123*H123,2)</f>
        <v>0</v>
      </c>
      <c r="BL123" s="18" t="s">
        <v>198</v>
      </c>
      <c r="BM123" s="188" t="s">
        <v>1538</v>
      </c>
    </row>
    <row r="124" s="1" customFormat="1" ht="16.5" customHeight="1">
      <c r="B124" s="177"/>
      <c r="C124" s="178" t="s">
        <v>83</v>
      </c>
      <c r="D124" s="178" t="s">
        <v>194</v>
      </c>
      <c r="E124" s="179" t="s">
        <v>1539</v>
      </c>
      <c r="F124" s="180" t="s">
        <v>1540</v>
      </c>
      <c r="G124" s="181" t="s">
        <v>310</v>
      </c>
      <c r="H124" s="182">
        <v>6</v>
      </c>
      <c r="I124" s="183"/>
      <c r="J124" s="182">
        <f>ROUND(I124*H124,2)</f>
        <v>0</v>
      </c>
      <c r="K124" s="180" t="s">
        <v>1</v>
      </c>
      <c r="L124" s="37"/>
      <c r="M124" s="184" t="s">
        <v>1</v>
      </c>
      <c r="N124" s="185" t="s">
        <v>38</v>
      </c>
      <c r="O124" s="73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AR124" s="188" t="s">
        <v>198</v>
      </c>
      <c r="AT124" s="188" t="s">
        <v>194</v>
      </c>
      <c r="AU124" s="188" t="s">
        <v>83</v>
      </c>
      <c r="AY124" s="18" t="s">
        <v>191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81</v>
      </c>
      <c r="BK124" s="189">
        <f>ROUND(I124*H124,2)</f>
        <v>0</v>
      </c>
      <c r="BL124" s="18" t="s">
        <v>198</v>
      </c>
      <c r="BM124" s="188" t="s">
        <v>1541</v>
      </c>
    </row>
    <row r="125" s="1" customFormat="1" ht="16.5" customHeight="1">
      <c r="B125" s="177"/>
      <c r="C125" s="178" t="s">
        <v>211</v>
      </c>
      <c r="D125" s="178" t="s">
        <v>194</v>
      </c>
      <c r="E125" s="179" t="s">
        <v>1542</v>
      </c>
      <c r="F125" s="180" t="s">
        <v>1510</v>
      </c>
      <c r="G125" s="181" t="s">
        <v>310</v>
      </c>
      <c r="H125" s="182">
        <v>118</v>
      </c>
      <c r="I125" s="183"/>
      <c r="J125" s="182">
        <f>ROUND(I125*H125,2)</f>
        <v>0</v>
      </c>
      <c r="K125" s="180" t="s">
        <v>1</v>
      </c>
      <c r="L125" s="37"/>
      <c r="M125" s="184" t="s">
        <v>1</v>
      </c>
      <c r="N125" s="185" t="s">
        <v>38</v>
      </c>
      <c r="O125" s="73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AR125" s="188" t="s">
        <v>198</v>
      </c>
      <c r="AT125" s="188" t="s">
        <v>194</v>
      </c>
      <c r="AU125" s="188" t="s">
        <v>83</v>
      </c>
      <c r="AY125" s="18" t="s">
        <v>191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81</v>
      </c>
      <c r="BK125" s="189">
        <f>ROUND(I125*H125,2)</f>
        <v>0</v>
      </c>
      <c r="BL125" s="18" t="s">
        <v>198</v>
      </c>
      <c r="BM125" s="188" t="s">
        <v>1543</v>
      </c>
    </row>
    <row r="126" s="1" customFormat="1" ht="16.5" customHeight="1">
      <c r="B126" s="177"/>
      <c r="C126" s="178" t="s">
        <v>198</v>
      </c>
      <c r="D126" s="178" t="s">
        <v>194</v>
      </c>
      <c r="E126" s="179" t="s">
        <v>1544</v>
      </c>
      <c r="F126" s="180" t="s">
        <v>1545</v>
      </c>
      <c r="G126" s="181" t="s">
        <v>397</v>
      </c>
      <c r="H126" s="182">
        <v>2</v>
      </c>
      <c r="I126" s="183"/>
      <c r="J126" s="182">
        <f>ROUND(I126*H126,2)</f>
        <v>0</v>
      </c>
      <c r="K126" s="180" t="s">
        <v>1</v>
      </c>
      <c r="L126" s="37"/>
      <c r="M126" s="184" t="s">
        <v>1</v>
      </c>
      <c r="N126" s="185" t="s">
        <v>38</v>
      </c>
      <c r="O126" s="73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198</v>
      </c>
      <c r="AT126" s="188" t="s">
        <v>194</v>
      </c>
      <c r="AU126" s="188" t="s">
        <v>83</v>
      </c>
      <c r="AY126" s="18" t="s">
        <v>191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8" t="s">
        <v>81</v>
      </c>
      <c r="BK126" s="189">
        <f>ROUND(I126*H126,2)</f>
        <v>0</v>
      </c>
      <c r="BL126" s="18" t="s">
        <v>198</v>
      </c>
      <c r="BM126" s="188" t="s">
        <v>1546</v>
      </c>
    </row>
    <row r="127" s="1" customFormat="1" ht="24" customHeight="1">
      <c r="B127" s="177"/>
      <c r="C127" s="178" t="s">
        <v>228</v>
      </c>
      <c r="D127" s="178" t="s">
        <v>194</v>
      </c>
      <c r="E127" s="179" t="s">
        <v>1547</v>
      </c>
      <c r="F127" s="180" t="s">
        <v>1512</v>
      </c>
      <c r="G127" s="181" t="s">
        <v>310</v>
      </c>
      <c r="H127" s="182">
        <v>118</v>
      </c>
      <c r="I127" s="183"/>
      <c r="J127" s="182">
        <f>ROUND(I127*H127,2)</f>
        <v>0</v>
      </c>
      <c r="K127" s="180" t="s">
        <v>1</v>
      </c>
      <c r="L127" s="37"/>
      <c r="M127" s="184" t="s">
        <v>1</v>
      </c>
      <c r="N127" s="185" t="s">
        <v>38</v>
      </c>
      <c r="O127" s="73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198</v>
      </c>
      <c r="AT127" s="188" t="s">
        <v>194</v>
      </c>
      <c r="AU127" s="188" t="s">
        <v>83</v>
      </c>
      <c r="AY127" s="18" t="s">
        <v>191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81</v>
      </c>
      <c r="BK127" s="189">
        <f>ROUND(I127*H127,2)</f>
        <v>0</v>
      </c>
      <c r="BL127" s="18" t="s">
        <v>198</v>
      </c>
      <c r="BM127" s="188" t="s">
        <v>1548</v>
      </c>
    </row>
    <row r="128" s="1" customFormat="1" ht="16.5" customHeight="1">
      <c r="B128" s="177"/>
      <c r="C128" s="178" t="s">
        <v>237</v>
      </c>
      <c r="D128" s="178" t="s">
        <v>194</v>
      </c>
      <c r="E128" s="179" t="s">
        <v>1549</v>
      </c>
      <c r="F128" s="180" t="s">
        <v>1550</v>
      </c>
      <c r="G128" s="181" t="s">
        <v>310</v>
      </c>
      <c r="H128" s="182">
        <v>110</v>
      </c>
      <c r="I128" s="183"/>
      <c r="J128" s="182">
        <f>ROUND(I128*H128,2)</f>
        <v>0</v>
      </c>
      <c r="K128" s="180" t="s">
        <v>1</v>
      </c>
      <c r="L128" s="37"/>
      <c r="M128" s="184" t="s">
        <v>1</v>
      </c>
      <c r="N128" s="185" t="s">
        <v>38</v>
      </c>
      <c r="O128" s="73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88" t="s">
        <v>198</v>
      </c>
      <c r="AT128" s="188" t="s">
        <v>194</v>
      </c>
      <c r="AU128" s="188" t="s">
        <v>83</v>
      </c>
      <c r="AY128" s="18" t="s">
        <v>191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8" t="s">
        <v>81</v>
      </c>
      <c r="BK128" s="189">
        <f>ROUND(I128*H128,2)</f>
        <v>0</v>
      </c>
      <c r="BL128" s="18" t="s">
        <v>198</v>
      </c>
      <c r="BM128" s="188" t="s">
        <v>1551</v>
      </c>
    </row>
    <row r="129" s="1" customFormat="1" ht="16.5" customHeight="1">
      <c r="B129" s="177"/>
      <c r="C129" s="178" t="s">
        <v>243</v>
      </c>
      <c r="D129" s="178" t="s">
        <v>194</v>
      </c>
      <c r="E129" s="179" t="s">
        <v>1552</v>
      </c>
      <c r="F129" s="180" t="s">
        <v>1553</v>
      </c>
      <c r="G129" s="181" t="s">
        <v>214</v>
      </c>
      <c r="H129" s="182">
        <v>1.5</v>
      </c>
      <c r="I129" s="183"/>
      <c r="J129" s="182">
        <f>ROUND(I129*H129,2)</f>
        <v>0</v>
      </c>
      <c r="K129" s="180" t="s">
        <v>1</v>
      </c>
      <c r="L129" s="37"/>
      <c r="M129" s="184" t="s">
        <v>1</v>
      </c>
      <c r="N129" s="185" t="s">
        <v>38</v>
      </c>
      <c r="O129" s="73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88" t="s">
        <v>198</v>
      </c>
      <c r="AT129" s="188" t="s">
        <v>194</v>
      </c>
      <c r="AU129" s="188" t="s">
        <v>83</v>
      </c>
      <c r="AY129" s="18" t="s">
        <v>191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81</v>
      </c>
      <c r="BK129" s="189">
        <f>ROUND(I129*H129,2)</f>
        <v>0</v>
      </c>
      <c r="BL129" s="18" t="s">
        <v>198</v>
      </c>
      <c r="BM129" s="188" t="s">
        <v>1554</v>
      </c>
    </row>
    <row r="130" s="1" customFormat="1" ht="16.5" customHeight="1">
      <c r="B130" s="177"/>
      <c r="C130" s="178" t="s">
        <v>254</v>
      </c>
      <c r="D130" s="178" t="s">
        <v>194</v>
      </c>
      <c r="E130" s="179" t="s">
        <v>1555</v>
      </c>
      <c r="F130" s="180" t="s">
        <v>1556</v>
      </c>
      <c r="G130" s="181" t="s">
        <v>214</v>
      </c>
      <c r="H130" s="182">
        <v>1.5</v>
      </c>
      <c r="I130" s="183"/>
      <c r="J130" s="182">
        <f>ROUND(I130*H130,2)</f>
        <v>0</v>
      </c>
      <c r="K130" s="180" t="s">
        <v>1</v>
      </c>
      <c r="L130" s="37"/>
      <c r="M130" s="184" t="s">
        <v>1</v>
      </c>
      <c r="N130" s="185" t="s">
        <v>38</v>
      </c>
      <c r="O130" s="73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AR130" s="188" t="s">
        <v>198</v>
      </c>
      <c r="AT130" s="188" t="s">
        <v>194</v>
      </c>
      <c r="AU130" s="188" t="s">
        <v>83</v>
      </c>
      <c r="AY130" s="18" t="s">
        <v>191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8" t="s">
        <v>81</v>
      </c>
      <c r="BK130" s="189">
        <f>ROUND(I130*H130,2)</f>
        <v>0</v>
      </c>
      <c r="BL130" s="18" t="s">
        <v>198</v>
      </c>
      <c r="BM130" s="188" t="s">
        <v>1557</v>
      </c>
    </row>
    <row r="131" s="1" customFormat="1" ht="16.5" customHeight="1">
      <c r="B131" s="177"/>
      <c r="C131" s="178" t="s">
        <v>271</v>
      </c>
      <c r="D131" s="178" t="s">
        <v>194</v>
      </c>
      <c r="E131" s="179" t="s">
        <v>1558</v>
      </c>
      <c r="F131" s="180" t="s">
        <v>1559</v>
      </c>
      <c r="G131" s="181" t="s">
        <v>310</v>
      </c>
      <c r="H131" s="182">
        <v>6</v>
      </c>
      <c r="I131" s="183"/>
      <c r="J131" s="182">
        <f>ROUND(I131*H131,2)</f>
        <v>0</v>
      </c>
      <c r="K131" s="180" t="s">
        <v>1</v>
      </c>
      <c r="L131" s="37"/>
      <c r="M131" s="184" t="s">
        <v>1</v>
      </c>
      <c r="N131" s="185" t="s">
        <v>38</v>
      </c>
      <c r="O131" s="73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198</v>
      </c>
      <c r="AT131" s="188" t="s">
        <v>194</v>
      </c>
      <c r="AU131" s="188" t="s">
        <v>83</v>
      </c>
      <c r="AY131" s="18" t="s">
        <v>191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8" t="s">
        <v>81</v>
      </c>
      <c r="BK131" s="189">
        <f>ROUND(I131*H131,2)</f>
        <v>0</v>
      </c>
      <c r="BL131" s="18" t="s">
        <v>198</v>
      </c>
      <c r="BM131" s="188" t="s">
        <v>1560</v>
      </c>
    </row>
    <row r="132" s="1" customFormat="1" ht="16.5" customHeight="1">
      <c r="B132" s="177"/>
      <c r="C132" s="178" t="s">
        <v>277</v>
      </c>
      <c r="D132" s="178" t="s">
        <v>194</v>
      </c>
      <c r="E132" s="179" t="s">
        <v>1561</v>
      </c>
      <c r="F132" s="180" t="s">
        <v>1562</v>
      </c>
      <c r="G132" s="181" t="s">
        <v>310</v>
      </c>
      <c r="H132" s="182">
        <v>12</v>
      </c>
      <c r="I132" s="183"/>
      <c r="J132" s="182">
        <f>ROUND(I132*H132,2)</f>
        <v>0</v>
      </c>
      <c r="K132" s="180" t="s">
        <v>1</v>
      </c>
      <c r="L132" s="37"/>
      <c r="M132" s="184" t="s">
        <v>1</v>
      </c>
      <c r="N132" s="185" t="s">
        <v>38</v>
      </c>
      <c r="O132" s="73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AR132" s="188" t="s">
        <v>198</v>
      </c>
      <c r="AT132" s="188" t="s">
        <v>194</v>
      </c>
      <c r="AU132" s="188" t="s">
        <v>83</v>
      </c>
      <c r="AY132" s="18" t="s">
        <v>191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81</v>
      </c>
      <c r="BK132" s="189">
        <f>ROUND(I132*H132,2)</f>
        <v>0</v>
      </c>
      <c r="BL132" s="18" t="s">
        <v>198</v>
      </c>
      <c r="BM132" s="188" t="s">
        <v>1563</v>
      </c>
    </row>
    <row r="133" s="1" customFormat="1" ht="24" customHeight="1">
      <c r="B133" s="177"/>
      <c r="C133" s="178" t="s">
        <v>192</v>
      </c>
      <c r="D133" s="178" t="s">
        <v>194</v>
      </c>
      <c r="E133" s="179" t="s">
        <v>1564</v>
      </c>
      <c r="F133" s="180" t="s">
        <v>1565</v>
      </c>
      <c r="G133" s="181" t="s">
        <v>310</v>
      </c>
      <c r="H133" s="182">
        <v>6</v>
      </c>
      <c r="I133" s="183"/>
      <c r="J133" s="182">
        <f>ROUND(I133*H133,2)</f>
        <v>0</v>
      </c>
      <c r="K133" s="180" t="s">
        <v>1</v>
      </c>
      <c r="L133" s="37"/>
      <c r="M133" s="184" t="s">
        <v>1</v>
      </c>
      <c r="N133" s="185" t="s">
        <v>38</v>
      </c>
      <c r="O133" s="73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88" t="s">
        <v>198</v>
      </c>
      <c r="AT133" s="188" t="s">
        <v>194</v>
      </c>
      <c r="AU133" s="188" t="s">
        <v>83</v>
      </c>
      <c r="AY133" s="18" t="s">
        <v>191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81</v>
      </c>
      <c r="BK133" s="189">
        <f>ROUND(I133*H133,2)</f>
        <v>0</v>
      </c>
      <c r="BL133" s="18" t="s">
        <v>198</v>
      </c>
      <c r="BM133" s="188" t="s">
        <v>1566</v>
      </c>
    </row>
    <row r="134" s="1" customFormat="1" ht="24" customHeight="1">
      <c r="B134" s="177"/>
      <c r="C134" s="178" t="s">
        <v>287</v>
      </c>
      <c r="D134" s="178" t="s">
        <v>194</v>
      </c>
      <c r="E134" s="179" t="s">
        <v>1567</v>
      </c>
      <c r="F134" s="180" t="s">
        <v>1514</v>
      </c>
      <c r="G134" s="181" t="s">
        <v>310</v>
      </c>
      <c r="H134" s="182">
        <v>118</v>
      </c>
      <c r="I134" s="183"/>
      <c r="J134" s="182">
        <f>ROUND(I134*H134,2)</f>
        <v>0</v>
      </c>
      <c r="K134" s="180" t="s">
        <v>1</v>
      </c>
      <c r="L134" s="37"/>
      <c r="M134" s="184" t="s">
        <v>1</v>
      </c>
      <c r="N134" s="185" t="s">
        <v>38</v>
      </c>
      <c r="O134" s="73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AR134" s="188" t="s">
        <v>198</v>
      </c>
      <c r="AT134" s="188" t="s">
        <v>194</v>
      </c>
      <c r="AU134" s="188" t="s">
        <v>83</v>
      </c>
      <c r="AY134" s="18" t="s">
        <v>191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8" t="s">
        <v>81</v>
      </c>
      <c r="BK134" s="189">
        <f>ROUND(I134*H134,2)</f>
        <v>0</v>
      </c>
      <c r="BL134" s="18" t="s">
        <v>198</v>
      </c>
      <c r="BM134" s="188" t="s">
        <v>1568</v>
      </c>
    </row>
    <row r="135" s="1" customFormat="1" ht="16.5" customHeight="1">
      <c r="B135" s="177"/>
      <c r="C135" s="178" t="s">
        <v>295</v>
      </c>
      <c r="D135" s="178" t="s">
        <v>194</v>
      </c>
      <c r="E135" s="179" t="s">
        <v>1569</v>
      </c>
      <c r="F135" s="180" t="s">
        <v>1570</v>
      </c>
      <c r="G135" s="181" t="s">
        <v>310</v>
      </c>
      <c r="H135" s="182">
        <v>12</v>
      </c>
      <c r="I135" s="183"/>
      <c r="J135" s="182">
        <f>ROUND(I135*H135,2)</f>
        <v>0</v>
      </c>
      <c r="K135" s="180" t="s">
        <v>1</v>
      </c>
      <c r="L135" s="37"/>
      <c r="M135" s="184" t="s">
        <v>1</v>
      </c>
      <c r="N135" s="185" t="s">
        <v>38</v>
      </c>
      <c r="O135" s="73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AR135" s="188" t="s">
        <v>198</v>
      </c>
      <c r="AT135" s="188" t="s">
        <v>194</v>
      </c>
      <c r="AU135" s="188" t="s">
        <v>83</v>
      </c>
      <c r="AY135" s="18" t="s">
        <v>191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8" t="s">
        <v>81</v>
      </c>
      <c r="BK135" s="189">
        <f>ROUND(I135*H135,2)</f>
        <v>0</v>
      </c>
      <c r="BL135" s="18" t="s">
        <v>198</v>
      </c>
      <c r="BM135" s="188" t="s">
        <v>1571</v>
      </c>
    </row>
    <row r="136" s="1" customFormat="1" ht="16.5" customHeight="1">
      <c r="B136" s="177"/>
      <c r="C136" s="178" t="s">
        <v>301</v>
      </c>
      <c r="D136" s="178" t="s">
        <v>194</v>
      </c>
      <c r="E136" s="179" t="s">
        <v>1572</v>
      </c>
      <c r="F136" s="180" t="s">
        <v>1573</v>
      </c>
      <c r="G136" s="181" t="s">
        <v>214</v>
      </c>
      <c r="H136" s="182">
        <v>5</v>
      </c>
      <c r="I136" s="183"/>
      <c r="J136" s="182">
        <f>ROUND(I136*H136,2)</f>
        <v>0</v>
      </c>
      <c r="K136" s="180" t="s">
        <v>1</v>
      </c>
      <c r="L136" s="37"/>
      <c r="M136" s="184" t="s">
        <v>1</v>
      </c>
      <c r="N136" s="185" t="s">
        <v>38</v>
      </c>
      <c r="O136" s="73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198</v>
      </c>
      <c r="AT136" s="188" t="s">
        <v>194</v>
      </c>
      <c r="AU136" s="188" t="s">
        <v>83</v>
      </c>
      <c r="AY136" s="18" t="s">
        <v>191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8" t="s">
        <v>81</v>
      </c>
      <c r="BK136" s="189">
        <f>ROUND(I136*H136,2)</f>
        <v>0</v>
      </c>
      <c r="BL136" s="18" t="s">
        <v>198</v>
      </c>
      <c r="BM136" s="188" t="s">
        <v>1574</v>
      </c>
    </row>
    <row r="137" s="1" customFormat="1" ht="16.5" customHeight="1">
      <c r="B137" s="177"/>
      <c r="C137" s="178" t="s">
        <v>8</v>
      </c>
      <c r="D137" s="178" t="s">
        <v>194</v>
      </c>
      <c r="E137" s="179" t="s">
        <v>1575</v>
      </c>
      <c r="F137" s="180" t="s">
        <v>1576</v>
      </c>
      <c r="G137" s="181" t="s">
        <v>214</v>
      </c>
      <c r="H137" s="182">
        <v>12</v>
      </c>
      <c r="I137" s="183"/>
      <c r="J137" s="182">
        <f>ROUND(I137*H137,2)</f>
        <v>0</v>
      </c>
      <c r="K137" s="180" t="s">
        <v>1</v>
      </c>
      <c r="L137" s="37"/>
      <c r="M137" s="184" t="s">
        <v>1</v>
      </c>
      <c r="N137" s="185" t="s">
        <v>38</v>
      </c>
      <c r="O137" s="73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88" t="s">
        <v>198</v>
      </c>
      <c r="AT137" s="188" t="s">
        <v>194</v>
      </c>
      <c r="AU137" s="188" t="s">
        <v>83</v>
      </c>
      <c r="AY137" s="18" t="s">
        <v>191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81</v>
      </c>
      <c r="BK137" s="189">
        <f>ROUND(I137*H137,2)</f>
        <v>0</v>
      </c>
      <c r="BL137" s="18" t="s">
        <v>198</v>
      </c>
      <c r="BM137" s="188" t="s">
        <v>1577</v>
      </c>
    </row>
    <row r="138" s="1" customFormat="1" ht="16.5" customHeight="1">
      <c r="B138" s="177"/>
      <c r="C138" s="178" t="s">
        <v>314</v>
      </c>
      <c r="D138" s="178" t="s">
        <v>194</v>
      </c>
      <c r="E138" s="179" t="s">
        <v>1578</v>
      </c>
      <c r="F138" s="180" t="s">
        <v>1579</v>
      </c>
      <c r="G138" s="181" t="s">
        <v>214</v>
      </c>
      <c r="H138" s="182">
        <v>5</v>
      </c>
      <c r="I138" s="183"/>
      <c r="J138" s="182">
        <f>ROUND(I138*H138,2)</f>
        <v>0</v>
      </c>
      <c r="K138" s="180" t="s">
        <v>1</v>
      </c>
      <c r="L138" s="37"/>
      <c r="M138" s="184" t="s">
        <v>1</v>
      </c>
      <c r="N138" s="185" t="s">
        <v>38</v>
      </c>
      <c r="O138" s="73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AR138" s="188" t="s">
        <v>198</v>
      </c>
      <c r="AT138" s="188" t="s">
        <v>194</v>
      </c>
      <c r="AU138" s="188" t="s">
        <v>83</v>
      </c>
      <c r="AY138" s="18" t="s">
        <v>191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8" t="s">
        <v>81</v>
      </c>
      <c r="BK138" s="189">
        <f>ROUND(I138*H138,2)</f>
        <v>0</v>
      </c>
      <c r="BL138" s="18" t="s">
        <v>198</v>
      </c>
      <c r="BM138" s="188" t="s">
        <v>1580</v>
      </c>
    </row>
    <row r="139" s="1" customFormat="1" ht="16.5" customHeight="1">
      <c r="B139" s="177"/>
      <c r="C139" s="178" t="s">
        <v>322</v>
      </c>
      <c r="D139" s="178" t="s">
        <v>194</v>
      </c>
      <c r="E139" s="179" t="s">
        <v>1581</v>
      </c>
      <c r="F139" s="180" t="s">
        <v>1582</v>
      </c>
      <c r="G139" s="181" t="s">
        <v>397</v>
      </c>
      <c r="H139" s="182">
        <v>2</v>
      </c>
      <c r="I139" s="183"/>
      <c r="J139" s="182">
        <f>ROUND(I139*H139,2)</f>
        <v>0</v>
      </c>
      <c r="K139" s="180" t="s">
        <v>1</v>
      </c>
      <c r="L139" s="37"/>
      <c r="M139" s="184" t="s">
        <v>1</v>
      </c>
      <c r="N139" s="185" t="s">
        <v>38</v>
      </c>
      <c r="O139" s="73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AR139" s="188" t="s">
        <v>198</v>
      </c>
      <c r="AT139" s="188" t="s">
        <v>194</v>
      </c>
      <c r="AU139" s="188" t="s">
        <v>83</v>
      </c>
      <c r="AY139" s="18" t="s">
        <v>191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81</v>
      </c>
      <c r="BK139" s="189">
        <f>ROUND(I139*H139,2)</f>
        <v>0</v>
      </c>
      <c r="BL139" s="18" t="s">
        <v>198</v>
      </c>
      <c r="BM139" s="188" t="s">
        <v>1583</v>
      </c>
    </row>
    <row r="140" s="11" customFormat="1" ht="25.92" customHeight="1">
      <c r="B140" s="164"/>
      <c r="D140" s="165" t="s">
        <v>72</v>
      </c>
      <c r="E140" s="166" t="s">
        <v>1516</v>
      </c>
      <c r="F140" s="166" t="s">
        <v>1517</v>
      </c>
      <c r="I140" s="167"/>
      <c r="J140" s="168">
        <f>BK140</f>
        <v>0</v>
      </c>
      <c r="L140" s="164"/>
      <c r="M140" s="169"/>
      <c r="N140" s="170"/>
      <c r="O140" s="170"/>
      <c r="P140" s="171">
        <f>P141</f>
        <v>0</v>
      </c>
      <c r="Q140" s="170"/>
      <c r="R140" s="171">
        <f>R141</f>
        <v>0</v>
      </c>
      <c r="S140" s="170"/>
      <c r="T140" s="172">
        <f>T141</f>
        <v>0</v>
      </c>
      <c r="AR140" s="165" t="s">
        <v>83</v>
      </c>
      <c r="AT140" s="173" t="s">
        <v>72</v>
      </c>
      <c r="AU140" s="173" t="s">
        <v>73</v>
      </c>
      <c r="AY140" s="165" t="s">
        <v>191</v>
      </c>
      <c r="BK140" s="174">
        <f>BK141</f>
        <v>0</v>
      </c>
    </row>
    <row r="141" s="11" customFormat="1" ht="22.8" customHeight="1">
      <c r="B141" s="164"/>
      <c r="D141" s="165" t="s">
        <v>72</v>
      </c>
      <c r="E141" s="175" t="s">
        <v>1518</v>
      </c>
      <c r="F141" s="175" t="s">
        <v>1519</v>
      </c>
      <c r="I141" s="167"/>
      <c r="J141" s="176">
        <f>BK141</f>
        <v>0</v>
      </c>
      <c r="L141" s="164"/>
      <c r="M141" s="169"/>
      <c r="N141" s="170"/>
      <c r="O141" s="170"/>
      <c r="P141" s="171">
        <f>SUM(P142:P164)</f>
        <v>0</v>
      </c>
      <c r="Q141" s="170"/>
      <c r="R141" s="171">
        <f>SUM(R142:R164)</f>
        <v>0</v>
      </c>
      <c r="S141" s="170"/>
      <c r="T141" s="172">
        <f>SUM(T142:T164)</f>
        <v>0</v>
      </c>
      <c r="AR141" s="165" t="s">
        <v>83</v>
      </c>
      <c r="AT141" s="173" t="s">
        <v>72</v>
      </c>
      <c r="AU141" s="173" t="s">
        <v>81</v>
      </c>
      <c r="AY141" s="165" t="s">
        <v>191</v>
      </c>
      <c r="BK141" s="174">
        <f>SUM(BK142:BK164)</f>
        <v>0</v>
      </c>
    </row>
    <row r="142" s="1" customFormat="1" ht="16.5" customHeight="1">
      <c r="B142" s="177"/>
      <c r="C142" s="178" t="s">
        <v>328</v>
      </c>
      <c r="D142" s="178" t="s">
        <v>194</v>
      </c>
      <c r="E142" s="179" t="s">
        <v>1584</v>
      </c>
      <c r="F142" s="180" t="s">
        <v>1585</v>
      </c>
      <c r="G142" s="181" t="s">
        <v>310</v>
      </c>
      <c r="H142" s="182">
        <v>120</v>
      </c>
      <c r="I142" s="183"/>
      <c r="J142" s="182">
        <f>ROUND(I142*H142,2)</f>
        <v>0</v>
      </c>
      <c r="K142" s="180" t="s">
        <v>1</v>
      </c>
      <c r="L142" s="37"/>
      <c r="M142" s="184" t="s">
        <v>1</v>
      </c>
      <c r="N142" s="185" t="s">
        <v>38</v>
      </c>
      <c r="O142" s="73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AR142" s="188" t="s">
        <v>314</v>
      </c>
      <c r="AT142" s="188" t="s">
        <v>194</v>
      </c>
      <c r="AU142" s="188" t="s">
        <v>83</v>
      </c>
      <c r="AY142" s="18" t="s">
        <v>191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8" t="s">
        <v>81</v>
      </c>
      <c r="BK142" s="189">
        <f>ROUND(I142*H142,2)</f>
        <v>0</v>
      </c>
      <c r="BL142" s="18" t="s">
        <v>314</v>
      </c>
      <c r="BM142" s="188" t="s">
        <v>1586</v>
      </c>
    </row>
    <row r="143" s="1" customFormat="1" ht="16.5" customHeight="1">
      <c r="B143" s="177"/>
      <c r="C143" s="178" t="s">
        <v>334</v>
      </c>
      <c r="D143" s="178" t="s">
        <v>194</v>
      </c>
      <c r="E143" s="179" t="s">
        <v>1587</v>
      </c>
      <c r="F143" s="180" t="s">
        <v>1588</v>
      </c>
      <c r="G143" s="181" t="s">
        <v>310</v>
      </c>
      <c r="H143" s="182">
        <v>120</v>
      </c>
      <c r="I143" s="183"/>
      <c r="J143" s="182">
        <f>ROUND(I143*H143,2)</f>
        <v>0</v>
      </c>
      <c r="K143" s="180" t="s">
        <v>1</v>
      </c>
      <c r="L143" s="37"/>
      <c r="M143" s="184" t="s">
        <v>1</v>
      </c>
      <c r="N143" s="185" t="s">
        <v>38</v>
      </c>
      <c r="O143" s="73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AR143" s="188" t="s">
        <v>314</v>
      </c>
      <c r="AT143" s="188" t="s">
        <v>194</v>
      </c>
      <c r="AU143" s="188" t="s">
        <v>83</v>
      </c>
      <c r="AY143" s="18" t="s">
        <v>191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81</v>
      </c>
      <c r="BK143" s="189">
        <f>ROUND(I143*H143,2)</f>
        <v>0</v>
      </c>
      <c r="BL143" s="18" t="s">
        <v>314</v>
      </c>
      <c r="BM143" s="188" t="s">
        <v>1589</v>
      </c>
    </row>
    <row r="144" s="1" customFormat="1" ht="16.5" customHeight="1">
      <c r="B144" s="177"/>
      <c r="C144" s="178" t="s">
        <v>340</v>
      </c>
      <c r="D144" s="178" t="s">
        <v>194</v>
      </c>
      <c r="E144" s="179" t="s">
        <v>1590</v>
      </c>
      <c r="F144" s="180" t="s">
        <v>1591</v>
      </c>
      <c r="G144" s="181" t="s">
        <v>397</v>
      </c>
      <c r="H144" s="182">
        <v>2</v>
      </c>
      <c r="I144" s="183"/>
      <c r="J144" s="182">
        <f>ROUND(I144*H144,2)</f>
        <v>0</v>
      </c>
      <c r="K144" s="180" t="s">
        <v>1</v>
      </c>
      <c r="L144" s="37"/>
      <c r="M144" s="184" t="s">
        <v>1</v>
      </c>
      <c r="N144" s="185" t="s">
        <v>38</v>
      </c>
      <c r="O144" s="73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AR144" s="188" t="s">
        <v>314</v>
      </c>
      <c r="AT144" s="188" t="s">
        <v>194</v>
      </c>
      <c r="AU144" s="188" t="s">
        <v>83</v>
      </c>
      <c r="AY144" s="18" t="s">
        <v>191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81</v>
      </c>
      <c r="BK144" s="189">
        <f>ROUND(I144*H144,2)</f>
        <v>0</v>
      </c>
      <c r="BL144" s="18" t="s">
        <v>314</v>
      </c>
      <c r="BM144" s="188" t="s">
        <v>1592</v>
      </c>
    </row>
    <row r="145" s="1" customFormat="1" ht="16.5" customHeight="1">
      <c r="B145" s="177"/>
      <c r="C145" s="178" t="s">
        <v>7</v>
      </c>
      <c r="D145" s="178" t="s">
        <v>194</v>
      </c>
      <c r="E145" s="179" t="s">
        <v>1593</v>
      </c>
      <c r="F145" s="180" t="s">
        <v>1594</v>
      </c>
      <c r="G145" s="181" t="s">
        <v>397</v>
      </c>
      <c r="H145" s="182">
        <v>2</v>
      </c>
      <c r="I145" s="183"/>
      <c r="J145" s="182">
        <f>ROUND(I145*H145,2)</f>
        <v>0</v>
      </c>
      <c r="K145" s="180" t="s">
        <v>1</v>
      </c>
      <c r="L145" s="37"/>
      <c r="M145" s="184" t="s">
        <v>1</v>
      </c>
      <c r="N145" s="185" t="s">
        <v>38</v>
      </c>
      <c r="O145" s="73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AR145" s="188" t="s">
        <v>314</v>
      </c>
      <c r="AT145" s="188" t="s">
        <v>194</v>
      </c>
      <c r="AU145" s="188" t="s">
        <v>83</v>
      </c>
      <c r="AY145" s="18" t="s">
        <v>191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81</v>
      </c>
      <c r="BK145" s="189">
        <f>ROUND(I145*H145,2)</f>
        <v>0</v>
      </c>
      <c r="BL145" s="18" t="s">
        <v>314</v>
      </c>
      <c r="BM145" s="188" t="s">
        <v>1595</v>
      </c>
    </row>
    <row r="146" s="1" customFormat="1" ht="16.5" customHeight="1">
      <c r="B146" s="177"/>
      <c r="C146" s="178" t="s">
        <v>359</v>
      </c>
      <c r="D146" s="178" t="s">
        <v>194</v>
      </c>
      <c r="E146" s="179" t="s">
        <v>1596</v>
      </c>
      <c r="F146" s="180" t="s">
        <v>1597</v>
      </c>
      <c r="G146" s="181" t="s">
        <v>397</v>
      </c>
      <c r="H146" s="182">
        <v>2</v>
      </c>
      <c r="I146" s="183"/>
      <c r="J146" s="182">
        <f>ROUND(I146*H146,2)</f>
        <v>0</v>
      </c>
      <c r="K146" s="180" t="s">
        <v>1</v>
      </c>
      <c r="L146" s="37"/>
      <c r="M146" s="184" t="s">
        <v>1</v>
      </c>
      <c r="N146" s="185" t="s">
        <v>38</v>
      </c>
      <c r="O146" s="73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314</v>
      </c>
      <c r="AT146" s="188" t="s">
        <v>194</v>
      </c>
      <c r="AU146" s="188" t="s">
        <v>83</v>
      </c>
      <c r="AY146" s="18" t="s">
        <v>191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81</v>
      </c>
      <c r="BK146" s="189">
        <f>ROUND(I146*H146,2)</f>
        <v>0</v>
      </c>
      <c r="BL146" s="18" t="s">
        <v>314</v>
      </c>
      <c r="BM146" s="188" t="s">
        <v>1598</v>
      </c>
    </row>
    <row r="147" s="1" customFormat="1" ht="16.5" customHeight="1">
      <c r="B147" s="177"/>
      <c r="C147" s="178" t="s">
        <v>368</v>
      </c>
      <c r="D147" s="178" t="s">
        <v>194</v>
      </c>
      <c r="E147" s="179" t="s">
        <v>1599</v>
      </c>
      <c r="F147" s="180" t="s">
        <v>1600</v>
      </c>
      <c r="G147" s="181" t="s">
        <v>397</v>
      </c>
      <c r="H147" s="182">
        <v>4</v>
      </c>
      <c r="I147" s="183"/>
      <c r="J147" s="182">
        <f>ROUND(I147*H147,2)</f>
        <v>0</v>
      </c>
      <c r="K147" s="180" t="s">
        <v>1</v>
      </c>
      <c r="L147" s="37"/>
      <c r="M147" s="184" t="s">
        <v>1</v>
      </c>
      <c r="N147" s="185" t="s">
        <v>38</v>
      </c>
      <c r="O147" s="73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AR147" s="188" t="s">
        <v>314</v>
      </c>
      <c r="AT147" s="188" t="s">
        <v>194</v>
      </c>
      <c r="AU147" s="188" t="s">
        <v>83</v>
      </c>
      <c r="AY147" s="18" t="s">
        <v>191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8" t="s">
        <v>81</v>
      </c>
      <c r="BK147" s="189">
        <f>ROUND(I147*H147,2)</f>
        <v>0</v>
      </c>
      <c r="BL147" s="18" t="s">
        <v>314</v>
      </c>
      <c r="BM147" s="188" t="s">
        <v>1601</v>
      </c>
    </row>
    <row r="148" s="1" customFormat="1" ht="16.5" customHeight="1">
      <c r="B148" s="177"/>
      <c r="C148" s="178" t="s">
        <v>374</v>
      </c>
      <c r="D148" s="178" t="s">
        <v>194</v>
      </c>
      <c r="E148" s="179" t="s">
        <v>1602</v>
      </c>
      <c r="F148" s="180" t="s">
        <v>1603</v>
      </c>
      <c r="G148" s="181" t="s">
        <v>397</v>
      </c>
      <c r="H148" s="182">
        <v>2</v>
      </c>
      <c r="I148" s="183"/>
      <c r="J148" s="182">
        <f>ROUND(I148*H148,2)</f>
        <v>0</v>
      </c>
      <c r="K148" s="180" t="s">
        <v>1</v>
      </c>
      <c r="L148" s="37"/>
      <c r="M148" s="184" t="s">
        <v>1</v>
      </c>
      <c r="N148" s="185" t="s">
        <v>38</v>
      </c>
      <c r="O148" s="73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AR148" s="188" t="s">
        <v>314</v>
      </c>
      <c r="AT148" s="188" t="s">
        <v>194</v>
      </c>
      <c r="AU148" s="188" t="s">
        <v>83</v>
      </c>
      <c r="AY148" s="18" t="s">
        <v>191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8" t="s">
        <v>81</v>
      </c>
      <c r="BK148" s="189">
        <f>ROUND(I148*H148,2)</f>
        <v>0</v>
      </c>
      <c r="BL148" s="18" t="s">
        <v>314</v>
      </c>
      <c r="BM148" s="188" t="s">
        <v>1604</v>
      </c>
    </row>
    <row r="149" s="1" customFormat="1" ht="16.5" customHeight="1">
      <c r="B149" s="177"/>
      <c r="C149" s="178" t="s">
        <v>381</v>
      </c>
      <c r="D149" s="178" t="s">
        <v>194</v>
      </c>
      <c r="E149" s="179" t="s">
        <v>1605</v>
      </c>
      <c r="F149" s="180" t="s">
        <v>1606</v>
      </c>
      <c r="G149" s="181" t="s">
        <v>397</v>
      </c>
      <c r="H149" s="182">
        <v>2</v>
      </c>
      <c r="I149" s="183"/>
      <c r="J149" s="182">
        <f>ROUND(I149*H149,2)</f>
        <v>0</v>
      </c>
      <c r="K149" s="180" t="s">
        <v>1</v>
      </c>
      <c r="L149" s="37"/>
      <c r="M149" s="184" t="s">
        <v>1</v>
      </c>
      <c r="N149" s="185" t="s">
        <v>38</v>
      </c>
      <c r="O149" s="73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AR149" s="188" t="s">
        <v>314</v>
      </c>
      <c r="AT149" s="188" t="s">
        <v>194</v>
      </c>
      <c r="AU149" s="188" t="s">
        <v>83</v>
      </c>
      <c r="AY149" s="18" t="s">
        <v>191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81</v>
      </c>
      <c r="BK149" s="189">
        <f>ROUND(I149*H149,2)</f>
        <v>0</v>
      </c>
      <c r="BL149" s="18" t="s">
        <v>314</v>
      </c>
      <c r="BM149" s="188" t="s">
        <v>1607</v>
      </c>
    </row>
    <row r="150" s="1" customFormat="1" ht="16.5" customHeight="1">
      <c r="B150" s="177"/>
      <c r="C150" s="178" t="s">
        <v>388</v>
      </c>
      <c r="D150" s="178" t="s">
        <v>194</v>
      </c>
      <c r="E150" s="179" t="s">
        <v>1608</v>
      </c>
      <c r="F150" s="180" t="s">
        <v>1609</v>
      </c>
      <c r="G150" s="181" t="s">
        <v>1023</v>
      </c>
      <c r="H150" s="182">
        <v>6</v>
      </c>
      <c r="I150" s="183"/>
      <c r="J150" s="182">
        <f>ROUND(I150*H150,2)</f>
        <v>0</v>
      </c>
      <c r="K150" s="180" t="s">
        <v>1</v>
      </c>
      <c r="L150" s="37"/>
      <c r="M150" s="184" t="s">
        <v>1</v>
      </c>
      <c r="N150" s="185" t="s">
        <v>38</v>
      </c>
      <c r="O150" s="73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AR150" s="188" t="s">
        <v>314</v>
      </c>
      <c r="AT150" s="188" t="s">
        <v>194</v>
      </c>
      <c r="AU150" s="188" t="s">
        <v>83</v>
      </c>
      <c r="AY150" s="18" t="s">
        <v>191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8" t="s">
        <v>81</v>
      </c>
      <c r="BK150" s="189">
        <f>ROUND(I150*H150,2)</f>
        <v>0</v>
      </c>
      <c r="BL150" s="18" t="s">
        <v>314</v>
      </c>
      <c r="BM150" s="188" t="s">
        <v>1610</v>
      </c>
    </row>
    <row r="151" s="1" customFormat="1" ht="16.5" customHeight="1">
      <c r="B151" s="177"/>
      <c r="C151" s="178" t="s">
        <v>394</v>
      </c>
      <c r="D151" s="178" t="s">
        <v>194</v>
      </c>
      <c r="E151" s="179" t="s">
        <v>1611</v>
      </c>
      <c r="F151" s="180" t="s">
        <v>1612</v>
      </c>
      <c r="G151" s="181" t="s">
        <v>1023</v>
      </c>
      <c r="H151" s="182">
        <v>6</v>
      </c>
      <c r="I151" s="183"/>
      <c r="J151" s="182">
        <f>ROUND(I151*H151,2)</f>
        <v>0</v>
      </c>
      <c r="K151" s="180" t="s">
        <v>1</v>
      </c>
      <c r="L151" s="37"/>
      <c r="M151" s="184" t="s">
        <v>1</v>
      </c>
      <c r="N151" s="185" t="s">
        <v>38</v>
      </c>
      <c r="O151" s="73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314</v>
      </c>
      <c r="AT151" s="188" t="s">
        <v>194</v>
      </c>
      <c r="AU151" s="188" t="s">
        <v>83</v>
      </c>
      <c r="AY151" s="18" t="s">
        <v>191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81</v>
      </c>
      <c r="BK151" s="189">
        <f>ROUND(I151*H151,2)</f>
        <v>0</v>
      </c>
      <c r="BL151" s="18" t="s">
        <v>314</v>
      </c>
      <c r="BM151" s="188" t="s">
        <v>1613</v>
      </c>
    </row>
    <row r="152" s="1" customFormat="1" ht="16.5" customHeight="1">
      <c r="B152" s="177"/>
      <c r="C152" s="178" t="s">
        <v>400</v>
      </c>
      <c r="D152" s="178" t="s">
        <v>194</v>
      </c>
      <c r="E152" s="179" t="s">
        <v>1614</v>
      </c>
      <c r="F152" s="180" t="s">
        <v>1615</v>
      </c>
      <c r="G152" s="181" t="s">
        <v>1616</v>
      </c>
      <c r="H152" s="182">
        <v>0.5</v>
      </c>
      <c r="I152" s="183"/>
      <c r="J152" s="182">
        <f>ROUND(I152*H152,2)</f>
        <v>0</v>
      </c>
      <c r="K152" s="180" t="s">
        <v>1</v>
      </c>
      <c r="L152" s="37"/>
      <c r="M152" s="184" t="s">
        <v>1</v>
      </c>
      <c r="N152" s="185" t="s">
        <v>38</v>
      </c>
      <c r="O152" s="73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88" t="s">
        <v>314</v>
      </c>
      <c r="AT152" s="188" t="s">
        <v>194</v>
      </c>
      <c r="AU152" s="188" t="s">
        <v>83</v>
      </c>
      <c r="AY152" s="18" t="s">
        <v>191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81</v>
      </c>
      <c r="BK152" s="189">
        <f>ROUND(I152*H152,2)</f>
        <v>0</v>
      </c>
      <c r="BL152" s="18" t="s">
        <v>314</v>
      </c>
      <c r="BM152" s="188" t="s">
        <v>1617</v>
      </c>
    </row>
    <row r="153" s="1" customFormat="1" ht="16.5" customHeight="1">
      <c r="B153" s="177"/>
      <c r="C153" s="178" t="s">
        <v>406</v>
      </c>
      <c r="D153" s="178" t="s">
        <v>194</v>
      </c>
      <c r="E153" s="179" t="s">
        <v>1618</v>
      </c>
      <c r="F153" s="180" t="s">
        <v>1619</v>
      </c>
      <c r="G153" s="181" t="s">
        <v>1023</v>
      </c>
      <c r="H153" s="182">
        <v>8</v>
      </c>
      <c r="I153" s="183"/>
      <c r="J153" s="182">
        <f>ROUND(I153*H153,2)</f>
        <v>0</v>
      </c>
      <c r="K153" s="180" t="s">
        <v>1</v>
      </c>
      <c r="L153" s="37"/>
      <c r="M153" s="184" t="s">
        <v>1</v>
      </c>
      <c r="N153" s="185" t="s">
        <v>38</v>
      </c>
      <c r="O153" s="73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AR153" s="188" t="s">
        <v>314</v>
      </c>
      <c r="AT153" s="188" t="s">
        <v>194</v>
      </c>
      <c r="AU153" s="188" t="s">
        <v>83</v>
      </c>
      <c r="AY153" s="18" t="s">
        <v>191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8" t="s">
        <v>81</v>
      </c>
      <c r="BK153" s="189">
        <f>ROUND(I153*H153,2)</f>
        <v>0</v>
      </c>
      <c r="BL153" s="18" t="s">
        <v>314</v>
      </c>
      <c r="BM153" s="188" t="s">
        <v>1620</v>
      </c>
    </row>
    <row r="154" s="1" customFormat="1" ht="16.5" customHeight="1">
      <c r="B154" s="177"/>
      <c r="C154" s="178" t="s">
        <v>413</v>
      </c>
      <c r="D154" s="178" t="s">
        <v>194</v>
      </c>
      <c r="E154" s="179" t="s">
        <v>1621</v>
      </c>
      <c r="F154" s="180" t="s">
        <v>1622</v>
      </c>
      <c r="G154" s="181" t="s">
        <v>1023</v>
      </c>
      <c r="H154" s="182">
        <v>8</v>
      </c>
      <c r="I154" s="183"/>
      <c r="J154" s="182">
        <f>ROUND(I154*H154,2)</f>
        <v>0</v>
      </c>
      <c r="K154" s="180" t="s">
        <v>1</v>
      </c>
      <c r="L154" s="37"/>
      <c r="M154" s="184" t="s">
        <v>1</v>
      </c>
      <c r="N154" s="185" t="s">
        <v>38</v>
      </c>
      <c r="O154" s="73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88" t="s">
        <v>314</v>
      </c>
      <c r="AT154" s="188" t="s">
        <v>194</v>
      </c>
      <c r="AU154" s="188" t="s">
        <v>83</v>
      </c>
      <c r="AY154" s="18" t="s">
        <v>191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8" t="s">
        <v>81</v>
      </c>
      <c r="BK154" s="189">
        <f>ROUND(I154*H154,2)</f>
        <v>0</v>
      </c>
      <c r="BL154" s="18" t="s">
        <v>314</v>
      </c>
      <c r="BM154" s="188" t="s">
        <v>1623</v>
      </c>
    </row>
    <row r="155" s="1" customFormat="1" ht="16.5" customHeight="1">
      <c r="B155" s="177"/>
      <c r="C155" s="178" t="s">
        <v>422</v>
      </c>
      <c r="D155" s="178" t="s">
        <v>194</v>
      </c>
      <c r="E155" s="179" t="s">
        <v>1624</v>
      </c>
      <c r="F155" s="180" t="s">
        <v>1625</v>
      </c>
      <c r="G155" s="181" t="s">
        <v>1023</v>
      </c>
      <c r="H155" s="182">
        <v>6</v>
      </c>
      <c r="I155" s="183"/>
      <c r="J155" s="182">
        <f>ROUND(I155*H155,2)</f>
        <v>0</v>
      </c>
      <c r="K155" s="180" t="s">
        <v>1</v>
      </c>
      <c r="L155" s="37"/>
      <c r="M155" s="184" t="s">
        <v>1</v>
      </c>
      <c r="N155" s="185" t="s">
        <v>38</v>
      </c>
      <c r="O155" s="73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AR155" s="188" t="s">
        <v>314</v>
      </c>
      <c r="AT155" s="188" t="s">
        <v>194</v>
      </c>
      <c r="AU155" s="188" t="s">
        <v>83</v>
      </c>
      <c r="AY155" s="18" t="s">
        <v>191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8" t="s">
        <v>81</v>
      </c>
      <c r="BK155" s="189">
        <f>ROUND(I155*H155,2)</f>
        <v>0</v>
      </c>
      <c r="BL155" s="18" t="s">
        <v>314</v>
      </c>
      <c r="BM155" s="188" t="s">
        <v>1626</v>
      </c>
    </row>
    <row r="156" s="1" customFormat="1" ht="16.5" customHeight="1">
      <c r="B156" s="177"/>
      <c r="C156" s="178" t="s">
        <v>427</v>
      </c>
      <c r="D156" s="178" t="s">
        <v>194</v>
      </c>
      <c r="E156" s="179" t="s">
        <v>1627</v>
      </c>
      <c r="F156" s="180" t="s">
        <v>1628</v>
      </c>
      <c r="G156" s="181" t="s">
        <v>310</v>
      </c>
      <c r="H156" s="182">
        <v>220</v>
      </c>
      <c r="I156" s="183"/>
      <c r="J156" s="182">
        <f>ROUND(I156*H156,2)</f>
        <v>0</v>
      </c>
      <c r="K156" s="180" t="s">
        <v>1</v>
      </c>
      <c r="L156" s="37"/>
      <c r="M156" s="184" t="s">
        <v>1</v>
      </c>
      <c r="N156" s="185" t="s">
        <v>38</v>
      </c>
      <c r="O156" s="73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314</v>
      </c>
      <c r="AT156" s="188" t="s">
        <v>194</v>
      </c>
      <c r="AU156" s="188" t="s">
        <v>83</v>
      </c>
      <c r="AY156" s="18" t="s">
        <v>191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81</v>
      </c>
      <c r="BK156" s="189">
        <f>ROUND(I156*H156,2)</f>
        <v>0</v>
      </c>
      <c r="BL156" s="18" t="s">
        <v>314</v>
      </c>
      <c r="BM156" s="188" t="s">
        <v>1629</v>
      </c>
    </row>
    <row r="157" s="1" customFormat="1" ht="16.5" customHeight="1">
      <c r="B157" s="177"/>
      <c r="C157" s="178" t="s">
        <v>436</v>
      </c>
      <c r="D157" s="178" t="s">
        <v>194</v>
      </c>
      <c r="E157" s="179" t="s">
        <v>1630</v>
      </c>
      <c r="F157" s="180" t="s">
        <v>1631</v>
      </c>
      <c r="G157" s="181" t="s">
        <v>397</v>
      </c>
      <c r="H157" s="182">
        <v>4</v>
      </c>
      <c r="I157" s="183"/>
      <c r="J157" s="182">
        <f>ROUND(I157*H157,2)</f>
        <v>0</v>
      </c>
      <c r="K157" s="180" t="s">
        <v>1</v>
      </c>
      <c r="L157" s="37"/>
      <c r="M157" s="184" t="s">
        <v>1</v>
      </c>
      <c r="N157" s="185" t="s">
        <v>38</v>
      </c>
      <c r="O157" s="73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314</v>
      </c>
      <c r="AT157" s="188" t="s">
        <v>194</v>
      </c>
      <c r="AU157" s="188" t="s">
        <v>83</v>
      </c>
      <c r="AY157" s="18" t="s">
        <v>191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81</v>
      </c>
      <c r="BK157" s="189">
        <f>ROUND(I157*H157,2)</f>
        <v>0</v>
      </c>
      <c r="BL157" s="18" t="s">
        <v>314</v>
      </c>
      <c r="BM157" s="188" t="s">
        <v>1632</v>
      </c>
    </row>
    <row r="158" s="1" customFormat="1" ht="16.5" customHeight="1">
      <c r="B158" s="177"/>
      <c r="C158" s="178" t="s">
        <v>365</v>
      </c>
      <c r="D158" s="178" t="s">
        <v>194</v>
      </c>
      <c r="E158" s="179" t="s">
        <v>1633</v>
      </c>
      <c r="F158" s="180" t="s">
        <v>1634</v>
      </c>
      <c r="G158" s="181" t="s">
        <v>1635</v>
      </c>
      <c r="H158" s="182">
        <v>48</v>
      </c>
      <c r="I158" s="183"/>
      <c r="J158" s="182">
        <f>ROUND(I158*H158,2)</f>
        <v>0</v>
      </c>
      <c r="K158" s="180" t="s">
        <v>1</v>
      </c>
      <c r="L158" s="37"/>
      <c r="M158" s="184" t="s">
        <v>1</v>
      </c>
      <c r="N158" s="185" t="s">
        <v>38</v>
      </c>
      <c r="O158" s="73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AR158" s="188" t="s">
        <v>314</v>
      </c>
      <c r="AT158" s="188" t="s">
        <v>194</v>
      </c>
      <c r="AU158" s="188" t="s">
        <v>83</v>
      </c>
      <c r="AY158" s="18" t="s">
        <v>191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81</v>
      </c>
      <c r="BK158" s="189">
        <f>ROUND(I158*H158,2)</f>
        <v>0</v>
      </c>
      <c r="BL158" s="18" t="s">
        <v>314</v>
      </c>
      <c r="BM158" s="188" t="s">
        <v>1636</v>
      </c>
    </row>
    <row r="159" s="1" customFormat="1" ht="16.5" customHeight="1">
      <c r="B159" s="177"/>
      <c r="C159" s="178" t="s">
        <v>450</v>
      </c>
      <c r="D159" s="178" t="s">
        <v>194</v>
      </c>
      <c r="E159" s="179" t="s">
        <v>1637</v>
      </c>
      <c r="F159" s="180" t="s">
        <v>1638</v>
      </c>
      <c r="G159" s="181" t="s">
        <v>310</v>
      </c>
      <c r="H159" s="182">
        <v>1100</v>
      </c>
      <c r="I159" s="183"/>
      <c r="J159" s="182">
        <f>ROUND(I159*H159,2)</f>
        <v>0</v>
      </c>
      <c r="K159" s="180" t="s">
        <v>1</v>
      </c>
      <c r="L159" s="37"/>
      <c r="M159" s="184" t="s">
        <v>1</v>
      </c>
      <c r="N159" s="185" t="s">
        <v>38</v>
      </c>
      <c r="O159" s="73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AR159" s="188" t="s">
        <v>314</v>
      </c>
      <c r="AT159" s="188" t="s">
        <v>194</v>
      </c>
      <c r="AU159" s="188" t="s">
        <v>83</v>
      </c>
      <c r="AY159" s="18" t="s">
        <v>191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8" t="s">
        <v>81</v>
      </c>
      <c r="BK159" s="189">
        <f>ROUND(I159*H159,2)</f>
        <v>0</v>
      </c>
      <c r="BL159" s="18" t="s">
        <v>314</v>
      </c>
      <c r="BM159" s="188" t="s">
        <v>1639</v>
      </c>
    </row>
    <row r="160" s="1" customFormat="1" ht="16.5" customHeight="1">
      <c r="B160" s="177"/>
      <c r="C160" s="178" t="s">
        <v>458</v>
      </c>
      <c r="D160" s="178" t="s">
        <v>194</v>
      </c>
      <c r="E160" s="179" t="s">
        <v>1640</v>
      </c>
      <c r="F160" s="180" t="s">
        <v>1641</v>
      </c>
      <c r="G160" s="181" t="s">
        <v>1635</v>
      </c>
      <c r="H160" s="182">
        <v>48</v>
      </c>
      <c r="I160" s="183"/>
      <c r="J160" s="182">
        <f>ROUND(I160*H160,2)</f>
        <v>0</v>
      </c>
      <c r="K160" s="180" t="s">
        <v>1</v>
      </c>
      <c r="L160" s="37"/>
      <c r="M160" s="184" t="s">
        <v>1</v>
      </c>
      <c r="N160" s="185" t="s">
        <v>38</v>
      </c>
      <c r="O160" s="73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AR160" s="188" t="s">
        <v>314</v>
      </c>
      <c r="AT160" s="188" t="s">
        <v>194</v>
      </c>
      <c r="AU160" s="188" t="s">
        <v>83</v>
      </c>
      <c r="AY160" s="18" t="s">
        <v>191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81</v>
      </c>
      <c r="BK160" s="189">
        <f>ROUND(I160*H160,2)</f>
        <v>0</v>
      </c>
      <c r="BL160" s="18" t="s">
        <v>314</v>
      </c>
      <c r="BM160" s="188" t="s">
        <v>1642</v>
      </c>
    </row>
    <row r="161" s="1" customFormat="1" ht="16.5" customHeight="1">
      <c r="B161" s="177"/>
      <c r="C161" s="178" t="s">
        <v>465</v>
      </c>
      <c r="D161" s="178" t="s">
        <v>194</v>
      </c>
      <c r="E161" s="179" t="s">
        <v>1643</v>
      </c>
      <c r="F161" s="180" t="s">
        <v>1644</v>
      </c>
      <c r="G161" s="181" t="s">
        <v>397</v>
      </c>
      <c r="H161" s="182">
        <v>1</v>
      </c>
      <c r="I161" s="183"/>
      <c r="J161" s="182">
        <f>ROUND(I161*H161,2)</f>
        <v>0</v>
      </c>
      <c r="K161" s="180" t="s">
        <v>1</v>
      </c>
      <c r="L161" s="37"/>
      <c r="M161" s="184" t="s">
        <v>1</v>
      </c>
      <c r="N161" s="185" t="s">
        <v>38</v>
      </c>
      <c r="O161" s="73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314</v>
      </c>
      <c r="AT161" s="188" t="s">
        <v>194</v>
      </c>
      <c r="AU161" s="188" t="s">
        <v>83</v>
      </c>
      <c r="AY161" s="18" t="s">
        <v>191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81</v>
      </c>
      <c r="BK161" s="189">
        <f>ROUND(I161*H161,2)</f>
        <v>0</v>
      </c>
      <c r="BL161" s="18" t="s">
        <v>314</v>
      </c>
      <c r="BM161" s="188" t="s">
        <v>1645</v>
      </c>
    </row>
    <row r="162" s="1" customFormat="1" ht="16.5" customHeight="1">
      <c r="B162" s="177"/>
      <c r="C162" s="178" t="s">
        <v>470</v>
      </c>
      <c r="D162" s="178" t="s">
        <v>194</v>
      </c>
      <c r="E162" s="179" t="s">
        <v>1646</v>
      </c>
      <c r="F162" s="180" t="s">
        <v>1647</v>
      </c>
      <c r="G162" s="181" t="s">
        <v>397</v>
      </c>
      <c r="H162" s="182">
        <v>48</v>
      </c>
      <c r="I162" s="183"/>
      <c r="J162" s="182">
        <f>ROUND(I162*H162,2)</f>
        <v>0</v>
      </c>
      <c r="K162" s="180" t="s">
        <v>1</v>
      </c>
      <c r="L162" s="37"/>
      <c r="M162" s="184" t="s">
        <v>1</v>
      </c>
      <c r="N162" s="185" t="s">
        <v>38</v>
      </c>
      <c r="O162" s="73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AR162" s="188" t="s">
        <v>314</v>
      </c>
      <c r="AT162" s="188" t="s">
        <v>194</v>
      </c>
      <c r="AU162" s="188" t="s">
        <v>83</v>
      </c>
      <c r="AY162" s="18" t="s">
        <v>191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81</v>
      </c>
      <c r="BK162" s="189">
        <f>ROUND(I162*H162,2)</f>
        <v>0</v>
      </c>
      <c r="BL162" s="18" t="s">
        <v>314</v>
      </c>
      <c r="BM162" s="188" t="s">
        <v>1648</v>
      </c>
    </row>
    <row r="163" s="1" customFormat="1" ht="16.5" customHeight="1">
      <c r="B163" s="177"/>
      <c r="C163" s="178" t="s">
        <v>475</v>
      </c>
      <c r="D163" s="178" t="s">
        <v>194</v>
      </c>
      <c r="E163" s="179" t="s">
        <v>1649</v>
      </c>
      <c r="F163" s="180" t="s">
        <v>1650</v>
      </c>
      <c r="G163" s="181" t="s">
        <v>1635</v>
      </c>
      <c r="H163" s="182">
        <v>48</v>
      </c>
      <c r="I163" s="183"/>
      <c r="J163" s="182">
        <f>ROUND(I163*H163,2)</f>
        <v>0</v>
      </c>
      <c r="K163" s="180" t="s">
        <v>1</v>
      </c>
      <c r="L163" s="37"/>
      <c r="M163" s="184" t="s">
        <v>1</v>
      </c>
      <c r="N163" s="185" t="s">
        <v>38</v>
      </c>
      <c r="O163" s="73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314</v>
      </c>
      <c r="AT163" s="188" t="s">
        <v>194</v>
      </c>
      <c r="AU163" s="188" t="s">
        <v>83</v>
      </c>
      <c r="AY163" s="18" t="s">
        <v>191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81</v>
      </c>
      <c r="BK163" s="189">
        <f>ROUND(I163*H163,2)</f>
        <v>0</v>
      </c>
      <c r="BL163" s="18" t="s">
        <v>314</v>
      </c>
      <c r="BM163" s="188" t="s">
        <v>1651</v>
      </c>
    </row>
    <row r="164" s="1" customFormat="1" ht="16.5" customHeight="1">
      <c r="B164" s="177"/>
      <c r="C164" s="178" t="s">
        <v>480</v>
      </c>
      <c r="D164" s="178" t="s">
        <v>194</v>
      </c>
      <c r="E164" s="179" t="s">
        <v>1652</v>
      </c>
      <c r="F164" s="180" t="s">
        <v>1653</v>
      </c>
      <c r="G164" s="181" t="s">
        <v>1635</v>
      </c>
      <c r="H164" s="182">
        <v>48</v>
      </c>
      <c r="I164" s="183"/>
      <c r="J164" s="182">
        <f>ROUND(I164*H164,2)</f>
        <v>0</v>
      </c>
      <c r="K164" s="180" t="s">
        <v>1</v>
      </c>
      <c r="L164" s="37"/>
      <c r="M164" s="226" t="s">
        <v>1</v>
      </c>
      <c r="N164" s="227" t="s">
        <v>38</v>
      </c>
      <c r="O164" s="228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AR164" s="188" t="s">
        <v>314</v>
      </c>
      <c r="AT164" s="188" t="s">
        <v>194</v>
      </c>
      <c r="AU164" s="188" t="s">
        <v>83</v>
      </c>
      <c r="AY164" s="18" t="s">
        <v>191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81</v>
      </c>
      <c r="BK164" s="189">
        <f>ROUND(I164*H164,2)</f>
        <v>0</v>
      </c>
      <c r="BL164" s="18" t="s">
        <v>314</v>
      </c>
      <c r="BM164" s="188" t="s">
        <v>1654</v>
      </c>
    </row>
    <row r="165" s="1" customFormat="1" ht="6.96" customHeight="1">
      <c r="B165" s="56"/>
      <c r="C165" s="57"/>
      <c r="D165" s="57"/>
      <c r="E165" s="57"/>
      <c r="F165" s="57"/>
      <c r="G165" s="57"/>
      <c r="H165" s="57"/>
      <c r="I165" s="139"/>
      <c r="J165" s="57"/>
      <c r="K165" s="57"/>
      <c r="L165" s="37"/>
    </row>
  </sheetData>
  <autoFilter ref="C119:K16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Sprincl, David_x000d_</dc:creator>
  <cp:lastModifiedBy>Sprincl, David_x000d_</cp:lastModifiedBy>
  <dcterms:created xsi:type="dcterms:W3CDTF">2020-01-23T06:06:14Z</dcterms:created>
  <dcterms:modified xsi:type="dcterms:W3CDTF">2020-01-23T06:06:36Z</dcterms:modified>
</cp:coreProperties>
</file>